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FA_Courcelles\Cours\excel\Exercices dappli excel\"/>
    </mc:Choice>
  </mc:AlternateContent>
  <bookViews>
    <workbookView xWindow="0" yWindow="0" windowWidth="11970" windowHeight="10080" activeTab="2" xr2:uid="{00000000-000D-0000-FFFF-FFFF00000000}"/>
  </bookViews>
  <sheets>
    <sheet name="exo_6" sheetId="1" r:id="rId1"/>
    <sheet name="exo_7" sheetId="2" r:id="rId2"/>
    <sheet name="exo_8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2" i="3"/>
  <c r="E5" i="3"/>
  <c r="D12" i="3"/>
  <c r="F12" i="3" s="1"/>
  <c r="D11" i="3"/>
  <c r="F11" i="3" s="1"/>
  <c r="D9" i="3"/>
  <c r="F9" i="3" s="1"/>
  <c r="D7" i="3"/>
  <c r="F7" i="3" s="1"/>
  <c r="D5" i="3"/>
  <c r="F5" i="3" s="1"/>
  <c r="C10" i="3"/>
  <c r="E10" i="3" s="1"/>
  <c r="C9" i="3"/>
  <c r="E9" i="3" s="1"/>
  <c r="C8" i="3"/>
  <c r="E8" i="3" s="1"/>
  <c r="C7" i="3"/>
  <c r="E7" i="3" s="1"/>
  <c r="C6" i="3"/>
  <c r="E6" i="3" s="1"/>
  <c r="K5" i="2"/>
  <c r="K6" i="2"/>
  <c r="K7" i="2"/>
  <c r="K8" i="2"/>
  <c r="K9" i="2"/>
  <c r="K10" i="2"/>
  <c r="K11" i="2"/>
  <c r="K12" i="2"/>
  <c r="K13" i="2"/>
  <c r="K14" i="2"/>
  <c r="K4" i="2"/>
  <c r="I5" i="2"/>
  <c r="I6" i="2"/>
  <c r="I7" i="2"/>
  <c r="I8" i="2"/>
  <c r="I9" i="2"/>
  <c r="I10" i="2"/>
  <c r="I11" i="2"/>
  <c r="I12" i="2"/>
  <c r="I13" i="2"/>
  <c r="I14" i="2"/>
  <c r="I4" i="2"/>
  <c r="K15" i="2"/>
  <c r="H5" i="2"/>
  <c r="H6" i="2"/>
  <c r="H7" i="2"/>
  <c r="H8" i="2"/>
  <c r="H9" i="2"/>
  <c r="H10" i="2"/>
  <c r="H11" i="2"/>
  <c r="H12" i="2"/>
  <c r="H13" i="2"/>
  <c r="H14" i="2"/>
  <c r="H4" i="2"/>
  <c r="H15" i="2" s="1"/>
  <c r="F14" i="2"/>
  <c r="D15" i="2"/>
  <c r="E15" i="2"/>
  <c r="G15" i="2"/>
  <c r="C15" i="2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4" i="2"/>
  <c r="J4" i="2" s="1"/>
  <c r="D9" i="1"/>
  <c r="E9" i="1" s="1"/>
  <c r="B9" i="1"/>
  <c r="F15" i="2" l="1"/>
  <c r="J14" i="2"/>
  <c r="D6" i="3"/>
  <c r="F6" i="3" s="1"/>
  <c r="D8" i="3"/>
  <c r="F8" i="3" s="1"/>
  <c r="D10" i="3"/>
  <c r="F10" i="3" s="1"/>
  <c r="J15" i="2"/>
  <c r="I15" i="2"/>
  <c r="D10" i="1"/>
  <c r="C9" i="1"/>
  <c r="B10" i="1"/>
  <c r="B11" i="1" s="1"/>
  <c r="B12" i="1" s="1"/>
  <c r="B13" i="1" s="1"/>
  <c r="B14" i="1" s="1"/>
  <c r="B15" i="1" s="1"/>
  <c r="B16" i="1" s="1"/>
  <c r="B17" i="1" s="1"/>
  <c r="B18" i="1" s="1"/>
  <c r="C10" i="1" l="1"/>
  <c r="C11" i="1" s="1"/>
  <c r="C12" i="1" s="1"/>
  <c r="C13" i="1" s="1"/>
  <c r="C14" i="1" s="1"/>
  <c r="C15" i="1" s="1"/>
  <c r="C16" i="1" s="1"/>
  <c r="C17" i="1" s="1"/>
  <c r="C18" i="1" s="1"/>
  <c r="E10" i="1"/>
  <c r="C19" i="1"/>
  <c r="C5" i="1" s="1"/>
  <c r="D11" i="1" l="1"/>
  <c r="E11" i="1" s="1"/>
  <c r="D12" i="1" l="1"/>
  <c r="E12" i="1" s="1"/>
  <c r="D13" i="1" s="1"/>
  <c r="E13" i="1" s="1"/>
  <c r="D14" i="1" s="1"/>
  <c r="E14" i="1" s="1"/>
  <c r="D15" i="1" s="1"/>
  <c r="E15" i="1" s="1"/>
  <c r="D16" i="1" s="1"/>
  <c r="E16" i="1" s="1"/>
  <c r="D17" i="1" l="1"/>
  <c r="E17" i="1" s="1"/>
  <c r="D18" i="1" l="1"/>
  <c r="E18" i="1" l="1"/>
  <c r="E19" i="1"/>
  <c r="E5" i="1" s="1"/>
</calcChain>
</file>

<file path=xl/sharedStrings.xml><?xml version="1.0" encoding="utf-8"?>
<sst xmlns="http://schemas.openxmlformats.org/spreadsheetml/2006/main" count="57" uniqueCount="53">
  <si>
    <t>Comp</t>
  </si>
  <si>
    <t>c i</t>
  </si>
  <si>
    <t>t i</t>
  </si>
  <si>
    <t>c f</t>
  </si>
  <si>
    <t>c i s</t>
  </si>
  <si>
    <t>c i c</t>
  </si>
  <si>
    <t>i a</t>
  </si>
  <si>
    <t xml:space="preserve"> c f a</t>
  </si>
  <si>
    <t>i a ic</t>
  </si>
  <si>
    <t>c f a ic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</si>
  <si>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</si>
  <si>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</si>
  <si>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</si>
  <si>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</si>
  <si>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</si>
  <si>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</si>
  <si>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</si>
  <si>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</si>
  <si>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</si>
  <si>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</si>
  <si>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it</t>
  </si>
  <si>
    <t>prod v</t>
  </si>
  <si>
    <t>p</t>
  </si>
  <si>
    <t>m</t>
  </si>
  <si>
    <t>n</t>
  </si>
  <si>
    <t>a</t>
  </si>
  <si>
    <t>b</t>
  </si>
  <si>
    <t>s</t>
  </si>
  <si>
    <t>t</t>
  </si>
  <si>
    <t>j</t>
  </si>
  <si>
    <t>r</t>
  </si>
  <si>
    <t>N</t>
  </si>
  <si>
    <t>Lait</t>
  </si>
  <si>
    <t>m,g</t>
  </si>
  <si>
    <t>t,b</t>
  </si>
  <si>
    <t>M.P</t>
  </si>
  <si>
    <t>T.P</t>
  </si>
  <si>
    <t>M.U</t>
  </si>
  <si>
    <t>T.M.U</t>
  </si>
  <si>
    <t>L/j</t>
  </si>
  <si>
    <t>M</t>
  </si>
  <si>
    <t>Lactation en jours</t>
  </si>
  <si>
    <t>année</t>
  </si>
  <si>
    <t>A.M</t>
  </si>
  <si>
    <t>A.A</t>
  </si>
  <si>
    <t>C</t>
  </si>
  <si>
    <t>H</t>
  </si>
  <si>
    <t>T</t>
  </si>
  <si>
    <t>E</t>
  </si>
  <si>
    <t>P</t>
  </si>
  <si>
    <t>C.P</t>
  </si>
  <si>
    <t>ev 12/13</t>
  </si>
  <si>
    <t>ev 13/14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</si>
</sst>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#,##0.00\ &quot;€&quot;"/>
    <numFmt numFmtId="165" formatCode="0.0%"/>
    <numFmt numFmtId="166" formatCode="_-* #,##0\ _€_-;\-* #,##0\ _€_-;_-* &quot;-&quot;??\ _€_-;_-@_-"/>
    <numFmt numFmtId="167" formatCode="#,##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9" fontId="0" fillId="0" borderId="2" xfId="2" applyFont="1" applyBorder="1"/>
    <xf numFmtId="164" fontId="0" fillId="0" borderId="2" xfId="0" applyNumberFormat="1" applyBorder="1"/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2" applyNumberFormat="1" applyFont="1" applyBorder="1"/>
    <xf numFmtId="0" fontId="0" fillId="0" borderId="9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9" fontId="0" fillId="0" borderId="2" xfId="2" applyFont="1" applyBorder="1" applyAlignment="1">
      <alignment vertical="center"/>
    </xf>
    <xf numFmtId="166" fontId="0" fillId="0" borderId="2" xfId="1" applyNumberFormat="1" applyFont="1" applyBorder="1" applyAlignment="1">
      <alignment vertical="center"/>
    </xf>
    <xf numFmtId="165" fontId="0" fillId="0" borderId="2" xfId="2" applyNumberFormat="1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2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left" indent="5"/>
    </xf>
    <xf numFmtId="0" fontId="0" fillId="0" borderId="10" xfId="0" applyBorder="1"/>
    <xf numFmtId="0" fontId="3" fillId="0" borderId="0" xfId="0" applyFont="1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C10" sqref="C10"/>
    </sheetView>
  </sheetViews>
  <sheetFormatPr baseColWidth="10" defaultRowHeight="15" x14ac:dyDescent="0.25"/>
  <sheetData>
    <row r="1" spans="1:5" ht="20.100000000000001" customHeight="1" x14ac:dyDescent="0.3">
      <c r="A1" s="29" t="s">
        <v>0</v>
      </c>
      <c r="B1" s="29"/>
      <c r="C1" s="29"/>
      <c r="D1" s="29"/>
      <c r="E1" s="29"/>
    </row>
    <row r="2" spans="1:5" ht="20.100000000000001" customHeight="1" x14ac:dyDescent="0.25"/>
    <row r="3" spans="1:5" ht="20.100000000000001" customHeight="1" x14ac:dyDescent="0.25">
      <c r="B3" t="s">
        <v>1</v>
      </c>
      <c r="C3" s="5">
        <v>63510</v>
      </c>
      <c r="D3" t="s">
        <v>2</v>
      </c>
      <c r="E3" s="14">
        <v>4.8000000000000001E-2</v>
      </c>
    </row>
    <row r="4" spans="1:5" ht="20.100000000000001" customHeight="1" x14ac:dyDescent="0.25"/>
    <row r="5" spans="1:5" ht="20.100000000000001" customHeight="1" x14ac:dyDescent="0.25">
      <c r="B5" t="s">
        <v>3</v>
      </c>
      <c r="C5" s="5">
        <f>C3+C19</f>
        <v>93994.8</v>
      </c>
      <c r="D5" t="s">
        <v>3</v>
      </c>
      <c r="E5" s="5">
        <f>C3+E19</f>
        <v>101497.405116807</v>
      </c>
    </row>
    <row r="6" spans="1:5" ht="20.100000000000001" customHeight="1" x14ac:dyDescent="0.25"/>
    <row r="7" spans="1:5" ht="20.100000000000001" customHeight="1" x14ac:dyDescent="0.25">
      <c r="A7" s="6"/>
      <c r="B7" s="30" t="s">
        <v>4</v>
      </c>
      <c r="C7" s="31"/>
      <c r="D7" s="32" t="s">
        <v>5</v>
      </c>
      <c r="E7" s="33"/>
    </row>
    <row r="8" spans="1:5" ht="20.100000000000001" customHeight="1" x14ac:dyDescent="0.25">
      <c r="A8" s="7"/>
      <c r="B8" s="8" t="s">
        <v>6</v>
      </c>
      <c r="C8" s="8" t="s">
        <v>7</v>
      </c>
      <c r="D8" s="9" t="s">
        <v>8</v>
      </c>
      <c r="E8" s="9" t="s">
        <v>9</v>
      </c>
    </row>
    <row r="9" spans="1:5" ht="20.100000000000001" customHeight="1" x14ac:dyDescent="0.25">
      <c r="A9" s="10" t="s">
        <v>10</v>
      </c>
      <c r="B9" s="11">
        <f>C3*E3</f>
        <v>3048.48</v>
      </c>
      <c r="C9" s="11">
        <f>$C$3+B9</f>
        <v>66558.48</v>
      </c>
      <c r="D9" s="11">
        <f>C3*E3</f>
        <v>3048.48</v>
      </c>
      <c r="E9" s="11">
        <f>C3+D9</f>
        <v>66558.48</v>
      </c>
    </row>
    <row r="10" spans="1:5" ht="20.100000000000001" customHeight="1" x14ac:dyDescent="0.25">
      <c r="A10" s="10" t="s">
        <v>11</v>
      </c>
      <c r="B10" s="11">
        <f>B9</f>
        <v>3048.48</v>
      </c>
      <c r="C10" s="11">
        <f>C9+B10</f>
        <v>69606.959999999992</v>
      </c>
      <c r="D10" s="11">
        <f>E9*$E$3</f>
        <v>3194.8070399999997</v>
      </c>
      <c r="E10" s="11">
        <f>E9+D10</f>
        <v>69753.287039999996</v>
      </c>
    </row>
    <row r="11" spans="1:5" ht="20.100000000000001" customHeight="1" x14ac:dyDescent="0.25">
      <c r="A11" s="10" t="s">
        <v>12</v>
      </c>
      <c r="B11" s="11">
        <f t="shared" ref="B11:B18" si="0">B10</f>
        <v>3048.48</v>
      </c>
      <c r="C11" s="11">
        <f t="shared" ref="C11:C18" si="1">C10+B11</f>
        <v>72655.439999999988</v>
      </c>
      <c r="D11" s="11">
        <f t="shared" ref="D11:D18" si="2">E10*$E$3</f>
        <v>3348.1577779199997</v>
      </c>
      <c r="E11" s="11">
        <f t="shared" ref="E11:E18" si="3">E10+D11</f>
        <v>73101.444817919997</v>
      </c>
    </row>
    <row r="12" spans="1:5" ht="20.100000000000001" customHeight="1" x14ac:dyDescent="0.25">
      <c r="A12" s="10" t="s">
        <v>13</v>
      </c>
      <c r="B12" s="11">
        <f t="shared" si="0"/>
        <v>3048.48</v>
      </c>
      <c r="C12" s="11">
        <f t="shared" si="1"/>
        <v>75703.919999999984</v>
      </c>
      <c r="D12" s="11">
        <f t="shared" si="2"/>
        <v>3508.8693512601599</v>
      </c>
      <c r="E12" s="11">
        <f t="shared" si="3"/>
        <v>76610.314169180157</v>
      </c>
    </row>
    <row r="13" spans="1:5" ht="20.100000000000001" customHeight="1" x14ac:dyDescent="0.25">
      <c r="A13" s="10" t="s">
        <v>14</v>
      </c>
      <c r="B13" s="11">
        <f t="shared" si="0"/>
        <v>3048.48</v>
      </c>
      <c r="C13" s="11">
        <f t="shared" si="1"/>
        <v>78752.39999999998</v>
      </c>
      <c r="D13" s="11">
        <f t="shared" si="2"/>
        <v>3677.2950801206475</v>
      </c>
      <c r="E13" s="11">
        <f t="shared" si="3"/>
        <v>80287.609249300804</v>
      </c>
    </row>
    <row r="14" spans="1:5" ht="20.100000000000001" customHeight="1" x14ac:dyDescent="0.25">
      <c r="A14" s="10" t="s">
        <v>15</v>
      </c>
      <c r="B14" s="11">
        <f t="shared" si="0"/>
        <v>3048.48</v>
      </c>
      <c r="C14" s="11">
        <f t="shared" si="1"/>
        <v>81800.879999999976</v>
      </c>
      <c r="D14" s="11">
        <f t="shared" si="2"/>
        <v>3853.8052439664389</v>
      </c>
      <c r="E14" s="11">
        <f t="shared" si="3"/>
        <v>84141.41449326725</v>
      </c>
    </row>
    <row r="15" spans="1:5" ht="20.100000000000001" customHeight="1" x14ac:dyDescent="0.25">
      <c r="A15" s="10" t="s">
        <v>16</v>
      </c>
      <c r="B15" s="11">
        <f t="shared" si="0"/>
        <v>3048.48</v>
      </c>
      <c r="C15" s="11">
        <f t="shared" si="1"/>
        <v>84849.359999999971</v>
      </c>
      <c r="D15" s="11">
        <f t="shared" si="2"/>
        <v>4038.7878956768282</v>
      </c>
      <c r="E15" s="11">
        <f t="shared" si="3"/>
        <v>88180.202388944075</v>
      </c>
    </row>
    <row r="16" spans="1:5" ht="20.100000000000001" customHeight="1" x14ac:dyDescent="0.25">
      <c r="A16" s="10" t="s">
        <v>17</v>
      </c>
      <c r="B16" s="11">
        <f t="shared" si="0"/>
        <v>3048.48</v>
      </c>
      <c r="C16" s="11">
        <f t="shared" si="1"/>
        <v>87897.839999999967</v>
      </c>
      <c r="D16" s="11">
        <f t="shared" si="2"/>
        <v>4232.6497146693155</v>
      </c>
      <c r="E16" s="11">
        <f t="shared" si="3"/>
        <v>92412.85210361339</v>
      </c>
    </row>
    <row r="17" spans="1:5" ht="20.100000000000001" customHeight="1" x14ac:dyDescent="0.25">
      <c r="A17" s="10" t="s">
        <v>18</v>
      </c>
      <c r="B17" s="11">
        <f t="shared" si="0"/>
        <v>3048.48</v>
      </c>
      <c r="C17" s="11">
        <f t="shared" si="1"/>
        <v>90946.319999999963</v>
      </c>
      <c r="D17" s="11">
        <f t="shared" si="2"/>
        <v>4435.8169009734429</v>
      </c>
      <c r="E17" s="11">
        <f t="shared" si="3"/>
        <v>96848.669004586831</v>
      </c>
    </row>
    <row r="18" spans="1:5" ht="20.100000000000001" customHeight="1" x14ac:dyDescent="0.25">
      <c r="A18" s="10" t="s">
        <v>19</v>
      </c>
      <c r="B18" s="11">
        <f t="shared" si="0"/>
        <v>3048.48</v>
      </c>
      <c r="C18" s="11">
        <f t="shared" si="1"/>
        <v>93994.799999999959</v>
      </c>
      <c r="D18" s="11">
        <f t="shared" si="2"/>
        <v>4648.7361122201683</v>
      </c>
      <c r="E18" s="11">
        <f t="shared" si="3"/>
        <v>101497.405116807</v>
      </c>
    </row>
    <row r="19" spans="1:5" ht="20.100000000000001" customHeight="1" x14ac:dyDescent="0.25">
      <c r="A19" s="12"/>
      <c r="B19" s="13" t="s">
        <v>20</v>
      </c>
      <c r="C19" s="11">
        <f>SUM(B9:B18)</f>
        <v>30484.799999999999</v>
      </c>
      <c r="D19" s="13" t="s">
        <v>20</v>
      </c>
      <c r="E19" s="11">
        <f>SUM(D9:D18)</f>
        <v>37987.405116807</v>
      </c>
    </row>
    <row r="20" spans="1:5" x14ac:dyDescent="0.25">
      <c r="A20" s="1"/>
    </row>
  </sheetData>
  <mergeCells count="3">
    <mergeCell ref="A1:E1"/>
    <mergeCell ref="B7:C7"/>
    <mergeCell ref="D7:E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K15" sqref="K15"/>
    </sheetView>
  </sheetViews>
  <sheetFormatPr baseColWidth="10" defaultRowHeight="15" x14ac:dyDescent="0.25"/>
  <cols>
    <col min="2" max="2" width="15.28515625" bestFit="1" customWidth="1"/>
  </cols>
  <sheetData>
    <row r="1" spans="1:11" x14ac:dyDescent="0.25">
      <c r="A1" s="34" t="s">
        <v>21</v>
      </c>
      <c r="B1" s="34"/>
      <c r="C1" s="34"/>
    </row>
    <row r="3" spans="1:11" ht="30" x14ac:dyDescent="0.25">
      <c r="A3" s="15"/>
      <c r="B3" s="20" t="s">
        <v>31</v>
      </c>
      <c r="C3" s="17" t="s">
        <v>41</v>
      </c>
      <c r="D3" s="17" t="s">
        <v>32</v>
      </c>
      <c r="E3" s="20" t="s">
        <v>33</v>
      </c>
      <c r="F3" s="20" t="s">
        <v>34</v>
      </c>
      <c r="G3" s="20" t="s">
        <v>35</v>
      </c>
      <c r="H3" s="20" t="s">
        <v>36</v>
      </c>
      <c r="I3" s="20" t="s">
        <v>37</v>
      </c>
      <c r="J3" s="20" t="s">
        <v>38</v>
      </c>
      <c r="K3" s="20" t="s">
        <v>39</v>
      </c>
    </row>
    <row r="4" spans="1:11" ht="20.100000000000001" customHeight="1" x14ac:dyDescent="0.25">
      <c r="A4" s="16" t="s">
        <v>22</v>
      </c>
      <c r="B4" s="22">
        <v>1843022</v>
      </c>
      <c r="C4" s="18">
        <v>340</v>
      </c>
      <c r="D4" s="18">
        <v>3155</v>
      </c>
      <c r="E4" s="18">
        <v>372</v>
      </c>
      <c r="F4" s="23">
        <f>E4/D4</f>
        <v>0.11790808240887481</v>
      </c>
      <c r="G4" s="18">
        <v>289</v>
      </c>
      <c r="H4" s="23">
        <f>G4/D4</f>
        <v>9.1600633914421553E-2</v>
      </c>
      <c r="I4" s="18">
        <f>SUM(E4,G4)</f>
        <v>661</v>
      </c>
      <c r="J4" s="23">
        <f>SUM(F4,H4)</f>
        <v>0.20950871632329637</v>
      </c>
      <c r="K4" s="24">
        <f>D4/C4</f>
        <v>9.2794117647058822</v>
      </c>
    </row>
    <row r="5" spans="1:11" ht="20.100000000000001" customHeight="1" x14ac:dyDescent="0.25">
      <c r="A5" s="16" t="s">
        <v>23</v>
      </c>
      <c r="B5" s="22">
        <v>322568</v>
      </c>
      <c r="C5" s="18">
        <v>322</v>
      </c>
      <c r="D5" s="18">
        <v>7303</v>
      </c>
      <c r="E5" s="18">
        <v>282</v>
      </c>
      <c r="F5" s="23">
        <f t="shared" ref="F5:F14" si="0">E5/D5</f>
        <v>3.8614268108996305E-2</v>
      </c>
      <c r="G5" s="18">
        <v>237</v>
      </c>
      <c r="H5" s="23">
        <f t="shared" ref="H5:H14" si="1">G5/D5</f>
        <v>3.2452416815007532E-2</v>
      </c>
      <c r="I5" s="18">
        <f t="shared" ref="I5:I14" si="2">SUM(E5,G5)</f>
        <v>519</v>
      </c>
      <c r="J5" s="23">
        <f t="shared" ref="J5:J14" si="3">SUM(F5,H5)</f>
        <v>7.1066684924003837E-2</v>
      </c>
      <c r="K5" s="24">
        <f t="shared" ref="K5:K14" si="4">D5/C5</f>
        <v>22.680124223602483</v>
      </c>
    </row>
    <row r="6" spans="1:11" ht="20.100000000000001" customHeight="1" x14ac:dyDescent="0.25">
      <c r="A6" s="16" t="s">
        <v>24</v>
      </c>
      <c r="B6" s="22">
        <v>258963</v>
      </c>
      <c r="C6" s="18">
        <v>321</v>
      </c>
      <c r="D6" s="18">
        <v>6690</v>
      </c>
      <c r="E6" s="18">
        <v>290</v>
      </c>
      <c r="F6" s="23">
        <f t="shared" si="0"/>
        <v>4.3348281016442454E-2</v>
      </c>
      <c r="G6" s="18">
        <v>227</v>
      </c>
      <c r="H6" s="23">
        <f t="shared" si="1"/>
        <v>3.3931240657698057E-2</v>
      </c>
      <c r="I6" s="18">
        <f t="shared" si="2"/>
        <v>517</v>
      </c>
      <c r="J6" s="23">
        <f t="shared" si="3"/>
        <v>7.7279521674140511E-2</v>
      </c>
      <c r="K6" s="24">
        <f t="shared" si="4"/>
        <v>20.841121495327101</v>
      </c>
    </row>
    <row r="7" spans="1:11" ht="20.100000000000001" customHeight="1" x14ac:dyDescent="0.25">
      <c r="A7" s="16" t="s">
        <v>25</v>
      </c>
      <c r="B7" s="22">
        <v>16118</v>
      </c>
      <c r="C7" s="18">
        <v>308</v>
      </c>
      <c r="D7" s="18">
        <v>5886</v>
      </c>
      <c r="E7" s="18">
        <v>220</v>
      </c>
      <c r="F7" s="23">
        <f t="shared" si="0"/>
        <v>3.7376826367652057E-2</v>
      </c>
      <c r="G7" s="18">
        <v>193</v>
      </c>
      <c r="H7" s="23">
        <f t="shared" si="1"/>
        <v>3.2789670404349304E-2</v>
      </c>
      <c r="I7" s="18">
        <f t="shared" si="2"/>
        <v>413</v>
      </c>
      <c r="J7" s="23">
        <f t="shared" si="3"/>
        <v>7.016649677200136E-2</v>
      </c>
      <c r="K7" s="24">
        <f t="shared" si="4"/>
        <v>19.11038961038961</v>
      </c>
    </row>
    <row r="8" spans="1:11" ht="20.100000000000001" customHeight="1" x14ac:dyDescent="0.25">
      <c r="A8" s="16" t="s">
        <v>26</v>
      </c>
      <c r="B8" s="22">
        <v>13743</v>
      </c>
      <c r="C8" s="18">
        <v>338</v>
      </c>
      <c r="D8" s="18">
        <v>7737</v>
      </c>
      <c r="E8" s="18">
        <v>314</v>
      </c>
      <c r="F8" s="23">
        <f t="shared" si="0"/>
        <v>4.0584205764508205E-2</v>
      </c>
      <c r="G8" s="18">
        <v>259</v>
      </c>
      <c r="H8" s="23">
        <f t="shared" si="1"/>
        <v>3.3475507302572059E-2</v>
      </c>
      <c r="I8" s="18">
        <f t="shared" si="2"/>
        <v>573</v>
      </c>
      <c r="J8" s="23">
        <f t="shared" si="3"/>
        <v>7.4059713067080257E-2</v>
      </c>
      <c r="K8" s="24">
        <f t="shared" si="4"/>
        <v>22.890532544378697</v>
      </c>
    </row>
    <row r="9" spans="1:11" ht="20.100000000000001" customHeight="1" x14ac:dyDescent="0.25">
      <c r="A9" s="16" t="s">
        <v>27</v>
      </c>
      <c r="B9" s="22">
        <v>12155</v>
      </c>
      <c r="C9" s="18">
        <v>310</v>
      </c>
      <c r="D9" s="18">
        <v>6225</v>
      </c>
      <c r="E9" s="18">
        <v>248</v>
      </c>
      <c r="F9" s="23">
        <f t="shared" si="0"/>
        <v>3.9839357429718877E-2</v>
      </c>
      <c r="G9" s="18">
        <v>208</v>
      </c>
      <c r="H9" s="23">
        <f t="shared" si="1"/>
        <v>3.3413654618473898E-2</v>
      </c>
      <c r="I9" s="18">
        <f t="shared" si="2"/>
        <v>456</v>
      </c>
      <c r="J9" s="23">
        <f t="shared" si="3"/>
        <v>7.3253012048192775E-2</v>
      </c>
      <c r="K9" s="24">
        <f t="shared" si="4"/>
        <v>20.080645161290324</v>
      </c>
    </row>
    <row r="10" spans="1:11" ht="20.100000000000001" customHeight="1" x14ac:dyDescent="0.25">
      <c r="A10" s="16" t="s">
        <v>22</v>
      </c>
      <c r="B10" s="22">
        <v>9342</v>
      </c>
      <c r="C10" s="18">
        <v>317</v>
      </c>
      <c r="D10" s="18">
        <v>4573</v>
      </c>
      <c r="E10" s="18">
        <v>316</v>
      </c>
      <c r="F10" s="23">
        <f t="shared" si="0"/>
        <v>6.9101246446534009E-2</v>
      </c>
      <c r="G10" s="18">
        <v>247</v>
      </c>
      <c r="H10" s="23">
        <f t="shared" si="1"/>
        <v>5.4012683140170568E-2</v>
      </c>
      <c r="I10" s="18">
        <f t="shared" si="2"/>
        <v>563</v>
      </c>
      <c r="J10" s="23">
        <f t="shared" si="3"/>
        <v>0.12311392958670458</v>
      </c>
      <c r="K10" s="24">
        <f t="shared" si="4"/>
        <v>14.425867507886435</v>
      </c>
    </row>
    <row r="11" spans="1:11" ht="20.100000000000001" customHeight="1" x14ac:dyDescent="0.25">
      <c r="A11" s="16" t="s">
        <v>28</v>
      </c>
      <c r="B11" s="22">
        <v>6189</v>
      </c>
      <c r="C11" s="18">
        <v>290</v>
      </c>
      <c r="D11" s="18">
        <v>4741</v>
      </c>
      <c r="E11" s="18">
        <v>171</v>
      </c>
      <c r="F11" s="23">
        <f t="shared" si="0"/>
        <v>3.6068340012655555E-2</v>
      </c>
      <c r="G11" s="18">
        <v>152</v>
      </c>
      <c r="H11" s="23">
        <f t="shared" si="1"/>
        <v>3.2060746677916051E-2</v>
      </c>
      <c r="I11" s="18">
        <f t="shared" si="2"/>
        <v>323</v>
      </c>
      <c r="J11" s="23">
        <f t="shared" si="3"/>
        <v>6.8129086690571605E-2</v>
      </c>
      <c r="K11" s="24">
        <f t="shared" si="4"/>
        <v>16.348275862068967</v>
      </c>
    </row>
    <row r="12" spans="1:11" ht="20.100000000000001" customHeight="1" x14ac:dyDescent="0.25">
      <c r="A12" s="16" t="s">
        <v>27</v>
      </c>
      <c r="B12" s="22">
        <v>2249</v>
      </c>
      <c r="C12" s="18">
        <v>265</v>
      </c>
      <c r="D12" s="18">
        <v>2860</v>
      </c>
      <c r="E12" s="18">
        <v>95</v>
      </c>
      <c r="F12" s="23">
        <f t="shared" si="0"/>
        <v>3.3216783216783216E-2</v>
      </c>
      <c r="G12" s="18">
        <v>93</v>
      </c>
      <c r="H12" s="23">
        <f t="shared" si="1"/>
        <v>3.2517482517482516E-2</v>
      </c>
      <c r="I12" s="18">
        <f t="shared" si="2"/>
        <v>188</v>
      </c>
      <c r="J12" s="23">
        <f t="shared" si="3"/>
        <v>6.5734265734265732E-2</v>
      </c>
      <c r="K12" s="24">
        <f t="shared" si="4"/>
        <v>10.79245283018868</v>
      </c>
    </row>
    <row r="13" spans="1:11" ht="20.100000000000001" customHeight="1" x14ac:dyDescent="0.25">
      <c r="A13" s="16" t="s">
        <v>29</v>
      </c>
      <c r="B13" s="22">
        <v>1379</v>
      </c>
      <c r="C13" s="18">
        <v>320</v>
      </c>
      <c r="D13" s="18">
        <v>4889</v>
      </c>
      <c r="E13" s="18">
        <v>278</v>
      </c>
      <c r="F13" s="23">
        <f t="shared" si="0"/>
        <v>5.6862344037635508E-2</v>
      </c>
      <c r="G13" s="18">
        <v>188</v>
      </c>
      <c r="H13" s="23">
        <f t="shared" si="1"/>
        <v>3.8453671507465738E-2</v>
      </c>
      <c r="I13" s="18">
        <f t="shared" si="2"/>
        <v>466</v>
      </c>
      <c r="J13" s="23">
        <f t="shared" si="3"/>
        <v>9.5316015545101246E-2</v>
      </c>
      <c r="K13" s="24">
        <f t="shared" si="4"/>
        <v>15.278124999999999</v>
      </c>
    </row>
    <row r="14" spans="1:11" ht="20.100000000000001" customHeight="1" x14ac:dyDescent="0.25">
      <c r="A14" s="16" t="s">
        <v>30</v>
      </c>
      <c r="B14" s="22">
        <v>1003</v>
      </c>
      <c r="C14" s="18">
        <v>322</v>
      </c>
      <c r="D14" s="18">
        <v>6664</v>
      </c>
      <c r="E14" s="18">
        <v>268</v>
      </c>
      <c r="F14" s="23">
        <f t="shared" si="0"/>
        <v>4.0216086434573826E-2</v>
      </c>
      <c r="G14" s="18">
        <v>217</v>
      </c>
      <c r="H14" s="23">
        <f t="shared" si="1"/>
        <v>3.2563025210084036E-2</v>
      </c>
      <c r="I14" s="18">
        <f t="shared" si="2"/>
        <v>485</v>
      </c>
      <c r="J14" s="23">
        <f t="shared" si="3"/>
        <v>7.2779111644657862E-2</v>
      </c>
      <c r="K14" s="24">
        <f t="shared" si="4"/>
        <v>20.695652173913043</v>
      </c>
    </row>
    <row r="15" spans="1:11" ht="20.100000000000001" customHeight="1" x14ac:dyDescent="0.25">
      <c r="A15" s="19"/>
      <c r="B15" s="18" t="s">
        <v>40</v>
      </c>
      <c r="C15" s="25">
        <f>AVERAGE(C4:C14)</f>
        <v>313.90909090909093</v>
      </c>
      <c r="D15" s="25">
        <f t="shared" ref="D15:G15" si="5">AVERAGE(D4:D14)</f>
        <v>5520.272727272727</v>
      </c>
      <c r="E15" s="25">
        <f t="shared" si="5"/>
        <v>259.45454545454544</v>
      </c>
      <c r="F15" s="21">
        <f t="shared" si="5"/>
        <v>5.0285074658579537E-2</v>
      </c>
      <c r="G15" s="25">
        <f t="shared" si="5"/>
        <v>210</v>
      </c>
      <c r="H15" s="23">
        <f t="shared" ref="H15" si="6">AVERAGE(H4:H14)</f>
        <v>4.0660975705967391E-2</v>
      </c>
      <c r="I15" s="25">
        <f t="shared" ref="I15" si="7">AVERAGE(I4:I14)</f>
        <v>469.45454545454544</v>
      </c>
      <c r="J15" s="23">
        <f t="shared" ref="J15" si="8">AVERAGE(J4:J14)</f>
        <v>9.0946050364546935E-2</v>
      </c>
      <c r="K15" s="24">
        <f t="shared" ref="K15" si="9">AVERAGE(K4:K14)</f>
        <v>17.492963470341017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2"/>
  <sheetViews>
    <sheetView tabSelected="1" workbookViewId="0">
      <selection activeCell="C7" sqref="C7"/>
    </sheetView>
  </sheetViews>
  <sheetFormatPr baseColWidth="10" defaultRowHeight="15" x14ac:dyDescent="0.25"/>
  <cols>
    <col min="2" max="2" width="11.5703125" bestFit="1" customWidth="1"/>
    <col min="3" max="3" width="11.42578125" bestFit="1" customWidth="1"/>
    <col min="4" max="4" width="14.28515625" bestFit="1" customWidth="1"/>
  </cols>
  <sheetData>
    <row r="3" spans="1:6" ht="15.75" x14ac:dyDescent="0.25">
      <c r="A3" s="3"/>
      <c r="B3" s="35" t="s">
        <v>42</v>
      </c>
      <c r="C3" s="35"/>
      <c r="D3" s="35"/>
      <c r="E3" s="28"/>
      <c r="F3" s="2"/>
    </row>
    <row r="4" spans="1:6" x14ac:dyDescent="0.25">
      <c r="A4" s="3"/>
      <c r="B4" s="26">
        <v>2012</v>
      </c>
      <c r="C4" s="26">
        <v>2013</v>
      </c>
      <c r="D4" s="26">
        <v>2014</v>
      </c>
      <c r="E4" s="26" t="s">
        <v>51</v>
      </c>
      <c r="F4" s="26" t="s">
        <v>52</v>
      </c>
    </row>
    <row r="5" spans="1:6" x14ac:dyDescent="0.25">
      <c r="A5" s="3" t="s">
        <v>43</v>
      </c>
      <c r="B5" s="5">
        <v>878000</v>
      </c>
      <c r="C5" s="5">
        <v>860000</v>
      </c>
      <c r="D5" s="5">
        <f>(C5/10)+C5</f>
        <v>946000</v>
      </c>
      <c r="E5" s="4">
        <f>(C5-B5)/B5</f>
        <v>-2.0501138952164009E-2</v>
      </c>
      <c r="F5" s="4">
        <f>(D5-C5)/C5</f>
        <v>0.1</v>
      </c>
    </row>
    <row r="6" spans="1:6" x14ac:dyDescent="0.25">
      <c r="A6" s="3" t="s">
        <v>44</v>
      </c>
      <c r="B6" s="5">
        <v>12725</v>
      </c>
      <c r="C6" s="5">
        <f>C5/16</f>
        <v>53750</v>
      </c>
      <c r="D6" s="5">
        <f>C6</f>
        <v>53750</v>
      </c>
      <c r="E6" s="4">
        <f t="shared" ref="E6:E12" si="0">(C6-B6)/B6</f>
        <v>3.2239685658153241</v>
      </c>
      <c r="F6" s="4">
        <f t="shared" ref="F6:F12" si="1">(D6-C6)/C6</f>
        <v>0</v>
      </c>
    </row>
    <row r="7" spans="1:6" x14ac:dyDescent="0.25">
      <c r="A7" s="3" t="s">
        <v>45</v>
      </c>
      <c r="B7" s="5">
        <v>25600</v>
      </c>
      <c r="C7" s="5">
        <f>B7+1500</f>
        <v>27100</v>
      </c>
      <c r="D7" s="5">
        <f>(B7/20)+B7</f>
        <v>26880</v>
      </c>
      <c r="E7" s="4">
        <f t="shared" si="0"/>
        <v>5.859375E-2</v>
      </c>
      <c r="F7" s="4">
        <f t="shared" si="1"/>
        <v>-8.1180811808118074E-3</v>
      </c>
    </row>
    <row r="8" spans="1:6" x14ac:dyDescent="0.25">
      <c r="A8" s="3" t="s">
        <v>46</v>
      </c>
      <c r="B8" s="5">
        <v>45000</v>
      </c>
      <c r="C8" s="5">
        <f>(B8/6)+B8</f>
        <v>52500</v>
      </c>
      <c r="D8" s="5">
        <f>C8-5000</f>
        <v>47500</v>
      </c>
      <c r="E8" s="4">
        <f t="shared" si="0"/>
        <v>0.16666666666666666</v>
      </c>
      <c r="F8" s="4">
        <f t="shared" si="1"/>
        <v>-9.5238095238095233E-2</v>
      </c>
    </row>
    <row r="9" spans="1:6" x14ac:dyDescent="0.25">
      <c r="A9" s="3" t="s">
        <v>47</v>
      </c>
      <c r="B9" s="5">
        <v>28950</v>
      </c>
      <c r="C9" s="5">
        <f>B9-850</f>
        <v>28100</v>
      </c>
      <c r="D9" s="5">
        <f>B9</f>
        <v>28950</v>
      </c>
      <c r="E9" s="4">
        <f t="shared" si="0"/>
        <v>-2.9360967184801381E-2</v>
      </c>
      <c r="F9" s="4">
        <f t="shared" si="1"/>
        <v>3.0249110320284697E-2</v>
      </c>
    </row>
    <row r="10" spans="1:6" x14ac:dyDescent="0.25">
      <c r="A10" s="3" t="s">
        <v>48</v>
      </c>
      <c r="B10" s="5">
        <v>31800</v>
      </c>
      <c r="C10" s="5">
        <f>(B10/30)+B10</f>
        <v>32860</v>
      </c>
      <c r="D10" s="27">
        <f>(C10/30)+C10</f>
        <v>33955.333333333336</v>
      </c>
      <c r="E10" s="4">
        <f t="shared" si="0"/>
        <v>3.3333333333333333E-2</v>
      </c>
      <c r="F10" s="4">
        <f t="shared" si="1"/>
        <v>3.3333333333333409E-2</v>
      </c>
    </row>
    <row r="11" spans="1:6" x14ac:dyDescent="0.25">
      <c r="A11" s="3" t="s">
        <v>49</v>
      </c>
      <c r="B11" s="5">
        <v>54000</v>
      </c>
      <c r="C11" s="5">
        <v>81000</v>
      </c>
      <c r="D11" s="5">
        <f>B11*2</f>
        <v>108000</v>
      </c>
      <c r="E11" s="4">
        <f t="shared" si="0"/>
        <v>0.5</v>
      </c>
      <c r="F11" s="4">
        <f t="shared" si="1"/>
        <v>0.33333333333333331</v>
      </c>
    </row>
    <row r="12" spans="1:6" x14ac:dyDescent="0.25">
      <c r="A12" s="3" t="s">
        <v>50</v>
      </c>
      <c r="B12" s="5">
        <v>540700</v>
      </c>
      <c r="C12" s="5">
        <v>559000</v>
      </c>
      <c r="D12" s="5">
        <f>(C12*0.03)+C12</f>
        <v>575770</v>
      </c>
      <c r="E12" s="4">
        <f t="shared" si="0"/>
        <v>3.3845015720362491E-2</v>
      </c>
      <c r="F12" s="4">
        <f t="shared" si="1"/>
        <v>0.03</v>
      </c>
    </row>
  </sheetData>
  <mergeCells count="1">
    <mergeCell ref="B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exo_6</vt:lpstr>
      <vt:lpstr>exo_7</vt:lpstr>
      <vt:lpstr>exo_8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jojo1971</dc:creator>
  <cp:lastModifiedBy>jojo2</cp:lastModifiedBy>
  <dcterms:created xsi:type="dcterms:W3CDTF">2017-11-01T14:28:43Z</dcterms:created>
  <dcterms:modified xsi:type="dcterms:W3CDTF">2018-01-28T09:59:24Z</dcterms:modified>
</cp:coreProperties>
</file>