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rys\OneDrive\Desktop\DAB 2020\Module 1_Excel\Crowdsourcing Analysis\Graded Assignment\"/>
    </mc:Choice>
  </mc:AlternateContent>
  <xr:revisionPtr revIDLastSave="0" documentId="13_ncr:1_{BA38EB04-E59D-4D22-8E96-EAC6AA7B72F1}" xr6:coauthVersionLast="45" xr6:coauthVersionMax="45" xr10:uidLastSave="{00000000-0000-0000-0000-000000000000}"/>
  <bookViews>
    <workbookView xWindow="-120" yWindow="-120" windowWidth="29040" windowHeight="15840" tabRatio="949" xr2:uid="{00000000-000D-0000-FFFF-FFFF00000000}"/>
  </bookViews>
  <sheets>
    <sheet name="KickStarter" sheetId="1" r:id="rId1"/>
    <sheet name="Theater Outcomes based onLaunch" sheetId="16" r:id="rId2"/>
    <sheet name="Outcomes Based on Goals" sheetId="17" r:id="rId3"/>
    <sheet name="Additional Analysis" sheetId="30" r:id="rId4"/>
  </sheets>
  <definedNames>
    <definedName name="_xlnm._FilterDatabase" localSheetId="0" hidden="1">KickStarter!$A$1:$AA$4115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0" i="30" l="1"/>
  <c r="P11" i="30"/>
  <c r="P12" i="30"/>
  <c r="P13" i="30"/>
  <c r="P14" i="30"/>
  <c r="P15" i="30"/>
  <c r="P16" i="30"/>
  <c r="P17" i="30"/>
  <c r="P18" i="30"/>
  <c r="P19" i="30"/>
  <c r="P20" i="30"/>
  <c r="P21" i="30"/>
  <c r="P22" i="30"/>
  <c r="P23" i="30"/>
  <c r="P24" i="30"/>
  <c r="P25" i="30"/>
  <c r="P26" i="30"/>
  <c r="P27" i="30"/>
  <c r="P9" i="30"/>
  <c r="Y14" i="30"/>
  <c r="U14" i="30"/>
  <c r="N18" i="30"/>
  <c r="N12" i="30"/>
  <c r="M20" i="30"/>
  <c r="M21" i="30"/>
  <c r="N10" i="30"/>
  <c r="L16" i="30"/>
  <c r="L23" i="30"/>
  <c r="N9" i="30"/>
  <c r="M15" i="30"/>
  <c r="N14" i="30"/>
  <c r="N26" i="30"/>
  <c r="N13" i="30"/>
  <c r="M9" i="30"/>
  <c r="L11" i="30"/>
  <c r="L24" i="30"/>
  <c r="M23" i="30"/>
  <c r="N20" i="30"/>
  <c r="M19" i="30"/>
  <c r="N11" i="30"/>
  <c r="M12" i="30"/>
  <c r="N17" i="30"/>
  <c r="L12" i="30"/>
  <c r="L15" i="30"/>
  <c r="L21" i="30"/>
  <c r="N15" i="30"/>
  <c r="L14" i="30"/>
  <c r="M10" i="30"/>
  <c r="M27" i="30"/>
  <c r="N19" i="30"/>
  <c r="N22" i="30"/>
  <c r="N25" i="30"/>
  <c r="L27" i="30"/>
  <c r="L19" i="30"/>
  <c r="L9" i="30"/>
  <c r="N24" i="30"/>
  <c r="L26" i="30"/>
  <c r="L10" i="30"/>
  <c r="M18" i="30"/>
  <c r="M16" i="30"/>
  <c r="N23" i="30"/>
  <c r="M13" i="30"/>
  <c r="M14" i="30"/>
  <c r="L20" i="30"/>
  <c r="L22" i="30"/>
  <c r="M25" i="30"/>
  <c r="N21" i="30"/>
  <c r="M26" i="30"/>
  <c r="M24" i="30"/>
  <c r="N27" i="30"/>
  <c r="M17" i="30"/>
  <c r="M22" i="30"/>
  <c r="L25" i="30"/>
  <c r="L17" i="30"/>
  <c r="M11" i="30"/>
  <c r="N16" i="30"/>
  <c r="L13" i="30"/>
  <c r="L18" i="30"/>
  <c r="L28" i="30" l="1"/>
  <c r="M28" i="30"/>
  <c r="N28" i="30"/>
  <c r="C28" i="30"/>
  <c r="C30" i="30"/>
  <c r="C31" i="30"/>
  <c r="C29" i="30"/>
  <c r="C14" i="30"/>
  <c r="C15" i="30"/>
  <c r="C13" i="30"/>
  <c r="C12" i="30" l="1"/>
  <c r="C23" i="30"/>
  <c r="C26" i="30"/>
  <c r="C25" i="30"/>
  <c r="C9" i="30"/>
  <c r="C10" i="30"/>
  <c r="C7" i="17"/>
  <c r="E15" i="17"/>
  <c r="E14" i="17"/>
  <c r="E13" i="17"/>
  <c r="E12" i="17"/>
  <c r="E11" i="17"/>
  <c r="E10" i="17"/>
  <c r="E9" i="17"/>
  <c r="E8" i="17"/>
  <c r="E7" i="17"/>
  <c r="E6" i="17"/>
  <c r="E5" i="17"/>
  <c r="E4" i="17"/>
  <c r="D15" i="17"/>
  <c r="D14" i="17"/>
  <c r="D13" i="17"/>
  <c r="D12" i="17"/>
  <c r="D11" i="17"/>
  <c r="D10" i="17"/>
  <c r="D9" i="17"/>
  <c r="D8" i="17"/>
  <c r="D7" i="17"/>
  <c r="D6" i="17"/>
  <c r="D5" i="17"/>
  <c r="D4" i="17"/>
  <c r="C10" i="17"/>
  <c r="C15" i="17"/>
  <c r="C14" i="17"/>
  <c r="C13" i="17"/>
  <c r="C12" i="17"/>
  <c r="C11" i="17"/>
  <c r="C9" i="17"/>
  <c r="C8" i="17"/>
  <c r="C6" i="17"/>
  <c r="C5" i="17"/>
  <c r="C4" i="17"/>
  <c r="O26" i="30"/>
  <c r="U13" i="30"/>
  <c r="O23" i="30"/>
  <c r="O25" i="30"/>
  <c r="Y11" i="30"/>
  <c r="O10" i="30"/>
  <c r="O22" i="30"/>
  <c r="O16" i="30"/>
  <c r="AH8" i="30"/>
  <c r="AH15" i="30"/>
  <c r="O24" i="30"/>
  <c r="Y10" i="30"/>
  <c r="Y9" i="30"/>
  <c r="O14" i="30"/>
  <c r="O27" i="30"/>
  <c r="O18" i="30"/>
  <c r="AH14" i="30"/>
  <c r="AH11" i="30"/>
  <c r="O21" i="30"/>
  <c r="O12" i="30"/>
  <c r="O11" i="30"/>
  <c r="O17" i="30"/>
  <c r="V13" i="30"/>
  <c r="AH12" i="30"/>
  <c r="O13" i="30"/>
  <c r="AH10" i="30"/>
  <c r="O19" i="30"/>
  <c r="O20" i="30"/>
  <c r="W13" i="30"/>
  <c r="O9" i="30"/>
  <c r="O15" i="30"/>
  <c r="AH9" i="30"/>
  <c r="AH13" i="30"/>
  <c r="O28" i="30" l="1"/>
  <c r="Y12" i="30"/>
  <c r="X13" i="30"/>
  <c r="AH16" i="30"/>
  <c r="F13" i="17"/>
  <c r="I13" i="17" s="1"/>
  <c r="F15" i="17"/>
  <c r="G15" i="17" s="1"/>
  <c r="F14" i="17"/>
  <c r="G14" i="17" s="1"/>
  <c r="F7" i="17"/>
  <c r="I7" i="17" s="1"/>
  <c r="F6" i="17"/>
  <c r="H6" i="17" s="1"/>
  <c r="F8" i="17"/>
  <c r="I8" i="17" s="1"/>
  <c r="F9" i="17"/>
  <c r="G9" i="17" s="1"/>
  <c r="F11" i="17"/>
  <c r="I11" i="17" s="1"/>
  <c r="F5" i="17"/>
  <c r="I5" i="17" s="1"/>
  <c r="F12" i="17"/>
  <c r="G12" i="17" s="1"/>
  <c r="F4" i="17"/>
  <c r="I4" i="17" s="1"/>
  <c r="F10" i="17"/>
  <c r="I10" i="17" s="1"/>
  <c r="E16" i="17"/>
  <c r="D16" i="17"/>
  <c r="C16" i="17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2329" i="1"/>
  <c r="T3" i="1"/>
  <c r="S3" i="1"/>
  <c r="V3" i="1" s="1"/>
  <c r="T4" i="1"/>
  <c r="S4" i="1"/>
  <c r="V4" i="1" s="1"/>
  <c r="T5" i="1"/>
  <c r="S5" i="1"/>
  <c r="V5" i="1" s="1"/>
  <c r="T6" i="1"/>
  <c r="S6" i="1"/>
  <c r="V6" i="1" s="1"/>
  <c r="T7" i="1"/>
  <c r="S7" i="1"/>
  <c r="V7" i="1" s="1"/>
  <c r="T8" i="1"/>
  <c r="S8" i="1"/>
  <c r="V8" i="1" s="1"/>
  <c r="T9" i="1"/>
  <c r="S9" i="1"/>
  <c r="V9" i="1" s="1"/>
  <c r="T10" i="1"/>
  <c r="S10" i="1"/>
  <c r="V10" i="1" s="1"/>
  <c r="T11" i="1"/>
  <c r="S11" i="1"/>
  <c r="V11" i="1" s="1"/>
  <c r="T12" i="1"/>
  <c r="S12" i="1"/>
  <c r="V12" i="1" s="1"/>
  <c r="T13" i="1"/>
  <c r="S13" i="1"/>
  <c r="V13" i="1" s="1"/>
  <c r="T14" i="1"/>
  <c r="S14" i="1"/>
  <c r="V14" i="1" s="1"/>
  <c r="T15" i="1"/>
  <c r="S15" i="1"/>
  <c r="V15" i="1" s="1"/>
  <c r="T16" i="1"/>
  <c r="S16" i="1"/>
  <c r="V16" i="1" s="1"/>
  <c r="T17" i="1"/>
  <c r="S17" i="1"/>
  <c r="V17" i="1" s="1"/>
  <c r="T18" i="1"/>
  <c r="S18" i="1"/>
  <c r="V18" i="1" s="1"/>
  <c r="T19" i="1"/>
  <c r="S19" i="1"/>
  <c r="V19" i="1" s="1"/>
  <c r="T20" i="1"/>
  <c r="S20" i="1"/>
  <c r="V20" i="1" s="1"/>
  <c r="T21" i="1"/>
  <c r="S21" i="1"/>
  <c r="V21" i="1" s="1"/>
  <c r="T22" i="1"/>
  <c r="S22" i="1"/>
  <c r="V22" i="1" s="1"/>
  <c r="T23" i="1"/>
  <c r="S23" i="1"/>
  <c r="V23" i="1" s="1"/>
  <c r="T24" i="1"/>
  <c r="S24" i="1"/>
  <c r="V24" i="1" s="1"/>
  <c r="T25" i="1"/>
  <c r="S25" i="1"/>
  <c r="V25" i="1" s="1"/>
  <c r="T26" i="1"/>
  <c r="S26" i="1"/>
  <c r="V26" i="1" s="1"/>
  <c r="T27" i="1"/>
  <c r="S27" i="1"/>
  <c r="V27" i="1" s="1"/>
  <c r="T28" i="1"/>
  <c r="S28" i="1"/>
  <c r="V28" i="1" s="1"/>
  <c r="T29" i="1"/>
  <c r="S29" i="1"/>
  <c r="V29" i="1" s="1"/>
  <c r="T30" i="1"/>
  <c r="S30" i="1"/>
  <c r="V30" i="1" s="1"/>
  <c r="T31" i="1"/>
  <c r="S31" i="1"/>
  <c r="V31" i="1" s="1"/>
  <c r="T32" i="1"/>
  <c r="S32" i="1"/>
  <c r="V32" i="1" s="1"/>
  <c r="T33" i="1"/>
  <c r="S33" i="1"/>
  <c r="V33" i="1" s="1"/>
  <c r="T34" i="1"/>
  <c r="S34" i="1"/>
  <c r="V34" i="1" s="1"/>
  <c r="T35" i="1"/>
  <c r="S35" i="1"/>
  <c r="V35" i="1" s="1"/>
  <c r="T36" i="1"/>
  <c r="S36" i="1"/>
  <c r="V36" i="1" s="1"/>
  <c r="T37" i="1"/>
  <c r="S37" i="1"/>
  <c r="V37" i="1" s="1"/>
  <c r="T38" i="1"/>
  <c r="S38" i="1"/>
  <c r="V38" i="1" s="1"/>
  <c r="T39" i="1"/>
  <c r="S39" i="1"/>
  <c r="V39" i="1" s="1"/>
  <c r="T40" i="1"/>
  <c r="S40" i="1"/>
  <c r="V40" i="1" s="1"/>
  <c r="T41" i="1"/>
  <c r="S41" i="1"/>
  <c r="V41" i="1" s="1"/>
  <c r="T42" i="1"/>
  <c r="S42" i="1"/>
  <c r="V42" i="1" s="1"/>
  <c r="T43" i="1"/>
  <c r="S43" i="1"/>
  <c r="V43" i="1" s="1"/>
  <c r="T44" i="1"/>
  <c r="S44" i="1"/>
  <c r="V44" i="1" s="1"/>
  <c r="T45" i="1"/>
  <c r="S45" i="1"/>
  <c r="V45" i="1" s="1"/>
  <c r="T46" i="1"/>
  <c r="S46" i="1"/>
  <c r="V46" i="1" s="1"/>
  <c r="T47" i="1"/>
  <c r="S47" i="1"/>
  <c r="V47" i="1" s="1"/>
  <c r="T48" i="1"/>
  <c r="S48" i="1"/>
  <c r="V48" i="1" s="1"/>
  <c r="T49" i="1"/>
  <c r="S49" i="1"/>
  <c r="V49" i="1" s="1"/>
  <c r="T50" i="1"/>
  <c r="S50" i="1"/>
  <c r="V50" i="1" s="1"/>
  <c r="T51" i="1"/>
  <c r="S51" i="1"/>
  <c r="V51" i="1" s="1"/>
  <c r="T52" i="1"/>
  <c r="S52" i="1"/>
  <c r="V52" i="1" s="1"/>
  <c r="T53" i="1"/>
  <c r="S53" i="1"/>
  <c r="V53" i="1" s="1"/>
  <c r="T54" i="1"/>
  <c r="S54" i="1"/>
  <c r="V54" i="1" s="1"/>
  <c r="T55" i="1"/>
  <c r="S55" i="1"/>
  <c r="V55" i="1" s="1"/>
  <c r="T56" i="1"/>
  <c r="S56" i="1"/>
  <c r="V56" i="1" s="1"/>
  <c r="T57" i="1"/>
  <c r="S57" i="1"/>
  <c r="V57" i="1" s="1"/>
  <c r="T58" i="1"/>
  <c r="S58" i="1"/>
  <c r="V58" i="1" s="1"/>
  <c r="T59" i="1"/>
  <c r="S59" i="1"/>
  <c r="V59" i="1" s="1"/>
  <c r="T60" i="1"/>
  <c r="S60" i="1"/>
  <c r="V60" i="1" s="1"/>
  <c r="T61" i="1"/>
  <c r="S61" i="1"/>
  <c r="V61" i="1" s="1"/>
  <c r="T62" i="1"/>
  <c r="S62" i="1"/>
  <c r="V62" i="1" s="1"/>
  <c r="T63" i="1"/>
  <c r="S63" i="1"/>
  <c r="V63" i="1" s="1"/>
  <c r="T64" i="1"/>
  <c r="S64" i="1"/>
  <c r="V64" i="1" s="1"/>
  <c r="T65" i="1"/>
  <c r="S65" i="1"/>
  <c r="V65" i="1" s="1"/>
  <c r="T66" i="1"/>
  <c r="S66" i="1"/>
  <c r="V66" i="1" s="1"/>
  <c r="T67" i="1"/>
  <c r="S67" i="1"/>
  <c r="V67" i="1" s="1"/>
  <c r="T68" i="1"/>
  <c r="S68" i="1"/>
  <c r="V68" i="1" s="1"/>
  <c r="T69" i="1"/>
  <c r="S69" i="1"/>
  <c r="V69" i="1" s="1"/>
  <c r="T70" i="1"/>
  <c r="S70" i="1"/>
  <c r="V70" i="1" s="1"/>
  <c r="T71" i="1"/>
  <c r="S71" i="1"/>
  <c r="V71" i="1" s="1"/>
  <c r="T72" i="1"/>
  <c r="S72" i="1"/>
  <c r="V72" i="1" s="1"/>
  <c r="T73" i="1"/>
  <c r="S73" i="1"/>
  <c r="V73" i="1" s="1"/>
  <c r="T74" i="1"/>
  <c r="S74" i="1"/>
  <c r="V74" i="1" s="1"/>
  <c r="T75" i="1"/>
  <c r="S75" i="1"/>
  <c r="V75" i="1" s="1"/>
  <c r="T76" i="1"/>
  <c r="S76" i="1"/>
  <c r="V76" i="1" s="1"/>
  <c r="T77" i="1"/>
  <c r="S77" i="1"/>
  <c r="V77" i="1" s="1"/>
  <c r="T78" i="1"/>
  <c r="S78" i="1"/>
  <c r="V78" i="1" s="1"/>
  <c r="T79" i="1"/>
  <c r="S79" i="1"/>
  <c r="V79" i="1" s="1"/>
  <c r="T80" i="1"/>
  <c r="S80" i="1"/>
  <c r="V80" i="1" s="1"/>
  <c r="T81" i="1"/>
  <c r="S81" i="1"/>
  <c r="V81" i="1" s="1"/>
  <c r="T82" i="1"/>
  <c r="S82" i="1"/>
  <c r="V82" i="1" s="1"/>
  <c r="T83" i="1"/>
  <c r="S83" i="1"/>
  <c r="V83" i="1" s="1"/>
  <c r="T84" i="1"/>
  <c r="S84" i="1"/>
  <c r="V84" i="1" s="1"/>
  <c r="T85" i="1"/>
  <c r="S85" i="1"/>
  <c r="V85" i="1" s="1"/>
  <c r="T86" i="1"/>
  <c r="S86" i="1"/>
  <c r="V86" i="1" s="1"/>
  <c r="T87" i="1"/>
  <c r="S87" i="1"/>
  <c r="V87" i="1" s="1"/>
  <c r="T88" i="1"/>
  <c r="S88" i="1"/>
  <c r="V88" i="1" s="1"/>
  <c r="T89" i="1"/>
  <c r="S89" i="1"/>
  <c r="V89" i="1" s="1"/>
  <c r="T90" i="1"/>
  <c r="S90" i="1"/>
  <c r="V90" i="1" s="1"/>
  <c r="T91" i="1"/>
  <c r="S91" i="1"/>
  <c r="V91" i="1" s="1"/>
  <c r="T92" i="1"/>
  <c r="S92" i="1"/>
  <c r="V92" i="1" s="1"/>
  <c r="T93" i="1"/>
  <c r="S93" i="1"/>
  <c r="V93" i="1" s="1"/>
  <c r="T94" i="1"/>
  <c r="S94" i="1"/>
  <c r="V94" i="1" s="1"/>
  <c r="T95" i="1"/>
  <c r="S95" i="1"/>
  <c r="V95" i="1" s="1"/>
  <c r="T96" i="1"/>
  <c r="S96" i="1"/>
  <c r="V96" i="1" s="1"/>
  <c r="T97" i="1"/>
  <c r="S97" i="1"/>
  <c r="V97" i="1" s="1"/>
  <c r="T98" i="1"/>
  <c r="S98" i="1"/>
  <c r="V98" i="1" s="1"/>
  <c r="T99" i="1"/>
  <c r="S99" i="1"/>
  <c r="V99" i="1" s="1"/>
  <c r="T100" i="1"/>
  <c r="S100" i="1"/>
  <c r="V100" i="1" s="1"/>
  <c r="T101" i="1"/>
  <c r="S101" i="1"/>
  <c r="V101" i="1" s="1"/>
  <c r="T102" i="1"/>
  <c r="S102" i="1"/>
  <c r="V102" i="1" s="1"/>
  <c r="T103" i="1"/>
  <c r="S103" i="1"/>
  <c r="V103" i="1" s="1"/>
  <c r="T104" i="1"/>
  <c r="S104" i="1"/>
  <c r="V104" i="1" s="1"/>
  <c r="T105" i="1"/>
  <c r="S105" i="1"/>
  <c r="V105" i="1" s="1"/>
  <c r="T106" i="1"/>
  <c r="S106" i="1"/>
  <c r="V106" i="1" s="1"/>
  <c r="T107" i="1"/>
  <c r="S107" i="1"/>
  <c r="V107" i="1" s="1"/>
  <c r="T108" i="1"/>
  <c r="S108" i="1"/>
  <c r="V108" i="1" s="1"/>
  <c r="T109" i="1"/>
  <c r="S109" i="1"/>
  <c r="V109" i="1" s="1"/>
  <c r="T110" i="1"/>
  <c r="S110" i="1"/>
  <c r="V110" i="1" s="1"/>
  <c r="T111" i="1"/>
  <c r="S111" i="1"/>
  <c r="V111" i="1" s="1"/>
  <c r="T112" i="1"/>
  <c r="S112" i="1"/>
  <c r="V112" i="1" s="1"/>
  <c r="T113" i="1"/>
  <c r="S113" i="1"/>
  <c r="V113" i="1" s="1"/>
  <c r="T114" i="1"/>
  <c r="S114" i="1"/>
  <c r="V114" i="1" s="1"/>
  <c r="T115" i="1"/>
  <c r="S115" i="1"/>
  <c r="V115" i="1" s="1"/>
  <c r="T116" i="1"/>
  <c r="S116" i="1"/>
  <c r="V116" i="1" s="1"/>
  <c r="T117" i="1"/>
  <c r="S117" i="1"/>
  <c r="V117" i="1" s="1"/>
  <c r="T118" i="1"/>
  <c r="S118" i="1"/>
  <c r="V118" i="1" s="1"/>
  <c r="T119" i="1"/>
  <c r="S119" i="1"/>
  <c r="V119" i="1" s="1"/>
  <c r="T120" i="1"/>
  <c r="S120" i="1"/>
  <c r="V120" i="1" s="1"/>
  <c r="T121" i="1"/>
  <c r="S121" i="1"/>
  <c r="V121" i="1" s="1"/>
  <c r="T122" i="1"/>
  <c r="S122" i="1"/>
  <c r="V122" i="1" s="1"/>
  <c r="T123" i="1"/>
  <c r="S123" i="1"/>
  <c r="V123" i="1" s="1"/>
  <c r="T124" i="1"/>
  <c r="S124" i="1"/>
  <c r="V124" i="1" s="1"/>
  <c r="T125" i="1"/>
  <c r="S125" i="1"/>
  <c r="V125" i="1" s="1"/>
  <c r="T126" i="1"/>
  <c r="S126" i="1"/>
  <c r="V126" i="1" s="1"/>
  <c r="T127" i="1"/>
  <c r="S127" i="1"/>
  <c r="V127" i="1" s="1"/>
  <c r="T128" i="1"/>
  <c r="S128" i="1"/>
  <c r="V128" i="1" s="1"/>
  <c r="T129" i="1"/>
  <c r="S129" i="1"/>
  <c r="V129" i="1" s="1"/>
  <c r="T130" i="1"/>
  <c r="S130" i="1"/>
  <c r="V130" i="1" s="1"/>
  <c r="T131" i="1"/>
  <c r="S131" i="1"/>
  <c r="V131" i="1" s="1"/>
  <c r="T132" i="1"/>
  <c r="S132" i="1"/>
  <c r="V132" i="1" s="1"/>
  <c r="T133" i="1"/>
  <c r="S133" i="1"/>
  <c r="V133" i="1" s="1"/>
  <c r="T134" i="1"/>
  <c r="S134" i="1"/>
  <c r="V134" i="1" s="1"/>
  <c r="T135" i="1"/>
  <c r="S135" i="1"/>
  <c r="V135" i="1" s="1"/>
  <c r="T136" i="1"/>
  <c r="S136" i="1"/>
  <c r="V136" i="1" s="1"/>
  <c r="T137" i="1"/>
  <c r="S137" i="1"/>
  <c r="V137" i="1" s="1"/>
  <c r="T138" i="1"/>
  <c r="S138" i="1"/>
  <c r="V138" i="1" s="1"/>
  <c r="T139" i="1"/>
  <c r="S139" i="1"/>
  <c r="V139" i="1" s="1"/>
  <c r="T140" i="1"/>
  <c r="S140" i="1"/>
  <c r="V140" i="1" s="1"/>
  <c r="T141" i="1"/>
  <c r="S141" i="1"/>
  <c r="V141" i="1" s="1"/>
  <c r="T142" i="1"/>
  <c r="S142" i="1"/>
  <c r="V142" i="1" s="1"/>
  <c r="T143" i="1"/>
  <c r="S143" i="1"/>
  <c r="V143" i="1" s="1"/>
  <c r="T144" i="1"/>
  <c r="S144" i="1"/>
  <c r="V144" i="1" s="1"/>
  <c r="T145" i="1"/>
  <c r="S145" i="1"/>
  <c r="V145" i="1" s="1"/>
  <c r="T146" i="1"/>
  <c r="S146" i="1"/>
  <c r="V146" i="1" s="1"/>
  <c r="T147" i="1"/>
  <c r="S147" i="1"/>
  <c r="V147" i="1" s="1"/>
  <c r="T148" i="1"/>
  <c r="S148" i="1"/>
  <c r="V148" i="1" s="1"/>
  <c r="T149" i="1"/>
  <c r="S149" i="1"/>
  <c r="V149" i="1" s="1"/>
  <c r="T150" i="1"/>
  <c r="S150" i="1"/>
  <c r="V150" i="1" s="1"/>
  <c r="T151" i="1"/>
  <c r="S151" i="1"/>
  <c r="V151" i="1" s="1"/>
  <c r="T152" i="1"/>
  <c r="S152" i="1"/>
  <c r="V152" i="1" s="1"/>
  <c r="T153" i="1"/>
  <c r="S153" i="1"/>
  <c r="V153" i="1" s="1"/>
  <c r="T154" i="1"/>
  <c r="S154" i="1"/>
  <c r="V154" i="1" s="1"/>
  <c r="T155" i="1"/>
  <c r="S155" i="1"/>
  <c r="V155" i="1" s="1"/>
  <c r="T156" i="1"/>
  <c r="S156" i="1"/>
  <c r="V156" i="1" s="1"/>
  <c r="T157" i="1"/>
  <c r="S157" i="1"/>
  <c r="V157" i="1" s="1"/>
  <c r="T158" i="1"/>
  <c r="S158" i="1"/>
  <c r="V158" i="1" s="1"/>
  <c r="T159" i="1"/>
  <c r="S159" i="1"/>
  <c r="V159" i="1" s="1"/>
  <c r="T160" i="1"/>
  <c r="S160" i="1"/>
  <c r="V160" i="1" s="1"/>
  <c r="T161" i="1"/>
  <c r="S161" i="1"/>
  <c r="V161" i="1" s="1"/>
  <c r="T162" i="1"/>
  <c r="S162" i="1"/>
  <c r="V162" i="1" s="1"/>
  <c r="T163" i="1"/>
  <c r="S163" i="1"/>
  <c r="V163" i="1" s="1"/>
  <c r="T164" i="1"/>
  <c r="S164" i="1"/>
  <c r="V164" i="1" s="1"/>
  <c r="T165" i="1"/>
  <c r="S165" i="1"/>
  <c r="V165" i="1" s="1"/>
  <c r="T166" i="1"/>
  <c r="S166" i="1"/>
  <c r="V166" i="1" s="1"/>
  <c r="T167" i="1"/>
  <c r="S167" i="1"/>
  <c r="V167" i="1" s="1"/>
  <c r="T168" i="1"/>
  <c r="S168" i="1"/>
  <c r="V168" i="1" s="1"/>
  <c r="T169" i="1"/>
  <c r="S169" i="1"/>
  <c r="V169" i="1" s="1"/>
  <c r="T170" i="1"/>
  <c r="S170" i="1"/>
  <c r="V170" i="1" s="1"/>
  <c r="T171" i="1"/>
  <c r="S171" i="1"/>
  <c r="V171" i="1" s="1"/>
  <c r="T172" i="1"/>
  <c r="S172" i="1"/>
  <c r="V172" i="1" s="1"/>
  <c r="T173" i="1"/>
  <c r="S173" i="1"/>
  <c r="V173" i="1" s="1"/>
  <c r="T174" i="1"/>
  <c r="S174" i="1"/>
  <c r="V174" i="1" s="1"/>
  <c r="T175" i="1"/>
  <c r="S175" i="1"/>
  <c r="V175" i="1" s="1"/>
  <c r="T176" i="1"/>
  <c r="S176" i="1"/>
  <c r="V176" i="1" s="1"/>
  <c r="T177" i="1"/>
  <c r="S177" i="1"/>
  <c r="V177" i="1" s="1"/>
  <c r="T178" i="1"/>
  <c r="S178" i="1"/>
  <c r="V178" i="1" s="1"/>
  <c r="T179" i="1"/>
  <c r="S179" i="1"/>
  <c r="V179" i="1" s="1"/>
  <c r="T180" i="1"/>
  <c r="S180" i="1"/>
  <c r="V180" i="1" s="1"/>
  <c r="T181" i="1"/>
  <c r="S181" i="1"/>
  <c r="V181" i="1" s="1"/>
  <c r="T182" i="1"/>
  <c r="S182" i="1"/>
  <c r="V182" i="1" s="1"/>
  <c r="T183" i="1"/>
  <c r="S183" i="1"/>
  <c r="V183" i="1" s="1"/>
  <c r="T184" i="1"/>
  <c r="S184" i="1"/>
  <c r="V184" i="1" s="1"/>
  <c r="T185" i="1"/>
  <c r="S185" i="1"/>
  <c r="V185" i="1" s="1"/>
  <c r="T186" i="1"/>
  <c r="S186" i="1"/>
  <c r="V186" i="1" s="1"/>
  <c r="T187" i="1"/>
  <c r="S187" i="1"/>
  <c r="V187" i="1" s="1"/>
  <c r="T188" i="1"/>
  <c r="S188" i="1"/>
  <c r="V188" i="1" s="1"/>
  <c r="T189" i="1"/>
  <c r="S189" i="1"/>
  <c r="V189" i="1" s="1"/>
  <c r="T190" i="1"/>
  <c r="S190" i="1"/>
  <c r="V190" i="1" s="1"/>
  <c r="T191" i="1"/>
  <c r="S191" i="1"/>
  <c r="V191" i="1" s="1"/>
  <c r="T192" i="1"/>
  <c r="S192" i="1"/>
  <c r="V192" i="1" s="1"/>
  <c r="T193" i="1"/>
  <c r="S193" i="1"/>
  <c r="V193" i="1" s="1"/>
  <c r="T194" i="1"/>
  <c r="S194" i="1"/>
  <c r="V194" i="1" s="1"/>
  <c r="T195" i="1"/>
  <c r="S195" i="1"/>
  <c r="V195" i="1" s="1"/>
  <c r="T196" i="1"/>
  <c r="S196" i="1"/>
  <c r="V196" i="1" s="1"/>
  <c r="T197" i="1"/>
  <c r="S197" i="1"/>
  <c r="V197" i="1" s="1"/>
  <c r="T198" i="1"/>
  <c r="S198" i="1"/>
  <c r="V198" i="1" s="1"/>
  <c r="T199" i="1"/>
  <c r="S199" i="1"/>
  <c r="V199" i="1" s="1"/>
  <c r="T200" i="1"/>
  <c r="S200" i="1"/>
  <c r="V200" i="1" s="1"/>
  <c r="T201" i="1"/>
  <c r="S201" i="1"/>
  <c r="V201" i="1" s="1"/>
  <c r="T202" i="1"/>
  <c r="S202" i="1"/>
  <c r="V202" i="1" s="1"/>
  <c r="T203" i="1"/>
  <c r="S203" i="1"/>
  <c r="V203" i="1" s="1"/>
  <c r="T204" i="1"/>
  <c r="S204" i="1"/>
  <c r="V204" i="1" s="1"/>
  <c r="T205" i="1"/>
  <c r="S205" i="1"/>
  <c r="V205" i="1" s="1"/>
  <c r="T206" i="1"/>
  <c r="S206" i="1"/>
  <c r="V206" i="1" s="1"/>
  <c r="T207" i="1"/>
  <c r="S207" i="1"/>
  <c r="V207" i="1" s="1"/>
  <c r="T208" i="1"/>
  <c r="S208" i="1"/>
  <c r="V208" i="1" s="1"/>
  <c r="T209" i="1"/>
  <c r="S209" i="1"/>
  <c r="V209" i="1" s="1"/>
  <c r="T210" i="1"/>
  <c r="S210" i="1"/>
  <c r="V210" i="1" s="1"/>
  <c r="T211" i="1"/>
  <c r="S211" i="1"/>
  <c r="V211" i="1" s="1"/>
  <c r="T212" i="1"/>
  <c r="S212" i="1"/>
  <c r="V212" i="1" s="1"/>
  <c r="T213" i="1"/>
  <c r="S213" i="1"/>
  <c r="V213" i="1" s="1"/>
  <c r="T214" i="1"/>
  <c r="S214" i="1"/>
  <c r="V214" i="1" s="1"/>
  <c r="T215" i="1"/>
  <c r="S215" i="1"/>
  <c r="V215" i="1" s="1"/>
  <c r="T216" i="1"/>
  <c r="S216" i="1"/>
  <c r="V216" i="1" s="1"/>
  <c r="T217" i="1"/>
  <c r="S217" i="1"/>
  <c r="V217" i="1" s="1"/>
  <c r="T218" i="1"/>
  <c r="S218" i="1"/>
  <c r="V218" i="1" s="1"/>
  <c r="T219" i="1"/>
  <c r="S219" i="1"/>
  <c r="V219" i="1" s="1"/>
  <c r="T220" i="1"/>
  <c r="S220" i="1"/>
  <c r="V220" i="1" s="1"/>
  <c r="T221" i="1"/>
  <c r="S221" i="1"/>
  <c r="V221" i="1" s="1"/>
  <c r="T222" i="1"/>
  <c r="S222" i="1"/>
  <c r="V222" i="1" s="1"/>
  <c r="T223" i="1"/>
  <c r="S223" i="1"/>
  <c r="V223" i="1" s="1"/>
  <c r="T224" i="1"/>
  <c r="S224" i="1"/>
  <c r="V224" i="1" s="1"/>
  <c r="T225" i="1"/>
  <c r="S225" i="1"/>
  <c r="V225" i="1" s="1"/>
  <c r="T226" i="1"/>
  <c r="S226" i="1"/>
  <c r="V226" i="1" s="1"/>
  <c r="T227" i="1"/>
  <c r="S227" i="1"/>
  <c r="V227" i="1" s="1"/>
  <c r="T228" i="1"/>
  <c r="S228" i="1"/>
  <c r="V228" i="1" s="1"/>
  <c r="T229" i="1"/>
  <c r="S229" i="1"/>
  <c r="V229" i="1" s="1"/>
  <c r="T230" i="1"/>
  <c r="S230" i="1"/>
  <c r="V230" i="1" s="1"/>
  <c r="T231" i="1"/>
  <c r="S231" i="1"/>
  <c r="V231" i="1" s="1"/>
  <c r="T232" i="1"/>
  <c r="S232" i="1"/>
  <c r="V232" i="1" s="1"/>
  <c r="T233" i="1"/>
  <c r="S233" i="1"/>
  <c r="V233" i="1" s="1"/>
  <c r="T234" i="1"/>
  <c r="S234" i="1"/>
  <c r="V234" i="1" s="1"/>
  <c r="T235" i="1"/>
  <c r="S235" i="1"/>
  <c r="V235" i="1" s="1"/>
  <c r="T236" i="1"/>
  <c r="S236" i="1"/>
  <c r="V236" i="1" s="1"/>
  <c r="T237" i="1"/>
  <c r="S237" i="1"/>
  <c r="V237" i="1" s="1"/>
  <c r="T238" i="1"/>
  <c r="S238" i="1"/>
  <c r="V238" i="1" s="1"/>
  <c r="T239" i="1"/>
  <c r="S239" i="1"/>
  <c r="V239" i="1" s="1"/>
  <c r="T240" i="1"/>
  <c r="S240" i="1"/>
  <c r="V240" i="1" s="1"/>
  <c r="T241" i="1"/>
  <c r="S241" i="1"/>
  <c r="V241" i="1" s="1"/>
  <c r="T242" i="1"/>
  <c r="S242" i="1"/>
  <c r="V242" i="1" s="1"/>
  <c r="T243" i="1"/>
  <c r="S243" i="1"/>
  <c r="V243" i="1" s="1"/>
  <c r="T244" i="1"/>
  <c r="S244" i="1"/>
  <c r="V244" i="1" s="1"/>
  <c r="T245" i="1"/>
  <c r="S245" i="1"/>
  <c r="V245" i="1" s="1"/>
  <c r="T246" i="1"/>
  <c r="S246" i="1"/>
  <c r="V246" i="1" s="1"/>
  <c r="T247" i="1"/>
  <c r="S247" i="1"/>
  <c r="V247" i="1" s="1"/>
  <c r="T248" i="1"/>
  <c r="S248" i="1"/>
  <c r="V248" i="1" s="1"/>
  <c r="T249" i="1"/>
  <c r="S249" i="1"/>
  <c r="V249" i="1" s="1"/>
  <c r="T250" i="1"/>
  <c r="S250" i="1"/>
  <c r="V250" i="1" s="1"/>
  <c r="T251" i="1"/>
  <c r="S251" i="1"/>
  <c r="V251" i="1" s="1"/>
  <c r="T252" i="1"/>
  <c r="S252" i="1"/>
  <c r="V252" i="1" s="1"/>
  <c r="T253" i="1"/>
  <c r="S253" i="1"/>
  <c r="V253" i="1" s="1"/>
  <c r="T254" i="1"/>
  <c r="S254" i="1"/>
  <c r="V254" i="1" s="1"/>
  <c r="T255" i="1"/>
  <c r="S255" i="1"/>
  <c r="V255" i="1" s="1"/>
  <c r="T256" i="1"/>
  <c r="S256" i="1"/>
  <c r="V256" i="1" s="1"/>
  <c r="T257" i="1"/>
  <c r="S257" i="1"/>
  <c r="V257" i="1" s="1"/>
  <c r="T258" i="1"/>
  <c r="S258" i="1"/>
  <c r="V258" i="1" s="1"/>
  <c r="T259" i="1"/>
  <c r="S259" i="1"/>
  <c r="V259" i="1" s="1"/>
  <c r="T260" i="1"/>
  <c r="S260" i="1"/>
  <c r="V260" i="1" s="1"/>
  <c r="T261" i="1"/>
  <c r="S261" i="1"/>
  <c r="V261" i="1" s="1"/>
  <c r="T262" i="1"/>
  <c r="S262" i="1"/>
  <c r="V262" i="1" s="1"/>
  <c r="T263" i="1"/>
  <c r="S263" i="1"/>
  <c r="V263" i="1" s="1"/>
  <c r="T264" i="1"/>
  <c r="S264" i="1"/>
  <c r="V264" i="1" s="1"/>
  <c r="T265" i="1"/>
  <c r="S265" i="1"/>
  <c r="V265" i="1" s="1"/>
  <c r="T266" i="1"/>
  <c r="S266" i="1"/>
  <c r="V266" i="1" s="1"/>
  <c r="T267" i="1"/>
  <c r="S267" i="1"/>
  <c r="V267" i="1" s="1"/>
  <c r="T268" i="1"/>
  <c r="S268" i="1"/>
  <c r="V268" i="1" s="1"/>
  <c r="T269" i="1"/>
  <c r="S269" i="1"/>
  <c r="V269" i="1" s="1"/>
  <c r="T270" i="1"/>
  <c r="S270" i="1"/>
  <c r="V270" i="1" s="1"/>
  <c r="T271" i="1"/>
  <c r="S271" i="1"/>
  <c r="V271" i="1" s="1"/>
  <c r="T272" i="1"/>
  <c r="S272" i="1"/>
  <c r="V272" i="1" s="1"/>
  <c r="T273" i="1"/>
  <c r="S273" i="1"/>
  <c r="V273" i="1" s="1"/>
  <c r="T274" i="1"/>
  <c r="S274" i="1"/>
  <c r="V274" i="1" s="1"/>
  <c r="T275" i="1"/>
  <c r="S275" i="1"/>
  <c r="V275" i="1" s="1"/>
  <c r="T276" i="1"/>
  <c r="S276" i="1"/>
  <c r="V276" i="1" s="1"/>
  <c r="T277" i="1"/>
  <c r="S277" i="1"/>
  <c r="V277" i="1" s="1"/>
  <c r="T278" i="1"/>
  <c r="S278" i="1"/>
  <c r="V278" i="1" s="1"/>
  <c r="T279" i="1"/>
  <c r="S279" i="1"/>
  <c r="V279" i="1" s="1"/>
  <c r="T280" i="1"/>
  <c r="S280" i="1"/>
  <c r="V280" i="1" s="1"/>
  <c r="T281" i="1"/>
  <c r="S281" i="1"/>
  <c r="V281" i="1" s="1"/>
  <c r="T282" i="1"/>
  <c r="S282" i="1"/>
  <c r="V282" i="1" s="1"/>
  <c r="T283" i="1"/>
  <c r="S283" i="1"/>
  <c r="V283" i="1" s="1"/>
  <c r="T284" i="1"/>
  <c r="S284" i="1"/>
  <c r="V284" i="1" s="1"/>
  <c r="T285" i="1"/>
  <c r="S285" i="1"/>
  <c r="V285" i="1" s="1"/>
  <c r="T286" i="1"/>
  <c r="S286" i="1"/>
  <c r="V286" i="1" s="1"/>
  <c r="T287" i="1"/>
  <c r="S287" i="1"/>
  <c r="V287" i="1" s="1"/>
  <c r="T288" i="1"/>
  <c r="S288" i="1"/>
  <c r="V288" i="1" s="1"/>
  <c r="T289" i="1"/>
  <c r="S289" i="1"/>
  <c r="V289" i="1" s="1"/>
  <c r="T290" i="1"/>
  <c r="S290" i="1"/>
  <c r="V290" i="1" s="1"/>
  <c r="T291" i="1"/>
  <c r="S291" i="1"/>
  <c r="V291" i="1" s="1"/>
  <c r="T292" i="1"/>
  <c r="S292" i="1"/>
  <c r="V292" i="1" s="1"/>
  <c r="T293" i="1"/>
  <c r="S293" i="1"/>
  <c r="V293" i="1" s="1"/>
  <c r="T294" i="1"/>
  <c r="S294" i="1"/>
  <c r="V294" i="1" s="1"/>
  <c r="T295" i="1"/>
  <c r="S295" i="1"/>
  <c r="V295" i="1" s="1"/>
  <c r="T296" i="1"/>
  <c r="S296" i="1"/>
  <c r="V296" i="1" s="1"/>
  <c r="T297" i="1"/>
  <c r="S297" i="1"/>
  <c r="V297" i="1" s="1"/>
  <c r="T298" i="1"/>
  <c r="S298" i="1"/>
  <c r="V298" i="1" s="1"/>
  <c r="T299" i="1"/>
  <c r="S299" i="1"/>
  <c r="V299" i="1" s="1"/>
  <c r="T300" i="1"/>
  <c r="S300" i="1"/>
  <c r="V300" i="1" s="1"/>
  <c r="T301" i="1"/>
  <c r="S301" i="1"/>
  <c r="V301" i="1" s="1"/>
  <c r="T302" i="1"/>
  <c r="S302" i="1"/>
  <c r="V302" i="1" s="1"/>
  <c r="T303" i="1"/>
  <c r="S303" i="1"/>
  <c r="V303" i="1" s="1"/>
  <c r="T304" i="1"/>
  <c r="S304" i="1"/>
  <c r="V304" i="1" s="1"/>
  <c r="T305" i="1"/>
  <c r="S305" i="1"/>
  <c r="V305" i="1" s="1"/>
  <c r="T306" i="1"/>
  <c r="S306" i="1"/>
  <c r="V306" i="1" s="1"/>
  <c r="T307" i="1"/>
  <c r="S307" i="1"/>
  <c r="V307" i="1" s="1"/>
  <c r="T308" i="1"/>
  <c r="S308" i="1"/>
  <c r="V308" i="1" s="1"/>
  <c r="T309" i="1"/>
  <c r="S309" i="1"/>
  <c r="V309" i="1" s="1"/>
  <c r="T310" i="1"/>
  <c r="S310" i="1"/>
  <c r="V310" i="1" s="1"/>
  <c r="T311" i="1"/>
  <c r="S311" i="1"/>
  <c r="V311" i="1" s="1"/>
  <c r="T312" i="1"/>
  <c r="S312" i="1"/>
  <c r="V312" i="1" s="1"/>
  <c r="T313" i="1"/>
  <c r="S313" i="1"/>
  <c r="V313" i="1" s="1"/>
  <c r="T314" i="1"/>
  <c r="S314" i="1"/>
  <c r="V314" i="1" s="1"/>
  <c r="T315" i="1"/>
  <c r="S315" i="1"/>
  <c r="V315" i="1" s="1"/>
  <c r="T316" i="1"/>
  <c r="S316" i="1"/>
  <c r="V316" i="1" s="1"/>
  <c r="T317" i="1"/>
  <c r="S317" i="1"/>
  <c r="V317" i="1" s="1"/>
  <c r="T318" i="1"/>
  <c r="S318" i="1"/>
  <c r="V318" i="1" s="1"/>
  <c r="T319" i="1"/>
  <c r="S319" i="1"/>
  <c r="V319" i="1" s="1"/>
  <c r="T320" i="1"/>
  <c r="S320" i="1"/>
  <c r="V320" i="1" s="1"/>
  <c r="T321" i="1"/>
  <c r="S321" i="1"/>
  <c r="V321" i="1" s="1"/>
  <c r="T322" i="1"/>
  <c r="S322" i="1"/>
  <c r="V322" i="1" s="1"/>
  <c r="T323" i="1"/>
  <c r="S323" i="1"/>
  <c r="V323" i="1" s="1"/>
  <c r="T324" i="1"/>
  <c r="S324" i="1"/>
  <c r="V324" i="1" s="1"/>
  <c r="T325" i="1"/>
  <c r="S325" i="1"/>
  <c r="V325" i="1" s="1"/>
  <c r="T326" i="1"/>
  <c r="S326" i="1"/>
  <c r="V326" i="1" s="1"/>
  <c r="T327" i="1"/>
  <c r="S327" i="1"/>
  <c r="V327" i="1" s="1"/>
  <c r="T328" i="1"/>
  <c r="S328" i="1"/>
  <c r="V328" i="1" s="1"/>
  <c r="T329" i="1"/>
  <c r="S329" i="1"/>
  <c r="V329" i="1" s="1"/>
  <c r="T330" i="1"/>
  <c r="S330" i="1"/>
  <c r="V330" i="1" s="1"/>
  <c r="T331" i="1"/>
  <c r="S331" i="1"/>
  <c r="V331" i="1" s="1"/>
  <c r="T332" i="1"/>
  <c r="S332" i="1"/>
  <c r="V332" i="1" s="1"/>
  <c r="T333" i="1"/>
  <c r="S333" i="1"/>
  <c r="V333" i="1" s="1"/>
  <c r="T334" i="1"/>
  <c r="S334" i="1"/>
  <c r="V334" i="1" s="1"/>
  <c r="T335" i="1"/>
  <c r="S335" i="1"/>
  <c r="V335" i="1" s="1"/>
  <c r="T336" i="1"/>
  <c r="S336" i="1"/>
  <c r="V336" i="1" s="1"/>
  <c r="T337" i="1"/>
  <c r="S337" i="1"/>
  <c r="V337" i="1" s="1"/>
  <c r="T338" i="1"/>
  <c r="S338" i="1"/>
  <c r="V338" i="1" s="1"/>
  <c r="T339" i="1"/>
  <c r="S339" i="1"/>
  <c r="V339" i="1" s="1"/>
  <c r="T340" i="1"/>
  <c r="S340" i="1"/>
  <c r="V340" i="1" s="1"/>
  <c r="T341" i="1"/>
  <c r="S341" i="1"/>
  <c r="V341" i="1" s="1"/>
  <c r="T342" i="1"/>
  <c r="S342" i="1"/>
  <c r="V342" i="1" s="1"/>
  <c r="T343" i="1"/>
  <c r="S343" i="1"/>
  <c r="V343" i="1" s="1"/>
  <c r="T344" i="1"/>
  <c r="S344" i="1"/>
  <c r="V344" i="1" s="1"/>
  <c r="T345" i="1"/>
  <c r="S345" i="1"/>
  <c r="V345" i="1" s="1"/>
  <c r="T346" i="1"/>
  <c r="S346" i="1"/>
  <c r="V346" i="1" s="1"/>
  <c r="T347" i="1"/>
  <c r="S347" i="1"/>
  <c r="V347" i="1" s="1"/>
  <c r="T348" i="1"/>
  <c r="S348" i="1"/>
  <c r="V348" i="1" s="1"/>
  <c r="T349" i="1"/>
  <c r="S349" i="1"/>
  <c r="V349" i="1" s="1"/>
  <c r="T350" i="1"/>
  <c r="S350" i="1"/>
  <c r="V350" i="1" s="1"/>
  <c r="T351" i="1"/>
  <c r="S351" i="1"/>
  <c r="V351" i="1" s="1"/>
  <c r="T352" i="1"/>
  <c r="S352" i="1"/>
  <c r="V352" i="1" s="1"/>
  <c r="T353" i="1"/>
  <c r="S353" i="1"/>
  <c r="V353" i="1" s="1"/>
  <c r="T354" i="1"/>
  <c r="S354" i="1"/>
  <c r="V354" i="1" s="1"/>
  <c r="T355" i="1"/>
  <c r="S355" i="1"/>
  <c r="V355" i="1" s="1"/>
  <c r="T356" i="1"/>
  <c r="S356" i="1"/>
  <c r="V356" i="1" s="1"/>
  <c r="T357" i="1"/>
  <c r="S357" i="1"/>
  <c r="V357" i="1" s="1"/>
  <c r="T358" i="1"/>
  <c r="S358" i="1"/>
  <c r="V358" i="1" s="1"/>
  <c r="T359" i="1"/>
  <c r="S359" i="1"/>
  <c r="V359" i="1" s="1"/>
  <c r="T360" i="1"/>
  <c r="S360" i="1"/>
  <c r="V360" i="1" s="1"/>
  <c r="T361" i="1"/>
  <c r="S361" i="1"/>
  <c r="V361" i="1" s="1"/>
  <c r="T362" i="1"/>
  <c r="S362" i="1"/>
  <c r="V362" i="1" s="1"/>
  <c r="T363" i="1"/>
  <c r="S363" i="1"/>
  <c r="V363" i="1" s="1"/>
  <c r="T364" i="1"/>
  <c r="S364" i="1"/>
  <c r="V364" i="1" s="1"/>
  <c r="T365" i="1"/>
  <c r="S365" i="1"/>
  <c r="V365" i="1" s="1"/>
  <c r="T366" i="1"/>
  <c r="S366" i="1"/>
  <c r="V366" i="1" s="1"/>
  <c r="T367" i="1"/>
  <c r="S367" i="1"/>
  <c r="V367" i="1" s="1"/>
  <c r="T368" i="1"/>
  <c r="S368" i="1"/>
  <c r="V368" i="1" s="1"/>
  <c r="T369" i="1"/>
  <c r="S369" i="1"/>
  <c r="V369" i="1" s="1"/>
  <c r="T370" i="1"/>
  <c r="S370" i="1"/>
  <c r="V370" i="1" s="1"/>
  <c r="T371" i="1"/>
  <c r="S371" i="1"/>
  <c r="V371" i="1" s="1"/>
  <c r="T372" i="1"/>
  <c r="S372" i="1"/>
  <c r="V372" i="1" s="1"/>
  <c r="T373" i="1"/>
  <c r="S373" i="1"/>
  <c r="V373" i="1" s="1"/>
  <c r="T374" i="1"/>
  <c r="S374" i="1"/>
  <c r="V374" i="1" s="1"/>
  <c r="T375" i="1"/>
  <c r="S375" i="1"/>
  <c r="V375" i="1" s="1"/>
  <c r="T376" i="1"/>
  <c r="S376" i="1"/>
  <c r="V376" i="1" s="1"/>
  <c r="T377" i="1"/>
  <c r="S377" i="1"/>
  <c r="V377" i="1" s="1"/>
  <c r="T378" i="1"/>
  <c r="S378" i="1"/>
  <c r="V378" i="1" s="1"/>
  <c r="T379" i="1"/>
  <c r="S379" i="1"/>
  <c r="V379" i="1" s="1"/>
  <c r="T380" i="1"/>
  <c r="S380" i="1"/>
  <c r="V380" i="1" s="1"/>
  <c r="T381" i="1"/>
  <c r="S381" i="1"/>
  <c r="V381" i="1" s="1"/>
  <c r="T382" i="1"/>
  <c r="S382" i="1"/>
  <c r="V382" i="1" s="1"/>
  <c r="T383" i="1"/>
  <c r="S383" i="1"/>
  <c r="V383" i="1" s="1"/>
  <c r="T384" i="1"/>
  <c r="S384" i="1"/>
  <c r="V384" i="1" s="1"/>
  <c r="T385" i="1"/>
  <c r="S385" i="1"/>
  <c r="V385" i="1" s="1"/>
  <c r="T386" i="1"/>
  <c r="S386" i="1"/>
  <c r="V386" i="1" s="1"/>
  <c r="T387" i="1"/>
  <c r="S387" i="1"/>
  <c r="V387" i="1" s="1"/>
  <c r="T388" i="1"/>
  <c r="S388" i="1"/>
  <c r="V388" i="1" s="1"/>
  <c r="T389" i="1"/>
  <c r="S389" i="1"/>
  <c r="V389" i="1" s="1"/>
  <c r="T390" i="1"/>
  <c r="S390" i="1"/>
  <c r="V390" i="1" s="1"/>
  <c r="T391" i="1"/>
  <c r="S391" i="1"/>
  <c r="V391" i="1" s="1"/>
  <c r="T392" i="1"/>
  <c r="S392" i="1"/>
  <c r="V392" i="1" s="1"/>
  <c r="T393" i="1"/>
  <c r="S393" i="1"/>
  <c r="V393" i="1" s="1"/>
  <c r="T394" i="1"/>
  <c r="S394" i="1"/>
  <c r="V394" i="1" s="1"/>
  <c r="T395" i="1"/>
  <c r="S395" i="1"/>
  <c r="V395" i="1" s="1"/>
  <c r="T396" i="1"/>
  <c r="S396" i="1"/>
  <c r="V396" i="1" s="1"/>
  <c r="T397" i="1"/>
  <c r="S397" i="1"/>
  <c r="V397" i="1" s="1"/>
  <c r="T398" i="1"/>
  <c r="S398" i="1"/>
  <c r="V398" i="1" s="1"/>
  <c r="T399" i="1"/>
  <c r="S399" i="1"/>
  <c r="V399" i="1" s="1"/>
  <c r="T400" i="1"/>
  <c r="S400" i="1"/>
  <c r="V400" i="1" s="1"/>
  <c r="T401" i="1"/>
  <c r="S401" i="1"/>
  <c r="V401" i="1" s="1"/>
  <c r="T402" i="1"/>
  <c r="S402" i="1"/>
  <c r="V402" i="1" s="1"/>
  <c r="T403" i="1"/>
  <c r="S403" i="1"/>
  <c r="V403" i="1" s="1"/>
  <c r="T404" i="1"/>
  <c r="S404" i="1"/>
  <c r="V404" i="1" s="1"/>
  <c r="T405" i="1"/>
  <c r="S405" i="1"/>
  <c r="V405" i="1" s="1"/>
  <c r="T406" i="1"/>
  <c r="S406" i="1"/>
  <c r="V406" i="1" s="1"/>
  <c r="T407" i="1"/>
  <c r="S407" i="1"/>
  <c r="V407" i="1" s="1"/>
  <c r="T408" i="1"/>
  <c r="S408" i="1"/>
  <c r="V408" i="1" s="1"/>
  <c r="T409" i="1"/>
  <c r="S409" i="1"/>
  <c r="V409" i="1" s="1"/>
  <c r="T410" i="1"/>
  <c r="S410" i="1"/>
  <c r="V410" i="1" s="1"/>
  <c r="T411" i="1"/>
  <c r="S411" i="1"/>
  <c r="V411" i="1" s="1"/>
  <c r="T412" i="1"/>
  <c r="S412" i="1"/>
  <c r="V412" i="1" s="1"/>
  <c r="T413" i="1"/>
  <c r="S413" i="1"/>
  <c r="V413" i="1" s="1"/>
  <c r="T414" i="1"/>
  <c r="S414" i="1"/>
  <c r="V414" i="1" s="1"/>
  <c r="T415" i="1"/>
  <c r="S415" i="1"/>
  <c r="V415" i="1" s="1"/>
  <c r="T416" i="1"/>
  <c r="S416" i="1"/>
  <c r="V416" i="1" s="1"/>
  <c r="T417" i="1"/>
  <c r="S417" i="1"/>
  <c r="V417" i="1" s="1"/>
  <c r="T418" i="1"/>
  <c r="S418" i="1"/>
  <c r="V418" i="1" s="1"/>
  <c r="T419" i="1"/>
  <c r="S419" i="1"/>
  <c r="V419" i="1" s="1"/>
  <c r="T420" i="1"/>
  <c r="S420" i="1"/>
  <c r="V420" i="1" s="1"/>
  <c r="T421" i="1"/>
  <c r="S421" i="1"/>
  <c r="V421" i="1" s="1"/>
  <c r="T422" i="1"/>
  <c r="S422" i="1"/>
  <c r="V422" i="1" s="1"/>
  <c r="T423" i="1"/>
  <c r="S423" i="1"/>
  <c r="V423" i="1" s="1"/>
  <c r="T424" i="1"/>
  <c r="S424" i="1"/>
  <c r="V424" i="1" s="1"/>
  <c r="T425" i="1"/>
  <c r="S425" i="1"/>
  <c r="V425" i="1" s="1"/>
  <c r="T426" i="1"/>
  <c r="S426" i="1"/>
  <c r="V426" i="1" s="1"/>
  <c r="T427" i="1"/>
  <c r="S427" i="1"/>
  <c r="V427" i="1" s="1"/>
  <c r="T428" i="1"/>
  <c r="S428" i="1"/>
  <c r="V428" i="1" s="1"/>
  <c r="T429" i="1"/>
  <c r="S429" i="1"/>
  <c r="V429" i="1" s="1"/>
  <c r="T430" i="1"/>
  <c r="S430" i="1"/>
  <c r="V430" i="1" s="1"/>
  <c r="T431" i="1"/>
  <c r="S431" i="1"/>
  <c r="V431" i="1" s="1"/>
  <c r="T432" i="1"/>
  <c r="S432" i="1"/>
  <c r="V432" i="1" s="1"/>
  <c r="T433" i="1"/>
  <c r="S433" i="1"/>
  <c r="V433" i="1" s="1"/>
  <c r="T434" i="1"/>
  <c r="S434" i="1"/>
  <c r="V434" i="1" s="1"/>
  <c r="T435" i="1"/>
  <c r="S435" i="1"/>
  <c r="V435" i="1" s="1"/>
  <c r="T436" i="1"/>
  <c r="S436" i="1"/>
  <c r="V436" i="1" s="1"/>
  <c r="T437" i="1"/>
  <c r="S437" i="1"/>
  <c r="V437" i="1" s="1"/>
  <c r="T438" i="1"/>
  <c r="S438" i="1"/>
  <c r="V438" i="1" s="1"/>
  <c r="T439" i="1"/>
  <c r="S439" i="1"/>
  <c r="V439" i="1" s="1"/>
  <c r="T440" i="1"/>
  <c r="S440" i="1"/>
  <c r="V440" i="1" s="1"/>
  <c r="T441" i="1"/>
  <c r="S441" i="1"/>
  <c r="V441" i="1" s="1"/>
  <c r="T442" i="1"/>
  <c r="S442" i="1"/>
  <c r="V442" i="1" s="1"/>
  <c r="T443" i="1"/>
  <c r="S443" i="1"/>
  <c r="V443" i="1" s="1"/>
  <c r="T444" i="1"/>
  <c r="S444" i="1"/>
  <c r="V444" i="1" s="1"/>
  <c r="T445" i="1"/>
  <c r="S445" i="1"/>
  <c r="V445" i="1" s="1"/>
  <c r="T446" i="1"/>
  <c r="S446" i="1"/>
  <c r="V446" i="1" s="1"/>
  <c r="T447" i="1"/>
  <c r="S447" i="1"/>
  <c r="V447" i="1" s="1"/>
  <c r="T448" i="1"/>
  <c r="S448" i="1"/>
  <c r="V448" i="1" s="1"/>
  <c r="T449" i="1"/>
  <c r="S449" i="1"/>
  <c r="V449" i="1" s="1"/>
  <c r="T450" i="1"/>
  <c r="S450" i="1"/>
  <c r="V450" i="1" s="1"/>
  <c r="T451" i="1"/>
  <c r="S451" i="1"/>
  <c r="V451" i="1" s="1"/>
  <c r="T452" i="1"/>
  <c r="S452" i="1"/>
  <c r="V452" i="1" s="1"/>
  <c r="T453" i="1"/>
  <c r="S453" i="1"/>
  <c r="V453" i="1" s="1"/>
  <c r="T454" i="1"/>
  <c r="S454" i="1"/>
  <c r="V454" i="1" s="1"/>
  <c r="T455" i="1"/>
  <c r="S455" i="1"/>
  <c r="V455" i="1" s="1"/>
  <c r="T456" i="1"/>
  <c r="S456" i="1"/>
  <c r="V456" i="1" s="1"/>
  <c r="T457" i="1"/>
  <c r="S457" i="1"/>
  <c r="V457" i="1" s="1"/>
  <c r="T458" i="1"/>
  <c r="S458" i="1"/>
  <c r="V458" i="1" s="1"/>
  <c r="T459" i="1"/>
  <c r="S459" i="1"/>
  <c r="V459" i="1" s="1"/>
  <c r="T460" i="1"/>
  <c r="S460" i="1"/>
  <c r="V460" i="1" s="1"/>
  <c r="T461" i="1"/>
  <c r="S461" i="1"/>
  <c r="V461" i="1" s="1"/>
  <c r="T462" i="1"/>
  <c r="S462" i="1"/>
  <c r="V462" i="1" s="1"/>
  <c r="T463" i="1"/>
  <c r="S463" i="1"/>
  <c r="V463" i="1" s="1"/>
  <c r="T464" i="1"/>
  <c r="S464" i="1"/>
  <c r="V464" i="1" s="1"/>
  <c r="T465" i="1"/>
  <c r="S465" i="1"/>
  <c r="V465" i="1" s="1"/>
  <c r="T466" i="1"/>
  <c r="S466" i="1"/>
  <c r="V466" i="1" s="1"/>
  <c r="T467" i="1"/>
  <c r="S467" i="1"/>
  <c r="V467" i="1" s="1"/>
  <c r="T468" i="1"/>
  <c r="S468" i="1"/>
  <c r="V468" i="1" s="1"/>
  <c r="T469" i="1"/>
  <c r="S469" i="1"/>
  <c r="V469" i="1" s="1"/>
  <c r="T470" i="1"/>
  <c r="S470" i="1"/>
  <c r="V470" i="1" s="1"/>
  <c r="T471" i="1"/>
  <c r="S471" i="1"/>
  <c r="V471" i="1" s="1"/>
  <c r="T472" i="1"/>
  <c r="S472" i="1"/>
  <c r="V472" i="1" s="1"/>
  <c r="T473" i="1"/>
  <c r="S473" i="1"/>
  <c r="V473" i="1" s="1"/>
  <c r="T474" i="1"/>
  <c r="S474" i="1"/>
  <c r="V474" i="1" s="1"/>
  <c r="T475" i="1"/>
  <c r="S475" i="1"/>
  <c r="V475" i="1" s="1"/>
  <c r="T476" i="1"/>
  <c r="S476" i="1"/>
  <c r="V476" i="1" s="1"/>
  <c r="T477" i="1"/>
  <c r="S477" i="1"/>
  <c r="V477" i="1" s="1"/>
  <c r="T478" i="1"/>
  <c r="S478" i="1"/>
  <c r="V478" i="1" s="1"/>
  <c r="T479" i="1"/>
  <c r="S479" i="1"/>
  <c r="V479" i="1" s="1"/>
  <c r="T480" i="1"/>
  <c r="S480" i="1"/>
  <c r="V480" i="1" s="1"/>
  <c r="T481" i="1"/>
  <c r="S481" i="1"/>
  <c r="V481" i="1" s="1"/>
  <c r="T482" i="1"/>
  <c r="S482" i="1"/>
  <c r="V482" i="1" s="1"/>
  <c r="T483" i="1"/>
  <c r="S483" i="1"/>
  <c r="V483" i="1" s="1"/>
  <c r="T484" i="1"/>
  <c r="S484" i="1"/>
  <c r="V484" i="1" s="1"/>
  <c r="T485" i="1"/>
  <c r="S485" i="1"/>
  <c r="V485" i="1" s="1"/>
  <c r="T486" i="1"/>
  <c r="S486" i="1"/>
  <c r="V486" i="1" s="1"/>
  <c r="T487" i="1"/>
  <c r="S487" i="1"/>
  <c r="V487" i="1" s="1"/>
  <c r="T488" i="1"/>
  <c r="S488" i="1"/>
  <c r="V488" i="1" s="1"/>
  <c r="T489" i="1"/>
  <c r="S489" i="1"/>
  <c r="V489" i="1" s="1"/>
  <c r="T490" i="1"/>
  <c r="S490" i="1"/>
  <c r="V490" i="1" s="1"/>
  <c r="T491" i="1"/>
  <c r="S491" i="1"/>
  <c r="V491" i="1" s="1"/>
  <c r="T492" i="1"/>
  <c r="S492" i="1"/>
  <c r="V492" i="1" s="1"/>
  <c r="T493" i="1"/>
  <c r="S493" i="1"/>
  <c r="V493" i="1" s="1"/>
  <c r="T494" i="1"/>
  <c r="S494" i="1"/>
  <c r="V494" i="1" s="1"/>
  <c r="T495" i="1"/>
  <c r="S495" i="1"/>
  <c r="V495" i="1" s="1"/>
  <c r="T496" i="1"/>
  <c r="S496" i="1"/>
  <c r="V496" i="1" s="1"/>
  <c r="T497" i="1"/>
  <c r="S497" i="1"/>
  <c r="V497" i="1" s="1"/>
  <c r="T498" i="1"/>
  <c r="S498" i="1"/>
  <c r="V498" i="1" s="1"/>
  <c r="T499" i="1"/>
  <c r="S499" i="1"/>
  <c r="V499" i="1" s="1"/>
  <c r="T500" i="1"/>
  <c r="S500" i="1"/>
  <c r="V500" i="1" s="1"/>
  <c r="T501" i="1"/>
  <c r="S501" i="1"/>
  <c r="V501" i="1" s="1"/>
  <c r="T502" i="1"/>
  <c r="S502" i="1"/>
  <c r="V502" i="1" s="1"/>
  <c r="T503" i="1"/>
  <c r="S503" i="1"/>
  <c r="V503" i="1" s="1"/>
  <c r="T504" i="1"/>
  <c r="S504" i="1"/>
  <c r="V504" i="1" s="1"/>
  <c r="T505" i="1"/>
  <c r="S505" i="1"/>
  <c r="V505" i="1" s="1"/>
  <c r="T506" i="1"/>
  <c r="S506" i="1"/>
  <c r="V506" i="1" s="1"/>
  <c r="T507" i="1"/>
  <c r="S507" i="1"/>
  <c r="V507" i="1" s="1"/>
  <c r="T508" i="1"/>
  <c r="S508" i="1"/>
  <c r="V508" i="1" s="1"/>
  <c r="T509" i="1"/>
  <c r="S509" i="1"/>
  <c r="V509" i="1" s="1"/>
  <c r="T510" i="1"/>
  <c r="S510" i="1"/>
  <c r="V510" i="1" s="1"/>
  <c r="T511" i="1"/>
  <c r="S511" i="1"/>
  <c r="V511" i="1" s="1"/>
  <c r="T512" i="1"/>
  <c r="S512" i="1"/>
  <c r="V512" i="1" s="1"/>
  <c r="T513" i="1"/>
  <c r="S513" i="1"/>
  <c r="V513" i="1" s="1"/>
  <c r="T514" i="1"/>
  <c r="S514" i="1"/>
  <c r="V514" i="1" s="1"/>
  <c r="T515" i="1"/>
  <c r="S515" i="1"/>
  <c r="V515" i="1" s="1"/>
  <c r="T516" i="1"/>
  <c r="S516" i="1"/>
  <c r="V516" i="1" s="1"/>
  <c r="T517" i="1"/>
  <c r="S517" i="1"/>
  <c r="V517" i="1" s="1"/>
  <c r="T518" i="1"/>
  <c r="S518" i="1"/>
  <c r="V518" i="1" s="1"/>
  <c r="T519" i="1"/>
  <c r="S519" i="1"/>
  <c r="V519" i="1" s="1"/>
  <c r="T520" i="1"/>
  <c r="S520" i="1"/>
  <c r="V520" i="1" s="1"/>
  <c r="T521" i="1"/>
  <c r="S521" i="1"/>
  <c r="V521" i="1" s="1"/>
  <c r="T522" i="1"/>
  <c r="S522" i="1"/>
  <c r="V522" i="1" s="1"/>
  <c r="T523" i="1"/>
  <c r="S523" i="1"/>
  <c r="V523" i="1" s="1"/>
  <c r="T524" i="1"/>
  <c r="S524" i="1"/>
  <c r="V524" i="1" s="1"/>
  <c r="T525" i="1"/>
  <c r="S525" i="1"/>
  <c r="V525" i="1" s="1"/>
  <c r="T526" i="1"/>
  <c r="S526" i="1"/>
  <c r="V526" i="1" s="1"/>
  <c r="T527" i="1"/>
  <c r="S527" i="1"/>
  <c r="V527" i="1" s="1"/>
  <c r="T528" i="1"/>
  <c r="S528" i="1"/>
  <c r="V528" i="1" s="1"/>
  <c r="T529" i="1"/>
  <c r="S529" i="1"/>
  <c r="V529" i="1" s="1"/>
  <c r="T530" i="1"/>
  <c r="S530" i="1"/>
  <c r="V530" i="1" s="1"/>
  <c r="T531" i="1"/>
  <c r="S531" i="1"/>
  <c r="V531" i="1" s="1"/>
  <c r="T532" i="1"/>
  <c r="S532" i="1"/>
  <c r="V532" i="1" s="1"/>
  <c r="T533" i="1"/>
  <c r="S533" i="1"/>
  <c r="V533" i="1" s="1"/>
  <c r="T534" i="1"/>
  <c r="S534" i="1"/>
  <c r="V534" i="1" s="1"/>
  <c r="T535" i="1"/>
  <c r="S535" i="1"/>
  <c r="V535" i="1" s="1"/>
  <c r="T536" i="1"/>
  <c r="S536" i="1"/>
  <c r="V536" i="1" s="1"/>
  <c r="T537" i="1"/>
  <c r="S537" i="1"/>
  <c r="V537" i="1" s="1"/>
  <c r="T538" i="1"/>
  <c r="S538" i="1"/>
  <c r="V538" i="1" s="1"/>
  <c r="T539" i="1"/>
  <c r="S539" i="1"/>
  <c r="V539" i="1" s="1"/>
  <c r="T540" i="1"/>
  <c r="S540" i="1"/>
  <c r="V540" i="1" s="1"/>
  <c r="T541" i="1"/>
  <c r="S541" i="1"/>
  <c r="V541" i="1" s="1"/>
  <c r="T542" i="1"/>
  <c r="S542" i="1"/>
  <c r="V542" i="1" s="1"/>
  <c r="T543" i="1"/>
  <c r="S543" i="1"/>
  <c r="V543" i="1" s="1"/>
  <c r="T544" i="1"/>
  <c r="S544" i="1"/>
  <c r="V544" i="1" s="1"/>
  <c r="T545" i="1"/>
  <c r="S545" i="1"/>
  <c r="V545" i="1" s="1"/>
  <c r="T546" i="1"/>
  <c r="S546" i="1"/>
  <c r="V546" i="1" s="1"/>
  <c r="T547" i="1"/>
  <c r="S547" i="1"/>
  <c r="V547" i="1" s="1"/>
  <c r="T548" i="1"/>
  <c r="S548" i="1"/>
  <c r="V548" i="1" s="1"/>
  <c r="T549" i="1"/>
  <c r="S549" i="1"/>
  <c r="V549" i="1" s="1"/>
  <c r="T550" i="1"/>
  <c r="S550" i="1"/>
  <c r="V550" i="1" s="1"/>
  <c r="T551" i="1"/>
  <c r="S551" i="1"/>
  <c r="V551" i="1" s="1"/>
  <c r="T552" i="1"/>
  <c r="S552" i="1"/>
  <c r="V552" i="1" s="1"/>
  <c r="T553" i="1"/>
  <c r="S553" i="1"/>
  <c r="V553" i="1" s="1"/>
  <c r="T554" i="1"/>
  <c r="S554" i="1"/>
  <c r="V554" i="1" s="1"/>
  <c r="T555" i="1"/>
  <c r="S555" i="1"/>
  <c r="V555" i="1" s="1"/>
  <c r="T556" i="1"/>
  <c r="S556" i="1"/>
  <c r="V556" i="1" s="1"/>
  <c r="T557" i="1"/>
  <c r="S557" i="1"/>
  <c r="V557" i="1" s="1"/>
  <c r="T558" i="1"/>
  <c r="S558" i="1"/>
  <c r="V558" i="1" s="1"/>
  <c r="T559" i="1"/>
  <c r="S559" i="1"/>
  <c r="V559" i="1" s="1"/>
  <c r="T560" i="1"/>
  <c r="S560" i="1"/>
  <c r="V560" i="1" s="1"/>
  <c r="T561" i="1"/>
  <c r="S561" i="1"/>
  <c r="V561" i="1" s="1"/>
  <c r="T562" i="1"/>
  <c r="S562" i="1"/>
  <c r="V562" i="1" s="1"/>
  <c r="T563" i="1"/>
  <c r="S563" i="1"/>
  <c r="V563" i="1" s="1"/>
  <c r="T564" i="1"/>
  <c r="S564" i="1"/>
  <c r="V564" i="1" s="1"/>
  <c r="T565" i="1"/>
  <c r="S565" i="1"/>
  <c r="V565" i="1" s="1"/>
  <c r="T566" i="1"/>
  <c r="S566" i="1"/>
  <c r="V566" i="1" s="1"/>
  <c r="T567" i="1"/>
  <c r="S567" i="1"/>
  <c r="V567" i="1" s="1"/>
  <c r="T568" i="1"/>
  <c r="S568" i="1"/>
  <c r="V568" i="1" s="1"/>
  <c r="T569" i="1"/>
  <c r="S569" i="1"/>
  <c r="V569" i="1" s="1"/>
  <c r="T570" i="1"/>
  <c r="S570" i="1"/>
  <c r="V570" i="1" s="1"/>
  <c r="T571" i="1"/>
  <c r="S571" i="1"/>
  <c r="V571" i="1" s="1"/>
  <c r="T572" i="1"/>
  <c r="S572" i="1"/>
  <c r="V572" i="1" s="1"/>
  <c r="T573" i="1"/>
  <c r="S573" i="1"/>
  <c r="V573" i="1" s="1"/>
  <c r="T574" i="1"/>
  <c r="S574" i="1"/>
  <c r="V574" i="1" s="1"/>
  <c r="T575" i="1"/>
  <c r="S575" i="1"/>
  <c r="V575" i="1" s="1"/>
  <c r="T576" i="1"/>
  <c r="S576" i="1"/>
  <c r="V576" i="1" s="1"/>
  <c r="T577" i="1"/>
  <c r="S577" i="1"/>
  <c r="V577" i="1" s="1"/>
  <c r="T578" i="1"/>
  <c r="S578" i="1"/>
  <c r="V578" i="1" s="1"/>
  <c r="T579" i="1"/>
  <c r="S579" i="1"/>
  <c r="V579" i="1" s="1"/>
  <c r="T580" i="1"/>
  <c r="S580" i="1"/>
  <c r="V580" i="1" s="1"/>
  <c r="T581" i="1"/>
  <c r="S581" i="1"/>
  <c r="V581" i="1" s="1"/>
  <c r="T582" i="1"/>
  <c r="S582" i="1"/>
  <c r="V582" i="1" s="1"/>
  <c r="T583" i="1"/>
  <c r="S583" i="1"/>
  <c r="V583" i="1" s="1"/>
  <c r="T584" i="1"/>
  <c r="S584" i="1"/>
  <c r="V584" i="1" s="1"/>
  <c r="T585" i="1"/>
  <c r="S585" i="1"/>
  <c r="V585" i="1" s="1"/>
  <c r="T586" i="1"/>
  <c r="S586" i="1"/>
  <c r="V586" i="1" s="1"/>
  <c r="T587" i="1"/>
  <c r="S587" i="1"/>
  <c r="V587" i="1" s="1"/>
  <c r="T588" i="1"/>
  <c r="S588" i="1"/>
  <c r="V588" i="1" s="1"/>
  <c r="T589" i="1"/>
  <c r="S589" i="1"/>
  <c r="V589" i="1" s="1"/>
  <c r="T590" i="1"/>
  <c r="S590" i="1"/>
  <c r="V590" i="1" s="1"/>
  <c r="T591" i="1"/>
  <c r="S591" i="1"/>
  <c r="V591" i="1" s="1"/>
  <c r="T592" i="1"/>
  <c r="S592" i="1"/>
  <c r="V592" i="1" s="1"/>
  <c r="T593" i="1"/>
  <c r="S593" i="1"/>
  <c r="V593" i="1" s="1"/>
  <c r="T594" i="1"/>
  <c r="S594" i="1"/>
  <c r="V594" i="1" s="1"/>
  <c r="T595" i="1"/>
  <c r="S595" i="1"/>
  <c r="V595" i="1" s="1"/>
  <c r="T596" i="1"/>
  <c r="S596" i="1"/>
  <c r="V596" i="1" s="1"/>
  <c r="T597" i="1"/>
  <c r="S597" i="1"/>
  <c r="V597" i="1" s="1"/>
  <c r="T598" i="1"/>
  <c r="S598" i="1"/>
  <c r="V598" i="1" s="1"/>
  <c r="T599" i="1"/>
  <c r="S599" i="1"/>
  <c r="V599" i="1" s="1"/>
  <c r="T600" i="1"/>
  <c r="S600" i="1"/>
  <c r="V600" i="1" s="1"/>
  <c r="T601" i="1"/>
  <c r="S601" i="1"/>
  <c r="V601" i="1" s="1"/>
  <c r="T602" i="1"/>
  <c r="S602" i="1"/>
  <c r="V602" i="1" s="1"/>
  <c r="T603" i="1"/>
  <c r="S603" i="1"/>
  <c r="V603" i="1" s="1"/>
  <c r="T604" i="1"/>
  <c r="S604" i="1"/>
  <c r="V604" i="1" s="1"/>
  <c r="T605" i="1"/>
  <c r="S605" i="1"/>
  <c r="V605" i="1" s="1"/>
  <c r="T606" i="1"/>
  <c r="S606" i="1"/>
  <c r="V606" i="1" s="1"/>
  <c r="T607" i="1"/>
  <c r="S607" i="1"/>
  <c r="V607" i="1" s="1"/>
  <c r="T608" i="1"/>
  <c r="S608" i="1"/>
  <c r="V608" i="1" s="1"/>
  <c r="T609" i="1"/>
  <c r="S609" i="1"/>
  <c r="V609" i="1" s="1"/>
  <c r="T610" i="1"/>
  <c r="S610" i="1"/>
  <c r="V610" i="1" s="1"/>
  <c r="T611" i="1"/>
  <c r="S611" i="1"/>
  <c r="V611" i="1" s="1"/>
  <c r="T612" i="1"/>
  <c r="S612" i="1"/>
  <c r="V612" i="1" s="1"/>
  <c r="T613" i="1"/>
  <c r="S613" i="1"/>
  <c r="V613" i="1" s="1"/>
  <c r="T614" i="1"/>
  <c r="S614" i="1"/>
  <c r="V614" i="1" s="1"/>
  <c r="T615" i="1"/>
  <c r="S615" i="1"/>
  <c r="V615" i="1" s="1"/>
  <c r="T616" i="1"/>
  <c r="S616" i="1"/>
  <c r="V616" i="1" s="1"/>
  <c r="T617" i="1"/>
  <c r="S617" i="1"/>
  <c r="V617" i="1" s="1"/>
  <c r="T618" i="1"/>
  <c r="S618" i="1"/>
  <c r="V618" i="1" s="1"/>
  <c r="T619" i="1"/>
  <c r="S619" i="1"/>
  <c r="V619" i="1" s="1"/>
  <c r="T620" i="1"/>
  <c r="S620" i="1"/>
  <c r="V620" i="1" s="1"/>
  <c r="T621" i="1"/>
  <c r="S621" i="1"/>
  <c r="V621" i="1" s="1"/>
  <c r="T622" i="1"/>
  <c r="S622" i="1"/>
  <c r="V622" i="1" s="1"/>
  <c r="T623" i="1"/>
  <c r="S623" i="1"/>
  <c r="V623" i="1" s="1"/>
  <c r="T624" i="1"/>
  <c r="S624" i="1"/>
  <c r="V624" i="1" s="1"/>
  <c r="T625" i="1"/>
  <c r="S625" i="1"/>
  <c r="V625" i="1" s="1"/>
  <c r="T626" i="1"/>
  <c r="S626" i="1"/>
  <c r="V626" i="1" s="1"/>
  <c r="T627" i="1"/>
  <c r="S627" i="1"/>
  <c r="V627" i="1" s="1"/>
  <c r="T628" i="1"/>
  <c r="S628" i="1"/>
  <c r="V628" i="1" s="1"/>
  <c r="T629" i="1"/>
  <c r="S629" i="1"/>
  <c r="V629" i="1" s="1"/>
  <c r="T630" i="1"/>
  <c r="S630" i="1"/>
  <c r="V630" i="1" s="1"/>
  <c r="T631" i="1"/>
  <c r="S631" i="1"/>
  <c r="V631" i="1" s="1"/>
  <c r="T632" i="1"/>
  <c r="S632" i="1"/>
  <c r="V632" i="1" s="1"/>
  <c r="T633" i="1"/>
  <c r="S633" i="1"/>
  <c r="V633" i="1" s="1"/>
  <c r="T634" i="1"/>
  <c r="S634" i="1"/>
  <c r="V634" i="1" s="1"/>
  <c r="T635" i="1"/>
  <c r="S635" i="1"/>
  <c r="V635" i="1" s="1"/>
  <c r="T636" i="1"/>
  <c r="S636" i="1"/>
  <c r="V636" i="1" s="1"/>
  <c r="T637" i="1"/>
  <c r="S637" i="1"/>
  <c r="V637" i="1" s="1"/>
  <c r="T638" i="1"/>
  <c r="S638" i="1"/>
  <c r="V638" i="1" s="1"/>
  <c r="T639" i="1"/>
  <c r="S639" i="1"/>
  <c r="V639" i="1" s="1"/>
  <c r="T640" i="1"/>
  <c r="S640" i="1"/>
  <c r="V640" i="1" s="1"/>
  <c r="T641" i="1"/>
  <c r="S641" i="1"/>
  <c r="V641" i="1" s="1"/>
  <c r="T642" i="1"/>
  <c r="S642" i="1"/>
  <c r="V642" i="1" s="1"/>
  <c r="T643" i="1"/>
  <c r="S643" i="1"/>
  <c r="V643" i="1" s="1"/>
  <c r="T644" i="1"/>
  <c r="S644" i="1"/>
  <c r="V644" i="1" s="1"/>
  <c r="T645" i="1"/>
  <c r="S645" i="1"/>
  <c r="V645" i="1" s="1"/>
  <c r="T646" i="1"/>
  <c r="S646" i="1"/>
  <c r="V646" i="1" s="1"/>
  <c r="T647" i="1"/>
  <c r="S647" i="1"/>
  <c r="V647" i="1" s="1"/>
  <c r="T648" i="1"/>
  <c r="S648" i="1"/>
  <c r="V648" i="1" s="1"/>
  <c r="T649" i="1"/>
  <c r="S649" i="1"/>
  <c r="V649" i="1" s="1"/>
  <c r="T650" i="1"/>
  <c r="S650" i="1"/>
  <c r="V650" i="1" s="1"/>
  <c r="T651" i="1"/>
  <c r="S651" i="1"/>
  <c r="V651" i="1" s="1"/>
  <c r="T652" i="1"/>
  <c r="S652" i="1"/>
  <c r="V652" i="1" s="1"/>
  <c r="T653" i="1"/>
  <c r="S653" i="1"/>
  <c r="V653" i="1" s="1"/>
  <c r="T654" i="1"/>
  <c r="S654" i="1"/>
  <c r="V654" i="1" s="1"/>
  <c r="T655" i="1"/>
  <c r="S655" i="1"/>
  <c r="V655" i="1" s="1"/>
  <c r="T656" i="1"/>
  <c r="S656" i="1"/>
  <c r="V656" i="1" s="1"/>
  <c r="T657" i="1"/>
  <c r="S657" i="1"/>
  <c r="V657" i="1" s="1"/>
  <c r="T658" i="1"/>
  <c r="S658" i="1"/>
  <c r="V658" i="1" s="1"/>
  <c r="T659" i="1"/>
  <c r="S659" i="1"/>
  <c r="V659" i="1" s="1"/>
  <c r="T660" i="1"/>
  <c r="S660" i="1"/>
  <c r="V660" i="1" s="1"/>
  <c r="T661" i="1"/>
  <c r="S661" i="1"/>
  <c r="V661" i="1" s="1"/>
  <c r="T662" i="1"/>
  <c r="S662" i="1"/>
  <c r="V662" i="1" s="1"/>
  <c r="T663" i="1"/>
  <c r="S663" i="1"/>
  <c r="V663" i="1" s="1"/>
  <c r="T664" i="1"/>
  <c r="S664" i="1"/>
  <c r="V664" i="1" s="1"/>
  <c r="T665" i="1"/>
  <c r="S665" i="1"/>
  <c r="V665" i="1" s="1"/>
  <c r="T666" i="1"/>
  <c r="S666" i="1"/>
  <c r="V666" i="1" s="1"/>
  <c r="T667" i="1"/>
  <c r="S667" i="1"/>
  <c r="V667" i="1" s="1"/>
  <c r="T668" i="1"/>
  <c r="S668" i="1"/>
  <c r="V668" i="1" s="1"/>
  <c r="T669" i="1"/>
  <c r="S669" i="1"/>
  <c r="V669" i="1" s="1"/>
  <c r="T670" i="1"/>
  <c r="S670" i="1"/>
  <c r="V670" i="1" s="1"/>
  <c r="T671" i="1"/>
  <c r="S671" i="1"/>
  <c r="V671" i="1" s="1"/>
  <c r="T672" i="1"/>
  <c r="S672" i="1"/>
  <c r="V672" i="1" s="1"/>
  <c r="T673" i="1"/>
  <c r="S673" i="1"/>
  <c r="V673" i="1" s="1"/>
  <c r="T674" i="1"/>
  <c r="S674" i="1"/>
  <c r="V674" i="1" s="1"/>
  <c r="T675" i="1"/>
  <c r="S675" i="1"/>
  <c r="V675" i="1" s="1"/>
  <c r="T676" i="1"/>
  <c r="S676" i="1"/>
  <c r="V676" i="1" s="1"/>
  <c r="T677" i="1"/>
  <c r="S677" i="1"/>
  <c r="V677" i="1" s="1"/>
  <c r="T678" i="1"/>
  <c r="S678" i="1"/>
  <c r="V678" i="1" s="1"/>
  <c r="T679" i="1"/>
  <c r="S679" i="1"/>
  <c r="V679" i="1" s="1"/>
  <c r="T680" i="1"/>
  <c r="S680" i="1"/>
  <c r="V680" i="1" s="1"/>
  <c r="T681" i="1"/>
  <c r="S681" i="1"/>
  <c r="V681" i="1" s="1"/>
  <c r="T682" i="1"/>
  <c r="S682" i="1"/>
  <c r="V682" i="1" s="1"/>
  <c r="T683" i="1"/>
  <c r="S683" i="1"/>
  <c r="V683" i="1" s="1"/>
  <c r="T684" i="1"/>
  <c r="S684" i="1"/>
  <c r="V684" i="1" s="1"/>
  <c r="T685" i="1"/>
  <c r="S685" i="1"/>
  <c r="V685" i="1" s="1"/>
  <c r="T686" i="1"/>
  <c r="S686" i="1"/>
  <c r="V686" i="1" s="1"/>
  <c r="T687" i="1"/>
  <c r="S687" i="1"/>
  <c r="V687" i="1" s="1"/>
  <c r="T688" i="1"/>
  <c r="S688" i="1"/>
  <c r="V688" i="1" s="1"/>
  <c r="T689" i="1"/>
  <c r="S689" i="1"/>
  <c r="V689" i="1" s="1"/>
  <c r="T690" i="1"/>
  <c r="S690" i="1"/>
  <c r="V690" i="1" s="1"/>
  <c r="T691" i="1"/>
  <c r="S691" i="1"/>
  <c r="V691" i="1" s="1"/>
  <c r="T692" i="1"/>
  <c r="S692" i="1"/>
  <c r="V692" i="1" s="1"/>
  <c r="T693" i="1"/>
  <c r="S693" i="1"/>
  <c r="V693" i="1" s="1"/>
  <c r="T694" i="1"/>
  <c r="S694" i="1"/>
  <c r="V694" i="1" s="1"/>
  <c r="T695" i="1"/>
  <c r="S695" i="1"/>
  <c r="V695" i="1" s="1"/>
  <c r="T696" i="1"/>
  <c r="S696" i="1"/>
  <c r="V696" i="1" s="1"/>
  <c r="T697" i="1"/>
  <c r="S697" i="1"/>
  <c r="V697" i="1" s="1"/>
  <c r="T698" i="1"/>
  <c r="S698" i="1"/>
  <c r="V698" i="1" s="1"/>
  <c r="T699" i="1"/>
  <c r="S699" i="1"/>
  <c r="V699" i="1" s="1"/>
  <c r="T700" i="1"/>
  <c r="S700" i="1"/>
  <c r="V700" i="1" s="1"/>
  <c r="T701" i="1"/>
  <c r="S701" i="1"/>
  <c r="V701" i="1" s="1"/>
  <c r="T702" i="1"/>
  <c r="S702" i="1"/>
  <c r="V702" i="1" s="1"/>
  <c r="T703" i="1"/>
  <c r="S703" i="1"/>
  <c r="V703" i="1" s="1"/>
  <c r="T704" i="1"/>
  <c r="S704" i="1"/>
  <c r="V704" i="1" s="1"/>
  <c r="T705" i="1"/>
  <c r="S705" i="1"/>
  <c r="V705" i="1" s="1"/>
  <c r="T706" i="1"/>
  <c r="S706" i="1"/>
  <c r="V706" i="1" s="1"/>
  <c r="T707" i="1"/>
  <c r="S707" i="1"/>
  <c r="V707" i="1" s="1"/>
  <c r="T708" i="1"/>
  <c r="S708" i="1"/>
  <c r="V708" i="1" s="1"/>
  <c r="T709" i="1"/>
  <c r="S709" i="1"/>
  <c r="V709" i="1" s="1"/>
  <c r="T710" i="1"/>
  <c r="S710" i="1"/>
  <c r="V710" i="1" s="1"/>
  <c r="T711" i="1"/>
  <c r="S711" i="1"/>
  <c r="V711" i="1" s="1"/>
  <c r="T712" i="1"/>
  <c r="S712" i="1"/>
  <c r="V712" i="1" s="1"/>
  <c r="T713" i="1"/>
  <c r="S713" i="1"/>
  <c r="V713" i="1" s="1"/>
  <c r="T714" i="1"/>
  <c r="S714" i="1"/>
  <c r="V714" i="1" s="1"/>
  <c r="T715" i="1"/>
  <c r="S715" i="1"/>
  <c r="V715" i="1" s="1"/>
  <c r="T716" i="1"/>
  <c r="S716" i="1"/>
  <c r="V716" i="1" s="1"/>
  <c r="T717" i="1"/>
  <c r="S717" i="1"/>
  <c r="V717" i="1" s="1"/>
  <c r="T718" i="1"/>
  <c r="S718" i="1"/>
  <c r="V718" i="1" s="1"/>
  <c r="T719" i="1"/>
  <c r="S719" i="1"/>
  <c r="V719" i="1" s="1"/>
  <c r="T720" i="1"/>
  <c r="S720" i="1"/>
  <c r="V720" i="1" s="1"/>
  <c r="T721" i="1"/>
  <c r="S721" i="1"/>
  <c r="V721" i="1" s="1"/>
  <c r="T722" i="1"/>
  <c r="S722" i="1"/>
  <c r="V722" i="1" s="1"/>
  <c r="T723" i="1"/>
  <c r="S723" i="1"/>
  <c r="V723" i="1" s="1"/>
  <c r="T724" i="1"/>
  <c r="S724" i="1"/>
  <c r="V724" i="1" s="1"/>
  <c r="T725" i="1"/>
  <c r="S725" i="1"/>
  <c r="V725" i="1" s="1"/>
  <c r="T726" i="1"/>
  <c r="S726" i="1"/>
  <c r="V726" i="1" s="1"/>
  <c r="T727" i="1"/>
  <c r="S727" i="1"/>
  <c r="V727" i="1" s="1"/>
  <c r="T728" i="1"/>
  <c r="S728" i="1"/>
  <c r="V728" i="1" s="1"/>
  <c r="T729" i="1"/>
  <c r="S729" i="1"/>
  <c r="V729" i="1" s="1"/>
  <c r="T730" i="1"/>
  <c r="S730" i="1"/>
  <c r="V730" i="1" s="1"/>
  <c r="T731" i="1"/>
  <c r="S731" i="1"/>
  <c r="V731" i="1" s="1"/>
  <c r="T732" i="1"/>
  <c r="S732" i="1"/>
  <c r="V732" i="1" s="1"/>
  <c r="T733" i="1"/>
  <c r="S733" i="1"/>
  <c r="V733" i="1" s="1"/>
  <c r="T734" i="1"/>
  <c r="S734" i="1"/>
  <c r="V734" i="1" s="1"/>
  <c r="T735" i="1"/>
  <c r="S735" i="1"/>
  <c r="V735" i="1" s="1"/>
  <c r="T736" i="1"/>
  <c r="S736" i="1"/>
  <c r="V736" i="1" s="1"/>
  <c r="T737" i="1"/>
  <c r="S737" i="1"/>
  <c r="V737" i="1" s="1"/>
  <c r="T738" i="1"/>
  <c r="S738" i="1"/>
  <c r="V738" i="1" s="1"/>
  <c r="T739" i="1"/>
  <c r="S739" i="1"/>
  <c r="V739" i="1" s="1"/>
  <c r="T740" i="1"/>
  <c r="S740" i="1"/>
  <c r="V740" i="1" s="1"/>
  <c r="T741" i="1"/>
  <c r="S741" i="1"/>
  <c r="V741" i="1" s="1"/>
  <c r="T742" i="1"/>
  <c r="S742" i="1"/>
  <c r="V742" i="1" s="1"/>
  <c r="T743" i="1"/>
  <c r="S743" i="1"/>
  <c r="V743" i="1" s="1"/>
  <c r="T744" i="1"/>
  <c r="S744" i="1"/>
  <c r="V744" i="1" s="1"/>
  <c r="T745" i="1"/>
  <c r="S745" i="1"/>
  <c r="V745" i="1" s="1"/>
  <c r="T746" i="1"/>
  <c r="S746" i="1"/>
  <c r="V746" i="1" s="1"/>
  <c r="T747" i="1"/>
  <c r="S747" i="1"/>
  <c r="V747" i="1" s="1"/>
  <c r="T748" i="1"/>
  <c r="S748" i="1"/>
  <c r="V748" i="1" s="1"/>
  <c r="T749" i="1"/>
  <c r="S749" i="1"/>
  <c r="V749" i="1" s="1"/>
  <c r="T750" i="1"/>
  <c r="S750" i="1"/>
  <c r="V750" i="1" s="1"/>
  <c r="T751" i="1"/>
  <c r="S751" i="1"/>
  <c r="V751" i="1" s="1"/>
  <c r="T752" i="1"/>
  <c r="S752" i="1"/>
  <c r="V752" i="1" s="1"/>
  <c r="T753" i="1"/>
  <c r="S753" i="1"/>
  <c r="V753" i="1" s="1"/>
  <c r="T754" i="1"/>
  <c r="S754" i="1"/>
  <c r="V754" i="1" s="1"/>
  <c r="T755" i="1"/>
  <c r="S755" i="1"/>
  <c r="V755" i="1" s="1"/>
  <c r="T756" i="1"/>
  <c r="S756" i="1"/>
  <c r="V756" i="1" s="1"/>
  <c r="T757" i="1"/>
  <c r="S757" i="1"/>
  <c r="V757" i="1" s="1"/>
  <c r="T758" i="1"/>
  <c r="S758" i="1"/>
  <c r="V758" i="1" s="1"/>
  <c r="T759" i="1"/>
  <c r="S759" i="1"/>
  <c r="V759" i="1" s="1"/>
  <c r="T760" i="1"/>
  <c r="S760" i="1"/>
  <c r="V760" i="1" s="1"/>
  <c r="T761" i="1"/>
  <c r="S761" i="1"/>
  <c r="V761" i="1" s="1"/>
  <c r="T762" i="1"/>
  <c r="S762" i="1"/>
  <c r="V762" i="1" s="1"/>
  <c r="T763" i="1"/>
  <c r="S763" i="1"/>
  <c r="V763" i="1" s="1"/>
  <c r="T764" i="1"/>
  <c r="S764" i="1"/>
  <c r="V764" i="1" s="1"/>
  <c r="T765" i="1"/>
  <c r="S765" i="1"/>
  <c r="V765" i="1" s="1"/>
  <c r="T766" i="1"/>
  <c r="S766" i="1"/>
  <c r="V766" i="1" s="1"/>
  <c r="T767" i="1"/>
  <c r="S767" i="1"/>
  <c r="V767" i="1" s="1"/>
  <c r="T768" i="1"/>
  <c r="S768" i="1"/>
  <c r="V768" i="1" s="1"/>
  <c r="T769" i="1"/>
  <c r="S769" i="1"/>
  <c r="V769" i="1" s="1"/>
  <c r="T770" i="1"/>
  <c r="S770" i="1"/>
  <c r="V770" i="1" s="1"/>
  <c r="T771" i="1"/>
  <c r="S771" i="1"/>
  <c r="V771" i="1" s="1"/>
  <c r="T772" i="1"/>
  <c r="S772" i="1"/>
  <c r="V772" i="1" s="1"/>
  <c r="T773" i="1"/>
  <c r="S773" i="1"/>
  <c r="V773" i="1" s="1"/>
  <c r="T774" i="1"/>
  <c r="S774" i="1"/>
  <c r="V774" i="1" s="1"/>
  <c r="T775" i="1"/>
  <c r="S775" i="1"/>
  <c r="V775" i="1" s="1"/>
  <c r="T776" i="1"/>
  <c r="S776" i="1"/>
  <c r="V776" i="1" s="1"/>
  <c r="T777" i="1"/>
  <c r="S777" i="1"/>
  <c r="V777" i="1" s="1"/>
  <c r="T778" i="1"/>
  <c r="S778" i="1"/>
  <c r="V778" i="1" s="1"/>
  <c r="T779" i="1"/>
  <c r="S779" i="1"/>
  <c r="V779" i="1" s="1"/>
  <c r="T780" i="1"/>
  <c r="S780" i="1"/>
  <c r="V780" i="1" s="1"/>
  <c r="T781" i="1"/>
  <c r="S781" i="1"/>
  <c r="V781" i="1" s="1"/>
  <c r="T782" i="1"/>
  <c r="S782" i="1"/>
  <c r="V782" i="1" s="1"/>
  <c r="T783" i="1"/>
  <c r="S783" i="1"/>
  <c r="V783" i="1" s="1"/>
  <c r="T784" i="1"/>
  <c r="S784" i="1"/>
  <c r="V784" i="1" s="1"/>
  <c r="T785" i="1"/>
  <c r="S785" i="1"/>
  <c r="V785" i="1" s="1"/>
  <c r="T786" i="1"/>
  <c r="S786" i="1"/>
  <c r="V786" i="1" s="1"/>
  <c r="T787" i="1"/>
  <c r="S787" i="1"/>
  <c r="V787" i="1" s="1"/>
  <c r="T788" i="1"/>
  <c r="S788" i="1"/>
  <c r="V788" i="1" s="1"/>
  <c r="T789" i="1"/>
  <c r="S789" i="1"/>
  <c r="V789" i="1" s="1"/>
  <c r="T790" i="1"/>
  <c r="S790" i="1"/>
  <c r="V790" i="1" s="1"/>
  <c r="T791" i="1"/>
  <c r="S791" i="1"/>
  <c r="V791" i="1" s="1"/>
  <c r="T792" i="1"/>
  <c r="S792" i="1"/>
  <c r="V792" i="1" s="1"/>
  <c r="T793" i="1"/>
  <c r="S793" i="1"/>
  <c r="V793" i="1" s="1"/>
  <c r="T794" i="1"/>
  <c r="S794" i="1"/>
  <c r="V794" i="1" s="1"/>
  <c r="T795" i="1"/>
  <c r="S795" i="1"/>
  <c r="V795" i="1" s="1"/>
  <c r="T796" i="1"/>
  <c r="S796" i="1"/>
  <c r="V796" i="1" s="1"/>
  <c r="T797" i="1"/>
  <c r="S797" i="1"/>
  <c r="V797" i="1" s="1"/>
  <c r="T798" i="1"/>
  <c r="S798" i="1"/>
  <c r="V798" i="1" s="1"/>
  <c r="T799" i="1"/>
  <c r="S799" i="1"/>
  <c r="V799" i="1" s="1"/>
  <c r="T800" i="1"/>
  <c r="S800" i="1"/>
  <c r="V800" i="1" s="1"/>
  <c r="T801" i="1"/>
  <c r="S801" i="1"/>
  <c r="V801" i="1" s="1"/>
  <c r="T802" i="1"/>
  <c r="S802" i="1"/>
  <c r="V802" i="1" s="1"/>
  <c r="T803" i="1"/>
  <c r="S803" i="1"/>
  <c r="V803" i="1" s="1"/>
  <c r="T804" i="1"/>
  <c r="S804" i="1"/>
  <c r="V804" i="1" s="1"/>
  <c r="T805" i="1"/>
  <c r="S805" i="1"/>
  <c r="V805" i="1" s="1"/>
  <c r="T806" i="1"/>
  <c r="S806" i="1"/>
  <c r="V806" i="1" s="1"/>
  <c r="T807" i="1"/>
  <c r="S807" i="1"/>
  <c r="V807" i="1" s="1"/>
  <c r="T808" i="1"/>
  <c r="S808" i="1"/>
  <c r="V808" i="1" s="1"/>
  <c r="T809" i="1"/>
  <c r="S809" i="1"/>
  <c r="V809" i="1" s="1"/>
  <c r="T810" i="1"/>
  <c r="S810" i="1"/>
  <c r="V810" i="1" s="1"/>
  <c r="T811" i="1"/>
  <c r="S811" i="1"/>
  <c r="V811" i="1" s="1"/>
  <c r="T812" i="1"/>
  <c r="S812" i="1"/>
  <c r="V812" i="1" s="1"/>
  <c r="T813" i="1"/>
  <c r="S813" i="1"/>
  <c r="V813" i="1" s="1"/>
  <c r="T814" i="1"/>
  <c r="S814" i="1"/>
  <c r="V814" i="1" s="1"/>
  <c r="T815" i="1"/>
  <c r="S815" i="1"/>
  <c r="V815" i="1" s="1"/>
  <c r="T816" i="1"/>
  <c r="S816" i="1"/>
  <c r="V816" i="1" s="1"/>
  <c r="T817" i="1"/>
  <c r="S817" i="1"/>
  <c r="V817" i="1" s="1"/>
  <c r="T818" i="1"/>
  <c r="S818" i="1"/>
  <c r="V818" i="1" s="1"/>
  <c r="T819" i="1"/>
  <c r="S819" i="1"/>
  <c r="V819" i="1" s="1"/>
  <c r="T820" i="1"/>
  <c r="S820" i="1"/>
  <c r="V820" i="1" s="1"/>
  <c r="T821" i="1"/>
  <c r="S821" i="1"/>
  <c r="V821" i="1" s="1"/>
  <c r="T822" i="1"/>
  <c r="S822" i="1"/>
  <c r="V822" i="1" s="1"/>
  <c r="T823" i="1"/>
  <c r="S823" i="1"/>
  <c r="V823" i="1" s="1"/>
  <c r="T824" i="1"/>
  <c r="S824" i="1"/>
  <c r="V824" i="1" s="1"/>
  <c r="T825" i="1"/>
  <c r="S825" i="1"/>
  <c r="V825" i="1" s="1"/>
  <c r="T826" i="1"/>
  <c r="S826" i="1"/>
  <c r="V826" i="1" s="1"/>
  <c r="T827" i="1"/>
  <c r="S827" i="1"/>
  <c r="V827" i="1" s="1"/>
  <c r="T828" i="1"/>
  <c r="S828" i="1"/>
  <c r="V828" i="1" s="1"/>
  <c r="T829" i="1"/>
  <c r="S829" i="1"/>
  <c r="V829" i="1" s="1"/>
  <c r="T830" i="1"/>
  <c r="S830" i="1"/>
  <c r="V830" i="1" s="1"/>
  <c r="T831" i="1"/>
  <c r="S831" i="1"/>
  <c r="V831" i="1" s="1"/>
  <c r="T832" i="1"/>
  <c r="S832" i="1"/>
  <c r="V832" i="1" s="1"/>
  <c r="T833" i="1"/>
  <c r="S833" i="1"/>
  <c r="V833" i="1" s="1"/>
  <c r="T834" i="1"/>
  <c r="S834" i="1"/>
  <c r="V834" i="1" s="1"/>
  <c r="T835" i="1"/>
  <c r="S835" i="1"/>
  <c r="V835" i="1" s="1"/>
  <c r="T836" i="1"/>
  <c r="S836" i="1"/>
  <c r="V836" i="1" s="1"/>
  <c r="T837" i="1"/>
  <c r="S837" i="1"/>
  <c r="V837" i="1" s="1"/>
  <c r="T838" i="1"/>
  <c r="S838" i="1"/>
  <c r="V838" i="1" s="1"/>
  <c r="T839" i="1"/>
  <c r="S839" i="1"/>
  <c r="V839" i="1" s="1"/>
  <c r="T840" i="1"/>
  <c r="S840" i="1"/>
  <c r="V840" i="1" s="1"/>
  <c r="T841" i="1"/>
  <c r="S841" i="1"/>
  <c r="V841" i="1" s="1"/>
  <c r="T842" i="1"/>
  <c r="S842" i="1"/>
  <c r="V842" i="1" s="1"/>
  <c r="T843" i="1"/>
  <c r="S843" i="1"/>
  <c r="V843" i="1" s="1"/>
  <c r="T844" i="1"/>
  <c r="S844" i="1"/>
  <c r="V844" i="1" s="1"/>
  <c r="T845" i="1"/>
  <c r="S845" i="1"/>
  <c r="V845" i="1" s="1"/>
  <c r="T846" i="1"/>
  <c r="S846" i="1"/>
  <c r="V846" i="1" s="1"/>
  <c r="T847" i="1"/>
  <c r="S847" i="1"/>
  <c r="V847" i="1" s="1"/>
  <c r="T848" i="1"/>
  <c r="S848" i="1"/>
  <c r="V848" i="1" s="1"/>
  <c r="T849" i="1"/>
  <c r="S849" i="1"/>
  <c r="V849" i="1" s="1"/>
  <c r="T850" i="1"/>
  <c r="S850" i="1"/>
  <c r="V850" i="1" s="1"/>
  <c r="T851" i="1"/>
  <c r="S851" i="1"/>
  <c r="V851" i="1" s="1"/>
  <c r="T852" i="1"/>
  <c r="S852" i="1"/>
  <c r="V852" i="1" s="1"/>
  <c r="T853" i="1"/>
  <c r="S853" i="1"/>
  <c r="V853" i="1" s="1"/>
  <c r="T854" i="1"/>
  <c r="S854" i="1"/>
  <c r="V854" i="1" s="1"/>
  <c r="T855" i="1"/>
  <c r="S855" i="1"/>
  <c r="V855" i="1" s="1"/>
  <c r="T856" i="1"/>
  <c r="S856" i="1"/>
  <c r="V856" i="1" s="1"/>
  <c r="T857" i="1"/>
  <c r="S857" i="1"/>
  <c r="V857" i="1" s="1"/>
  <c r="T858" i="1"/>
  <c r="S858" i="1"/>
  <c r="V858" i="1" s="1"/>
  <c r="T859" i="1"/>
  <c r="S859" i="1"/>
  <c r="V859" i="1" s="1"/>
  <c r="T860" i="1"/>
  <c r="S860" i="1"/>
  <c r="V860" i="1" s="1"/>
  <c r="T861" i="1"/>
  <c r="S861" i="1"/>
  <c r="V861" i="1" s="1"/>
  <c r="T862" i="1"/>
  <c r="S862" i="1"/>
  <c r="V862" i="1" s="1"/>
  <c r="T863" i="1"/>
  <c r="S863" i="1"/>
  <c r="V863" i="1" s="1"/>
  <c r="T864" i="1"/>
  <c r="S864" i="1"/>
  <c r="V864" i="1" s="1"/>
  <c r="T865" i="1"/>
  <c r="S865" i="1"/>
  <c r="V865" i="1" s="1"/>
  <c r="T866" i="1"/>
  <c r="S866" i="1"/>
  <c r="V866" i="1" s="1"/>
  <c r="T867" i="1"/>
  <c r="S867" i="1"/>
  <c r="V867" i="1" s="1"/>
  <c r="T868" i="1"/>
  <c r="S868" i="1"/>
  <c r="V868" i="1" s="1"/>
  <c r="T869" i="1"/>
  <c r="S869" i="1"/>
  <c r="V869" i="1" s="1"/>
  <c r="T870" i="1"/>
  <c r="S870" i="1"/>
  <c r="V870" i="1" s="1"/>
  <c r="T871" i="1"/>
  <c r="S871" i="1"/>
  <c r="V871" i="1" s="1"/>
  <c r="T872" i="1"/>
  <c r="S872" i="1"/>
  <c r="V872" i="1" s="1"/>
  <c r="T873" i="1"/>
  <c r="S873" i="1"/>
  <c r="V873" i="1" s="1"/>
  <c r="T874" i="1"/>
  <c r="S874" i="1"/>
  <c r="V874" i="1" s="1"/>
  <c r="T875" i="1"/>
  <c r="S875" i="1"/>
  <c r="V875" i="1" s="1"/>
  <c r="T876" i="1"/>
  <c r="S876" i="1"/>
  <c r="V876" i="1" s="1"/>
  <c r="T877" i="1"/>
  <c r="S877" i="1"/>
  <c r="V877" i="1" s="1"/>
  <c r="T878" i="1"/>
  <c r="S878" i="1"/>
  <c r="V878" i="1" s="1"/>
  <c r="T879" i="1"/>
  <c r="S879" i="1"/>
  <c r="V879" i="1" s="1"/>
  <c r="T880" i="1"/>
  <c r="S880" i="1"/>
  <c r="V880" i="1" s="1"/>
  <c r="T881" i="1"/>
  <c r="S881" i="1"/>
  <c r="V881" i="1" s="1"/>
  <c r="T882" i="1"/>
  <c r="S882" i="1"/>
  <c r="V882" i="1" s="1"/>
  <c r="T883" i="1"/>
  <c r="S883" i="1"/>
  <c r="V883" i="1" s="1"/>
  <c r="T884" i="1"/>
  <c r="S884" i="1"/>
  <c r="V884" i="1" s="1"/>
  <c r="T885" i="1"/>
  <c r="S885" i="1"/>
  <c r="V885" i="1" s="1"/>
  <c r="T886" i="1"/>
  <c r="S886" i="1"/>
  <c r="V886" i="1" s="1"/>
  <c r="T887" i="1"/>
  <c r="S887" i="1"/>
  <c r="V887" i="1" s="1"/>
  <c r="T888" i="1"/>
  <c r="S888" i="1"/>
  <c r="V888" i="1" s="1"/>
  <c r="T889" i="1"/>
  <c r="S889" i="1"/>
  <c r="V889" i="1" s="1"/>
  <c r="T890" i="1"/>
  <c r="S890" i="1"/>
  <c r="V890" i="1" s="1"/>
  <c r="T891" i="1"/>
  <c r="S891" i="1"/>
  <c r="V891" i="1" s="1"/>
  <c r="T892" i="1"/>
  <c r="S892" i="1"/>
  <c r="V892" i="1" s="1"/>
  <c r="T893" i="1"/>
  <c r="S893" i="1"/>
  <c r="V893" i="1" s="1"/>
  <c r="T894" i="1"/>
  <c r="S894" i="1"/>
  <c r="V894" i="1" s="1"/>
  <c r="T895" i="1"/>
  <c r="S895" i="1"/>
  <c r="V895" i="1" s="1"/>
  <c r="T896" i="1"/>
  <c r="S896" i="1"/>
  <c r="V896" i="1" s="1"/>
  <c r="T897" i="1"/>
  <c r="S897" i="1"/>
  <c r="V897" i="1" s="1"/>
  <c r="T898" i="1"/>
  <c r="S898" i="1"/>
  <c r="V898" i="1" s="1"/>
  <c r="T899" i="1"/>
  <c r="S899" i="1"/>
  <c r="V899" i="1" s="1"/>
  <c r="T900" i="1"/>
  <c r="S900" i="1"/>
  <c r="V900" i="1" s="1"/>
  <c r="T901" i="1"/>
  <c r="S901" i="1"/>
  <c r="V901" i="1" s="1"/>
  <c r="T902" i="1"/>
  <c r="S902" i="1"/>
  <c r="V902" i="1" s="1"/>
  <c r="T903" i="1"/>
  <c r="S903" i="1"/>
  <c r="V903" i="1" s="1"/>
  <c r="T904" i="1"/>
  <c r="S904" i="1"/>
  <c r="V904" i="1" s="1"/>
  <c r="T905" i="1"/>
  <c r="S905" i="1"/>
  <c r="V905" i="1" s="1"/>
  <c r="T906" i="1"/>
  <c r="S906" i="1"/>
  <c r="V906" i="1" s="1"/>
  <c r="T907" i="1"/>
  <c r="S907" i="1"/>
  <c r="V907" i="1" s="1"/>
  <c r="T908" i="1"/>
  <c r="S908" i="1"/>
  <c r="V908" i="1" s="1"/>
  <c r="T909" i="1"/>
  <c r="S909" i="1"/>
  <c r="V909" i="1" s="1"/>
  <c r="T910" i="1"/>
  <c r="S910" i="1"/>
  <c r="V910" i="1" s="1"/>
  <c r="T911" i="1"/>
  <c r="S911" i="1"/>
  <c r="V911" i="1" s="1"/>
  <c r="T912" i="1"/>
  <c r="S912" i="1"/>
  <c r="V912" i="1" s="1"/>
  <c r="T913" i="1"/>
  <c r="S913" i="1"/>
  <c r="V913" i="1" s="1"/>
  <c r="T914" i="1"/>
  <c r="S914" i="1"/>
  <c r="V914" i="1" s="1"/>
  <c r="T915" i="1"/>
  <c r="S915" i="1"/>
  <c r="V915" i="1" s="1"/>
  <c r="T916" i="1"/>
  <c r="S916" i="1"/>
  <c r="V916" i="1" s="1"/>
  <c r="T917" i="1"/>
  <c r="S917" i="1"/>
  <c r="V917" i="1" s="1"/>
  <c r="T918" i="1"/>
  <c r="S918" i="1"/>
  <c r="V918" i="1" s="1"/>
  <c r="T919" i="1"/>
  <c r="S919" i="1"/>
  <c r="V919" i="1" s="1"/>
  <c r="T920" i="1"/>
  <c r="S920" i="1"/>
  <c r="V920" i="1" s="1"/>
  <c r="T921" i="1"/>
  <c r="S921" i="1"/>
  <c r="V921" i="1" s="1"/>
  <c r="T922" i="1"/>
  <c r="S922" i="1"/>
  <c r="V922" i="1" s="1"/>
  <c r="T923" i="1"/>
  <c r="S923" i="1"/>
  <c r="V923" i="1" s="1"/>
  <c r="T924" i="1"/>
  <c r="S924" i="1"/>
  <c r="V924" i="1" s="1"/>
  <c r="T925" i="1"/>
  <c r="S925" i="1"/>
  <c r="V925" i="1" s="1"/>
  <c r="T926" i="1"/>
  <c r="S926" i="1"/>
  <c r="V926" i="1" s="1"/>
  <c r="T927" i="1"/>
  <c r="S927" i="1"/>
  <c r="V927" i="1" s="1"/>
  <c r="T928" i="1"/>
  <c r="S928" i="1"/>
  <c r="V928" i="1" s="1"/>
  <c r="T929" i="1"/>
  <c r="S929" i="1"/>
  <c r="V929" i="1" s="1"/>
  <c r="T930" i="1"/>
  <c r="S930" i="1"/>
  <c r="V930" i="1" s="1"/>
  <c r="T931" i="1"/>
  <c r="S931" i="1"/>
  <c r="V931" i="1" s="1"/>
  <c r="T932" i="1"/>
  <c r="S932" i="1"/>
  <c r="V932" i="1" s="1"/>
  <c r="T933" i="1"/>
  <c r="S933" i="1"/>
  <c r="V933" i="1" s="1"/>
  <c r="T934" i="1"/>
  <c r="S934" i="1"/>
  <c r="V934" i="1" s="1"/>
  <c r="T935" i="1"/>
  <c r="S935" i="1"/>
  <c r="V935" i="1" s="1"/>
  <c r="T936" i="1"/>
  <c r="S936" i="1"/>
  <c r="V936" i="1" s="1"/>
  <c r="T937" i="1"/>
  <c r="S937" i="1"/>
  <c r="V937" i="1" s="1"/>
  <c r="T938" i="1"/>
  <c r="S938" i="1"/>
  <c r="V938" i="1" s="1"/>
  <c r="T939" i="1"/>
  <c r="S939" i="1"/>
  <c r="V939" i="1" s="1"/>
  <c r="T940" i="1"/>
  <c r="S940" i="1"/>
  <c r="V940" i="1" s="1"/>
  <c r="T941" i="1"/>
  <c r="S941" i="1"/>
  <c r="V941" i="1" s="1"/>
  <c r="T942" i="1"/>
  <c r="S942" i="1"/>
  <c r="V942" i="1" s="1"/>
  <c r="T943" i="1"/>
  <c r="S943" i="1"/>
  <c r="V943" i="1" s="1"/>
  <c r="T944" i="1"/>
  <c r="S944" i="1"/>
  <c r="V944" i="1" s="1"/>
  <c r="T945" i="1"/>
  <c r="S945" i="1"/>
  <c r="V945" i="1" s="1"/>
  <c r="T946" i="1"/>
  <c r="S946" i="1"/>
  <c r="V946" i="1" s="1"/>
  <c r="T947" i="1"/>
  <c r="S947" i="1"/>
  <c r="V947" i="1" s="1"/>
  <c r="T948" i="1"/>
  <c r="S948" i="1"/>
  <c r="V948" i="1" s="1"/>
  <c r="T949" i="1"/>
  <c r="S949" i="1"/>
  <c r="V949" i="1" s="1"/>
  <c r="T950" i="1"/>
  <c r="S950" i="1"/>
  <c r="V950" i="1" s="1"/>
  <c r="T951" i="1"/>
  <c r="S951" i="1"/>
  <c r="V951" i="1" s="1"/>
  <c r="T952" i="1"/>
  <c r="S952" i="1"/>
  <c r="V952" i="1" s="1"/>
  <c r="T953" i="1"/>
  <c r="S953" i="1"/>
  <c r="V953" i="1" s="1"/>
  <c r="T954" i="1"/>
  <c r="S954" i="1"/>
  <c r="V954" i="1" s="1"/>
  <c r="T955" i="1"/>
  <c r="S955" i="1"/>
  <c r="V955" i="1" s="1"/>
  <c r="T956" i="1"/>
  <c r="S956" i="1"/>
  <c r="V956" i="1" s="1"/>
  <c r="T957" i="1"/>
  <c r="S957" i="1"/>
  <c r="V957" i="1" s="1"/>
  <c r="T958" i="1"/>
  <c r="S958" i="1"/>
  <c r="V958" i="1" s="1"/>
  <c r="T959" i="1"/>
  <c r="S959" i="1"/>
  <c r="V959" i="1" s="1"/>
  <c r="T960" i="1"/>
  <c r="S960" i="1"/>
  <c r="V960" i="1" s="1"/>
  <c r="T961" i="1"/>
  <c r="S961" i="1"/>
  <c r="V961" i="1" s="1"/>
  <c r="T962" i="1"/>
  <c r="S962" i="1"/>
  <c r="V962" i="1" s="1"/>
  <c r="T963" i="1"/>
  <c r="S963" i="1"/>
  <c r="V963" i="1" s="1"/>
  <c r="T964" i="1"/>
  <c r="S964" i="1"/>
  <c r="V964" i="1" s="1"/>
  <c r="T965" i="1"/>
  <c r="S965" i="1"/>
  <c r="V965" i="1" s="1"/>
  <c r="T966" i="1"/>
  <c r="S966" i="1"/>
  <c r="V966" i="1" s="1"/>
  <c r="T967" i="1"/>
  <c r="S967" i="1"/>
  <c r="V967" i="1" s="1"/>
  <c r="T968" i="1"/>
  <c r="S968" i="1"/>
  <c r="V968" i="1" s="1"/>
  <c r="T969" i="1"/>
  <c r="S969" i="1"/>
  <c r="V969" i="1" s="1"/>
  <c r="T970" i="1"/>
  <c r="S970" i="1"/>
  <c r="V970" i="1" s="1"/>
  <c r="T971" i="1"/>
  <c r="S971" i="1"/>
  <c r="V971" i="1" s="1"/>
  <c r="T972" i="1"/>
  <c r="S972" i="1"/>
  <c r="V972" i="1" s="1"/>
  <c r="T973" i="1"/>
  <c r="S973" i="1"/>
  <c r="V973" i="1" s="1"/>
  <c r="T974" i="1"/>
  <c r="S974" i="1"/>
  <c r="V974" i="1" s="1"/>
  <c r="T975" i="1"/>
  <c r="S975" i="1"/>
  <c r="V975" i="1" s="1"/>
  <c r="T976" i="1"/>
  <c r="S976" i="1"/>
  <c r="V976" i="1" s="1"/>
  <c r="T977" i="1"/>
  <c r="S977" i="1"/>
  <c r="V977" i="1" s="1"/>
  <c r="T978" i="1"/>
  <c r="S978" i="1"/>
  <c r="V978" i="1" s="1"/>
  <c r="T979" i="1"/>
  <c r="S979" i="1"/>
  <c r="V979" i="1" s="1"/>
  <c r="T980" i="1"/>
  <c r="S980" i="1"/>
  <c r="V980" i="1" s="1"/>
  <c r="T981" i="1"/>
  <c r="S981" i="1"/>
  <c r="V981" i="1" s="1"/>
  <c r="T982" i="1"/>
  <c r="S982" i="1"/>
  <c r="V982" i="1" s="1"/>
  <c r="T983" i="1"/>
  <c r="S983" i="1"/>
  <c r="V983" i="1" s="1"/>
  <c r="T984" i="1"/>
  <c r="S984" i="1"/>
  <c r="V984" i="1" s="1"/>
  <c r="T985" i="1"/>
  <c r="S985" i="1"/>
  <c r="V985" i="1" s="1"/>
  <c r="T986" i="1"/>
  <c r="S986" i="1"/>
  <c r="V986" i="1" s="1"/>
  <c r="T987" i="1"/>
  <c r="S987" i="1"/>
  <c r="V987" i="1" s="1"/>
  <c r="T988" i="1"/>
  <c r="S988" i="1"/>
  <c r="V988" i="1" s="1"/>
  <c r="T989" i="1"/>
  <c r="S989" i="1"/>
  <c r="V989" i="1" s="1"/>
  <c r="T990" i="1"/>
  <c r="S990" i="1"/>
  <c r="V990" i="1" s="1"/>
  <c r="T991" i="1"/>
  <c r="S991" i="1"/>
  <c r="V991" i="1" s="1"/>
  <c r="T992" i="1"/>
  <c r="S992" i="1"/>
  <c r="V992" i="1" s="1"/>
  <c r="T993" i="1"/>
  <c r="S993" i="1"/>
  <c r="V993" i="1" s="1"/>
  <c r="T994" i="1"/>
  <c r="S994" i="1"/>
  <c r="V994" i="1" s="1"/>
  <c r="T995" i="1"/>
  <c r="S995" i="1"/>
  <c r="V995" i="1" s="1"/>
  <c r="T996" i="1"/>
  <c r="S996" i="1"/>
  <c r="V996" i="1" s="1"/>
  <c r="T997" i="1"/>
  <c r="S997" i="1"/>
  <c r="V997" i="1" s="1"/>
  <c r="T998" i="1"/>
  <c r="S998" i="1"/>
  <c r="V998" i="1" s="1"/>
  <c r="T999" i="1"/>
  <c r="S999" i="1"/>
  <c r="V999" i="1" s="1"/>
  <c r="T1000" i="1"/>
  <c r="S1000" i="1"/>
  <c r="V1000" i="1" s="1"/>
  <c r="T1001" i="1"/>
  <c r="S1001" i="1"/>
  <c r="V1001" i="1" s="1"/>
  <c r="T1002" i="1"/>
  <c r="S1002" i="1"/>
  <c r="V1002" i="1" s="1"/>
  <c r="T1003" i="1"/>
  <c r="S1003" i="1"/>
  <c r="V1003" i="1" s="1"/>
  <c r="T1004" i="1"/>
  <c r="S1004" i="1"/>
  <c r="V1004" i="1" s="1"/>
  <c r="T1005" i="1"/>
  <c r="S1005" i="1"/>
  <c r="V1005" i="1" s="1"/>
  <c r="T1006" i="1"/>
  <c r="S1006" i="1"/>
  <c r="V1006" i="1" s="1"/>
  <c r="T1007" i="1"/>
  <c r="S1007" i="1"/>
  <c r="V1007" i="1" s="1"/>
  <c r="T1008" i="1"/>
  <c r="S1008" i="1"/>
  <c r="V1008" i="1" s="1"/>
  <c r="T1009" i="1"/>
  <c r="S1009" i="1"/>
  <c r="V1009" i="1" s="1"/>
  <c r="T1010" i="1"/>
  <c r="S1010" i="1"/>
  <c r="V1010" i="1" s="1"/>
  <c r="T1011" i="1"/>
  <c r="S1011" i="1"/>
  <c r="V1011" i="1" s="1"/>
  <c r="T1012" i="1"/>
  <c r="S1012" i="1"/>
  <c r="V1012" i="1" s="1"/>
  <c r="T1013" i="1"/>
  <c r="S1013" i="1"/>
  <c r="V1013" i="1" s="1"/>
  <c r="T1014" i="1"/>
  <c r="S1014" i="1"/>
  <c r="V1014" i="1" s="1"/>
  <c r="T1015" i="1"/>
  <c r="S1015" i="1"/>
  <c r="V1015" i="1" s="1"/>
  <c r="T1016" i="1"/>
  <c r="S1016" i="1"/>
  <c r="V1016" i="1" s="1"/>
  <c r="T1017" i="1"/>
  <c r="S1017" i="1"/>
  <c r="V1017" i="1" s="1"/>
  <c r="T1018" i="1"/>
  <c r="S1018" i="1"/>
  <c r="V1018" i="1" s="1"/>
  <c r="T1019" i="1"/>
  <c r="S1019" i="1"/>
  <c r="V1019" i="1" s="1"/>
  <c r="T1020" i="1"/>
  <c r="S1020" i="1"/>
  <c r="V1020" i="1" s="1"/>
  <c r="T1021" i="1"/>
  <c r="S1021" i="1"/>
  <c r="V1021" i="1" s="1"/>
  <c r="T1022" i="1"/>
  <c r="S1022" i="1"/>
  <c r="V1022" i="1" s="1"/>
  <c r="T1023" i="1"/>
  <c r="S1023" i="1"/>
  <c r="V1023" i="1" s="1"/>
  <c r="T1024" i="1"/>
  <c r="S1024" i="1"/>
  <c r="V1024" i="1" s="1"/>
  <c r="T1025" i="1"/>
  <c r="S1025" i="1"/>
  <c r="V1025" i="1" s="1"/>
  <c r="T1026" i="1"/>
  <c r="S1026" i="1"/>
  <c r="V1026" i="1" s="1"/>
  <c r="T1027" i="1"/>
  <c r="S1027" i="1"/>
  <c r="V1027" i="1" s="1"/>
  <c r="T1028" i="1"/>
  <c r="S1028" i="1"/>
  <c r="V1028" i="1" s="1"/>
  <c r="T1029" i="1"/>
  <c r="S1029" i="1"/>
  <c r="V1029" i="1" s="1"/>
  <c r="T1030" i="1"/>
  <c r="S1030" i="1"/>
  <c r="V1030" i="1" s="1"/>
  <c r="T1031" i="1"/>
  <c r="S1031" i="1"/>
  <c r="V1031" i="1" s="1"/>
  <c r="T1032" i="1"/>
  <c r="S1032" i="1"/>
  <c r="V1032" i="1" s="1"/>
  <c r="T1033" i="1"/>
  <c r="S1033" i="1"/>
  <c r="V1033" i="1" s="1"/>
  <c r="T1034" i="1"/>
  <c r="S1034" i="1"/>
  <c r="V1034" i="1" s="1"/>
  <c r="T1035" i="1"/>
  <c r="S1035" i="1"/>
  <c r="V1035" i="1" s="1"/>
  <c r="T1036" i="1"/>
  <c r="S1036" i="1"/>
  <c r="V1036" i="1" s="1"/>
  <c r="T1037" i="1"/>
  <c r="S1037" i="1"/>
  <c r="V1037" i="1" s="1"/>
  <c r="T1038" i="1"/>
  <c r="S1038" i="1"/>
  <c r="V1038" i="1" s="1"/>
  <c r="T1039" i="1"/>
  <c r="S1039" i="1"/>
  <c r="V1039" i="1" s="1"/>
  <c r="T1040" i="1"/>
  <c r="S1040" i="1"/>
  <c r="V1040" i="1" s="1"/>
  <c r="T1041" i="1"/>
  <c r="S1041" i="1"/>
  <c r="V1041" i="1" s="1"/>
  <c r="T1042" i="1"/>
  <c r="S1042" i="1"/>
  <c r="V1042" i="1" s="1"/>
  <c r="T1043" i="1"/>
  <c r="S1043" i="1"/>
  <c r="V1043" i="1" s="1"/>
  <c r="T1044" i="1"/>
  <c r="S1044" i="1"/>
  <c r="V1044" i="1" s="1"/>
  <c r="T1045" i="1"/>
  <c r="S1045" i="1"/>
  <c r="V1045" i="1" s="1"/>
  <c r="T1046" i="1"/>
  <c r="S1046" i="1"/>
  <c r="V1046" i="1" s="1"/>
  <c r="T1047" i="1"/>
  <c r="S1047" i="1"/>
  <c r="V1047" i="1" s="1"/>
  <c r="T1048" i="1"/>
  <c r="S1048" i="1"/>
  <c r="V1048" i="1" s="1"/>
  <c r="T1049" i="1"/>
  <c r="S1049" i="1"/>
  <c r="V1049" i="1" s="1"/>
  <c r="T1050" i="1"/>
  <c r="S1050" i="1"/>
  <c r="V1050" i="1" s="1"/>
  <c r="T1051" i="1"/>
  <c r="S1051" i="1"/>
  <c r="V1051" i="1" s="1"/>
  <c r="T1052" i="1"/>
  <c r="S1052" i="1"/>
  <c r="V1052" i="1" s="1"/>
  <c r="T1053" i="1"/>
  <c r="S1053" i="1"/>
  <c r="V1053" i="1" s="1"/>
  <c r="T1054" i="1"/>
  <c r="S1054" i="1"/>
  <c r="V1054" i="1" s="1"/>
  <c r="T1055" i="1"/>
  <c r="S1055" i="1"/>
  <c r="V1055" i="1" s="1"/>
  <c r="T1056" i="1"/>
  <c r="S1056" i="1"/>
  <c r="V1056" i="1" s="1"/>
  <c r="T1057" i="1"/>
  <c r="S1057" i="1"/>
  <c r="V1057" i="1" s="1"/>
  <c r="T1058" i="1"/>
  <c r="S1058" i="1"/>
  <c r="V1058" i="1" s="1"/>
  <c r="T1059" i="1"/>
  <c r="S1059" i="1"/>
  <c r="V1059" i="1" s="1"/>
  <c r="T1060" i="1"/>
  <c r="S1060" i="1"/>
  <c r="V1060" i="1" s="1"/>
  <c r="T1061" i="1"/>
  <c r="S1061" i="1"/>
  <c r="V1061" i="1" s="1"/>
  <c r="T1062" i="1"/>
  <c r="S1062" i="1"/>
  <c r="V1062" i="1" s="1"/>
  <c r="T1063" i="1"/>
  <c r="S1063" i="1"/>
  <c r="V1063" i="1" s="1"/>
  <c r="T1064" i="1"/>
  <c r="S1064" i="1"/>
  <c r="V1064" i="1" s="1"/>
  <c r="T1065" i="1"/>
  <c r="S1065" i="1"/>
  <c r="V1065" i="1" s="1"/>
  <c r="T1066" i="1"/>
  <c r="S1066" i="1"/>
  <c r="V1066" i="1" s="1"/>
  <c r="T1067" i="1"/>
  <c r="S1067" i="1"/>
  <c r="V1067" i="1" s="1"/>
  <c r="T1068" i="1"/>
  <c r="S1068" i="1"/>
  <c r="V1068" i="1" s="1"/>
  <c r="T1069" i="1"/>
  <c r="S1069" i="1"/>
  <c r="V1069" i="1" s="1"/>
  <c r="T1070" i="1"/>
  <c r="S1070" i="1"/>
  <c r="V1070" i="1" s="1"/>
  <c r="T1071" i="1"/>
  <c r="S1071" i="1"/>
  <c r="V1071" i="1" s="1"/>
  <c r="T1072" i="1"/>
  <c r="S1072" i="1"/>
  <c r="V1072" i="1" s="1"/>
  <c r="T1073" i="1"/>
  <c r="S1073" i="1"/>
  <c r="V1073" i="1" s="1"/>
  <c r="T1074" i="1"/>
  <c r="S1074" i="1"/>
  <c r="V1074" i="1" s="1"/>
  <c r="T1075" i="1"/>
  <c r="S1075" i="1"/>
  <c r="V1075" i="1" s="1"/>
  <c r="T1076" i="1"/>
  <c r="S1076" i="1"/>
  <c r="V1076" i="1" s="1"/>
  <c r="T1077" i="1"/>
  <c r="S1077" i="1"/>
  <c r="V1077" i="1" s="1"/>
  <c r="T1078" i="1"/>
  <c r="S1078" i="1"/>
  <c r="V1078" i="1" s="1"/>
  <c r="T1079" i="1"/>
  <c r="S1079" i="1"/>
  <c r="V1079" i="1" s="1"/>
  <c r="T1080" i="1"/>
  <c r="S1080" i="1"/>
  <c r="V1080" i="1" s="1"/>
  <c r="T1081" i="1"/>
  <c r="S1081" i="1"/>
  <c r="V1081" i="1" s="1"/>
  <c r="T1082" i="1"/>
  <c r="S1082" i="1"/>
  <c r="V1082" i="1" s="1"/>
  <c r="T1083" i="1"/>
  <c r="S1083" i="1"/>
  <c r="V1083" i="1" s="1"/>
  <c r="T1084" i="1"/>
  <c r="S1084" i="1"/>
  <c r="V1084" i="1" s="1"/>
  <c r="T1085" i="1"/>
  <c r="S1085" i="1"/>
  <c r="V1085" i="1" s="1"/>
  <c r="T1086" i="1"/>
  <c r="S1086" i="1"/>
  <c r="V1086" i="1" s="1"/>
  <c r="T1087" i="1"/>
  <c r="S1087" i="1"/>
  <c r="V1087" i="1" s="1"/>
  <c r="T1088" i="1"/>
  <c r="S1088" i="1"/>
  <c r="V1088" i="1" s="1"/>
  <c r="T1089" i="1"/>
  <c r="S1089" i="1"/>
  <c r="V1089" i="1" s="1"/>
  <c r="T1090" i="1"/>
  <c r="S1090" i="1"/>
  <c r="V1090" i="1" s="1"/>
  <c r="T1091" i="1"/>
  <c r="S1091" i="1"/>
  <c r="V1091" i="1" s="1"/>
  <c r="T1092" i="1"/>
  <c r="S1092" i="1"/>
  <c r="V1092" i="1" s="1"/>
  <c r="T1093" i="1"/>
  <c r="S1093" i="1"/>
  <c r="V1093" i="1" s="1"/>
  <c r="T1094" i="1"/>
  <c r="S1094" i="1"/>
  <c r="V1094" i="1" s="1"/>
  <c r="T1095" i="1"/>
  <c r="S1095" i="1"/>
  <c r="V1095" i="1" s="1"/>
  <c r="T1096" i="1"/>
  <c r="S1096" i="1"/>
  <c r="V1096" i="1" s="1"/>
  <c r="T1097" i="1"/>
  <c r="S1097" i="1"/>
  <c r="V1097" i="1" s="1"/>
  <c r="T1098" i="1"/>
  <c r="S1098" i="1"/>
  <c r="V1098" i="1" s="1"/>
  <c r="T1099" i="1"/>
  <c r="S1099" i="1"/>
  <c r="V1099" i="1" s="1"/>
  <c r="T1100" i="1"/>
  <c r="S1100" i="1"/>
  <c r="V1100" i="1" s="1"/>
  <c r="T1101" i="1"/>
  <c r="S1101" i="1"/>
  <c r="V1101" i="1" s="1"/>
  <c r="T1102" i="1"/>
  <c r="S1102" i="1"/>
  <c r="V1102" i="1" s="1"/>
  <c r="T1103" i="1"/>
  <c r="S1103" i="1"/>
  <c r="V1103" i="1" s="1"/>
  <c r="T1104" i="1"/>
  <c r="S1104" i="1"/>
  <c r="V1104" i="1" s="1"/>
  <c r="T1105" i="1"/>
  <c r="S1105" i="1"/>
  <c r="V1105" i="1" s="1"/>
  <c r="T1106" i="1"/>
  <c r="S1106" i="1"/>
  <c r="V1106" i="1" s="1"/>
  <c r="T1107" i="1"/>
  <c r="S1107" i="1"/>
  <c r="V1107" i="1" s="1"/>
  <c r="T1108" i="1"/>
  <c r="S1108" i="1"/>
  <c r="V1108" i="1" s="1"/>
  <c r="T1109" i="1"/>
  <c r="S1109" i="1"/>
  <c r="V1109" i="1" s="1"/>
  <c r="T1110" i="1"/>
  <c r="S1110" i="1"/>
  <c r="V1110" i="1" s="1"/>
  <c r="T1111" i="1"/>
  <c r="S1111" i="1"/>
  <c r="V1111" i="1" s="1"/>
  <c r="T1112" i="1"/>
  <c r="S1112" i="1"/>
  <c r="V1112" i="1" s="1"/>
  <c r="T1113" i="1"/>
  <c r="S1113" i="1"/>
  <c r="V1113" i="1" s="1"/>
  <c r="T1114" i="1"/>
  <c r="S1114" i="1"/>
  <c r="V1114" i="1" s="1"/>
  <c r="T1115" i="1"/>
  <c r="S1115" i="1"/>
  <c r="V1115" i="1" s="1"/>
  <c r="T1116" i="1"/>
  <c r="S1116" i="1"/>
  <c r="V1116" i="1" s="1"/>
  <c r="T1117" i="1"/>
  <c r="S1117" i="1"/>
  <c r="V1117" i="1" s="1"/>
  <c r="T1118" i="1"/>
  <c r="S1118" i="1"/>
  <c r="V1118" i="1" s="1"/>
  <c r="T1119" i="1"/>
  <c r="S1119" i="1"/>
  <c r="V1119" i="1" s="1"/>
  <c r="T1120" i="1"/>
  <c r="S1120" i="1"/>
  <c r="V1120" i="1" s="1"/>
  <c r="T1121" i="1"/>
  <c r="S1121" i="1"/>
  <c r="V1121" i="1" s="1"/>
  <c r="T1122" i="1"/>
  <c r="S1122" i="1"/>
  <c r="V1122" i="1" s="1"/>
  <c r="T1123" i="1"/>
  <c r="S1123" i="1"/>
  <c r="V1123" i="1" s="1"/>
  <c r="T1124" i="1"/>
  <c r="S1124" i="1"/>
  <c r="V1124" i="1" s="1"/>
  <c r="T1125" i="1"/>
  <c r="S1125" i="1"/>
  <c r="V1125" i="1" s="1"/>
  <c r="T1126" i="1"/>
  <c r="S1126" i="1"/>
  <c r="V1126" i="1" s="1"/>
  <c r="T1127" i="1"/>
  <c r="S1127" i="1"/>
  <c r="V1127" i="1" s="1"/>
  <c r="T1128" i="1"/>
  <c r="S1128" i="1"/>
  <c r="V1128" i="1" s="1"/>
  <c r="T1129" i="1"/>
  <c r="S1129" i="1"/>
  <c r="V1129" i="1" s="1"/>
  <c r="T1130" i="1"/>
  <c r="S1130" i="1"/>
  <c r="V1130" i="1" s="1"/>
  <c r="T1131" i="1"/>
  <c r="S1131" i="1"/>
  <c r="V1131" i="1" s="1"/>
  <c r="T1132" i="1"/>
  <c r="S1132" i="1"/>
  <c r="V1132" i="1" s="1"/>
  <c r="T1133" i="1"/>
  <c r="S1133" i="1"/>
  <c r="V1133" i="1" s="1"/>
  <c r="T1134" i="1"/>
  <c r="S1134" i="1"/>
  <c r="V1134" i="1" s="1"/>
  <c r="T1135" i="1"/>
  <c r="S1135" i="1"/>
  <c r="V1135" i="1" s="1"/>
  <c r="T1136" i="1"/>
  <c r="S1136" i="1"/>
  <c r="V1136" i="1" s="1"/>
  <c r="T1137" i="1"/>
  <c r="S1137" i="1"/>
  <c r="V1137" i="1" s="1"/>
  <c r="T1138" i="1"/>
  <c r="S1138" i="1"/>
  <c r="V1138" i="1" s="1"/>
  <c r="T1139" i="1"/>
  <c r="S1139" i="1"/>
  <c r="V1139" i="1" s="1"/>
  <c r="T1140" i="1"/>
  <c r="S1140" i="1"/>
  <c r="V1140" i="1" s="1"/>
  <c r="T1141" i="1"/>
  <c r="S1141" i="1"/>
  <c r="V1141" i="1" s="1"/>
  <c r="T1142" i="1"/>
  <c r="S1142" i="1"/>
  <c r="V1142" i="1" s="1"/>
  <c r="T1143" i="1"/>
  <c r="S1143" i="1"/>
  <c r="V1143" i="1" s="1"/>
  <c r="T1144" i="1"/>
  <c r="S1144" i="1"/>
  <c r="V1144" i="1" s="1"/>
  <c r="T1145" i="1"/>
  <c r="S1145" i="1"/>
  <c r="V1145" i="1" s="1"/>
  <c r="T1146" i="1"/>
  <c r="S1146" i="1"/>
  <c r="V1146" i="1" s="1"/>
  <c r="T1147" i="1"/>
  <c r="S1147" i="1"/>
  <c r="V1147" i="1" s="1"/>
  <c r="T1148" i="1"/>
  <c r="S1148" i="1"/>
  <c r="V1148" i="1" s="1"/>
  <c r="T1149" i="1"/>
  <c r="S1149" i="1"/>
  <c r="V1149" i="1" s="1"/>
  <c r="T1150" i="1"/>
  <c r="S1150" i="1"/>
  <c r="V1150" i="1" s="1"/>
  <c r="T1151" i="1"/>
  <c r="S1151" i="1"/>
  <c r="V1151" i="1" s="1"/>
  <c r="T1152" i="1"/>
  <c r="S1152" i="1"/>
  <c r="V1152" i="1" s="1"/>
  <c r="T1153" i="1"/>
  <c r="S1153" i="1"/>
  <c r="V1153" i="1" s="1"/>
  <c r="T1154" i="1"/>
  <c r="S1154" i="1"/>
  <c r="V1154" i="1" s="1"/>
  <c r="T1155" i="1"/>
  <c r="S1155" i="1"/>
  <c r="V1155" i="1" s="1"/>
  <c r="T1156" i="1"/>
  <c r="S1156" i="1"/>
  <c r="V1156" i="1" s="1"/>
  <c r="T1157" i="1"/>
  <c r="S1157" i="1"/>
  <c r="V1157" i="1" s="1"/>
  <c r="T1158" i="1"/>
  <c r="S1158" i="1"/>
  <c r="V1158" i="1" s="1"/>
  <c r="T1159" i="1"/>
  <c r="S1159" i="1"/>
  <c r="V1159" i="1" s="1"/>
  <c r="T1160" i="1"/>
  <c r="S1160" i="1"/>
  <c r="V1160" i="1" s="1"/>
  <c r="T1161" i="1"/>
  <c r="S1161" i="1"/>
  <c r="V1161" i="1" s="1"/>
  <c r="T1162" i="1"/>
  <c r="S1162" i="1"/>
  <c r="V1162" i="1" s="1"/>
  <c r="T1163" i="1"/>
  <c r="S1163" i="1"/>
  <c r="V1163" i="1" s="1"/>
  <c r="T1164" i="1"/>
  <c r="S1164" i="1"/>
  <c r="V1164" i="1" s="1"/>
  <c r="T1165" i="1"/>
  <c r="S1165" i="1"/>
  <c r="V1165" i="1" s="1"/>
  <c r="T1166" i="1"/>
  <c r="S1166" i="1"/>
  <c r="V1166" i="1" s="1"/>
  <c r="T1167" i="1"/>
  <c r="S1167" i="1"/>
  <c r="V1167" i="1" s="1"/>
  <c r="T1168" i="1"/>
  <c r="S1168" i="1"/>
  <c r="V1168" i="1" s="1"/>
  <c r="T1169" i="1"/>
  <c r="S1169" i="1"/>
  <c r="V1169" i="1" s="1"/>
  <c r="T1170" i="1"/>
  <c r="S1170" i="1"/>
  <c r="V1170" i="1" s="1"/>
  <c r="T1171" i="1"/>
  <c r="S1171" i="1"/>
  <c r="V1171" i="1" s="1"/>
  <c r="T1172" i="1"/>
  <c r="S1172" i="1"/>
  <c r="V1172" i="1" s="1"/>
  <c r="T1173" i="1"/>
  <c r="S1173" i="1"/>
  <c r="V1173" i="1" s="1"/>
  <c r="T1174" i="1"/>
  <c r="S1174" i="1"/>
  <c r="V1174" i="1" s="1"/>
  <c r="T1175" i="1"/>
  <c r="S1175" i="1"/>
  <c r="V1175" i="1" s="1"/>
  <c r="T1176" i="1"/>
  <c r="S1176" i="1"/>
  <c r="V1176" i="1" s="1"/>
  <c r="T1177" i="1"/>
  <c r="S1177" i="1"/>
  <c r="V1177" i="1" s="1"/>
  <c r="T1178" i="1"/>
  <c r="S1178" i="1"/>
  <c r="V1178" i="1" s="1"/>
  <c r="T1179" i="1"/>
  <c r="S1179" i="1"/>
  <c r="V1179" i="1" s="1"/>
  <c r="T1180" i="1"/>
  <c r="S1180" i="1"/>
  <c r="V1180" i="1" s="1"/>
  <c r="T1181" i="1"/>
  <c r="S1181" i="1"/>
  <c r="V1181" i="1" s="1"/>
  <c r="T1182" i="1"/>
  <c r="S1182" i="1"/>
  <c r="V1182" i="1" s="1"/>
  <c r="T1183" i="1"/>
  <c r="S1183" i="1"/>
  <c r="V1183" i="1" s="1"/>
  <c r="T1184" i="1"/>
  <c r="S1184" i="1"/>
  <c r="V1184" i="1" s="1"/>
  <c r="T1185" i="1"/>
  <c r="S1185" i="1"/>
  <c r="V1185" i="1" s="1"/>
  <c r="T1186" i="1"/>
  <c r="S1186" i="1"/>
  <c r="V1186" i="1" s="1"/>
  <c r="T1187" i="1"/>
  <c r="S1187" i="1"/>
  <c r="V1187" i="1" s="1"/>
  <c r="T1188" i="1"/>
  <c r="S1188" i="1"/>
  <c r="V1188" i="1" s="1"/>
  <c r="T1189" i="1"/>
  <c r="S1189" i="1"/>
  <c r="V1189" i="1" s="1"/>
  <c r="T1190" i="1"/>
  <c r="S1190" i="1"/>
  <c r="V1190" i="1" s="1"/>
  <c r="T1191" i="1"/>
  <c r="S1191" i="1"/>
  <c r="V1191" i="1" s="1"/>
  <c r="T1192" i="1"/>
  <c r="S1192" i="1"/>
  <c r="V1192" i="1" s="1"/>
  <c r="T1193" i="1"/>
  <c r="S1193" i="1"/>
  <c r="V1193" i="1" s="1"/>
  <c r="T1194" i="1"/>
  <c r="S1194" i="1"/>
  <c r="V1194" i="1" s="1"/>
  <c r="T1195" i="1"/>
  <c r="S1195" i="1"/>
  <c r="V1195" i="1" s="1"/>
  <c r="T1196" i="1"/>
  <c r="S1196" i="1"/>
  <c r="V1196" i="1" s="1"/>
  <c r="T1197" i="1"/>
  <c r="S1197" i="1"/>
  <c r="V1197" i="1" s="1"/>
  <c r="T1198" i="1"/>
  <c r="S1198" i="1"/>
  <c r="V1198" i="1" s="1"/>
  <c r="T1199" i="1"/>
  <c r="S1199" i="1"/>
  <c r="V1199" i="1" s="1"/>
  <c r="T1200" i="1"/>
  <c r="S1200" i="1"/>
  <c r="V1200" i="1" s="1"/>
  <c r="T1201" i="1"/>
  <c r="S1201" i="1"/>
  <c r="V1201" i="1" s="1"/>
  <c r="T1202" i="1"/>
  <c r="S1202" i="1"/>
  <c r="V1202" i="1" s="1"/>
  <c r="T1203" i="1"/>
  <c r="S1203" i="1"/>
  <c r="V1203" i="1" s="1"/>
  <c r="T1204" i="1"/>
  <c r="S1204" i="1"/>
  <c r="V1204" i="1" s="1"/>
  <c r="T1205" i="1"/>
  <c r="S1205" i="1"/>
  <c r="V1205" i="1" s="1"/>
  <c r="T1206" i="1"/>
  <c r="S1206" i="1"/>
  <c r="V1206" i="1" s="1"/>
  <c r="T1207" i="1"/>
  <c r="S1207" i="1"/>
  <c r="V1207" i="1" s="1"/>
  <c r="T1208" i="1"/>
  <c r="S1208" i="1"/>
  <c r="V1208" i="1" s="1"/>
  <c r="T1209" i="1"/>
  <c r="S1209" i="1"/>
  <c r="V1209" i="1" s="1"/>
  <c r="T1210" i="1"/>
  <c r="S1210" i="1"/>
  <c r="V1210" i="1" s="1"/>
  <c r="T1211" i="1"/>
  <c r="S1211" i="1"/>
  <c r="V1211" i="1" s="1"/>
  <c r="T1212" i="1"/>
  <c r="S1212" i="1"/>
  <c r="V1212" i="1" s="1"/>
  <c r="T1213" i="1"/>
  <c r="S1213" i="1"/>
  <c r="V1213" i="1" s="1"/>
  <c r="T1214" i="1"/>
  <c r="S1214" i="1"/>
  <c r="V1214" i="1" s="1"/>
  <c r="T1215" i="1"/>
  <c r="S1215" i="1"/>
  <c r="V1215" i="1" s="1"/>
  <c r="T1216" i="1"/>
  <c r="S1216" i="1"/>
  <c r="V1216" i="1" s="1"/>
  <c r="T1217" i="1"/>
  <c r="S1217" i="1"/>
  <c r="V1217" i="1" s="1"/>
  <c r="T1218" i="1"/>
  <c r="S1218" i="1"/>
  <c r="V1218" i="1" s="1"/>
  <c r="T1219" i="1"/>
  <c r="S1219" i="1"/>
  <c r="V1219" i="1" s="1"/>
  <c r="T1220" i="1"/>
  <c r="S1220" i="1"/>
  <c r="V1220" i="1" s="1"/>
  <c r="T1221" i="1"/>
  <c r="S1221" i="1"/>
  <c r="V1221" i="1" s="1"/>
  <c r="T1222" i="1"/>
  <c r="S1222" i="1"/>
  <c r="V1222" i="1" s="1"/>
  <c r="T1223" i="1"/>
  <c r="S1223" i="1"/>
  <c r="V1223" i="1" s="1"/>
  <c r="T1224" i="1"/>
  <c r="S1224" i="1"/>
  <c r="V1224" i="1" s="1"/>
  <c r="T1225" i="1"/>
  <c r="S1225" i="1"/>
  <c r="V1225" i="1" s="1"/>
  <c r="T1226" i="1"/>
  <c r="S1226" i="1"/>
  <c r="V1226" i="1" s="1"/>
  <c r="T1227" i="1"/>
  <c r="S1227" i="1"/>
  <c r="V1227" i="1" s="1"/>
  <c r="T1228" i="1"/>
  <c r="S1228" i="1"/>
  <c r="V1228" i="1" s="1"/>
  <c r="T1229" i="1"/>
  <c r="S1229" i="1"/>
  <c r="V1229" i="1" s="1"/>
  <c r="T1230" i="1"/>
  <c r="S1230" i="1"/>
  <c r="V1230" i="1" s="1"/>
  <c r="T1231" i="1"/>
  <c r="S1231" i="1"/>
  <c r="V1231" i="1" s="1"/>
  <c r="T1232" i="1"/>
  <c r="S1232" i="1"/>
  <c r="V1232" i="1" s="1"/>
  <c r="T1233" i="1"/>
  <c r="S1233" i="1"/>
  <c r="V1233" i="1" s="1"/>
  <c r="T1234" i="1"/>
  <c r="S1234" i="1"/>
  <c r="V1234" i="1" s="1"/>
  <c r="T1235" i="1"/>
  <c r="S1235" i="1"/>
  <c r="V1235" i="1" s="1"/>
  <c r="T1236" i="1"/>
  <c r="S1236" i="1"/>
  <c r="V1236" i="1" s="1"/>
  <c r="T1237" i="1"/>
  <c r="S1237" i="1"/>
  <c r="V1237" i="1" s="1"/>
  <c r="T1238" i="1"/>
  <c r="S1238" i="1"/>
  <c r="V1238" i="1" s="1"/>
  <c r="T1239" i="1"/>
  <c r="S1239" i="1"/>
  <c r="V1239" i="1" s="1"/>
  <c r="T1240" i="1"/>
  <c r="S1240" i="1"/>
  <c r="V1240" i="1" s="1"/>
  <c r="T1241" i="1"/>
  <c r="S1241" i="1"/>
  <c r="V1241" i="1" s="1"/>
  <c r="T1242" i="1"/>
  <c r="S1242" i="1"/>
  <c r="V1242" i="1" s="1"/>
  <c r="T1243" i="1"/>
  <c r="S1243" i="1"/>
  <c r="V1243" i="1" s="1"/>
  <c r="T1244" i="1"/>
  <c r="S1244" i="1"/>
  <c r="V1244" i="1" s="1"/>
  <c r="T1245" i="1"/>
  <c r="S1245" i="1"/>
  <c r="V1245" i="1" s="1"/>
  <c r="T1246" i="1"/>
  <c r="S1246" i="1"/>
  <c r="V1246" i="1" s="1"/>
  <c r="T1247" i="1"/>
  <c r="S1247" i="1"/>
  <c r="V1247" i="1" s="1"/>
  <c r="T1248" i="1"/>
  <c r="S1248" i="1"/>
  <c r="V1248" i="1" s="1"/>
  <c r="T1249" i="1"/>
  <c r="S1249" i="1"/>
  <c r="V1249" i="1" s="1"/>
  <c r="T1250" i="1"/>
  <c r="S1250" i="1"/>
  <c r="V1250" i="1" s="1"/>
  <c r="T1251" i="1"/>
  <c r="S1251" i="1"/>
  <c r="V1251" i="1" s="1"/>
  <c r="T1252" i="1"/>
  <c r="S1252" i="1"/>
  <c r="V1252" i="1" s="1"/>
  <c r="T1253" i="1"/>
  <c r="S1253" i="1"/>
  <c r="V1253" i="1" s="1"/>
  <c r="T1254" i="1"/>
  <c r="S1254" i="1"/>
  <c r="V1254" i="1" s="1"/>
  <c r="T1255" i="1"/>
  <c r="S1255" i="1"/>
  <c r="V1255" i="1" s="1"/>
  <c r="T1256" i="1"/>
  <c r="S1256" i="1"/>
  <c r="V1256" i="1" s="1"/>
  <c r="T1257" i="1"/>
  <c r="S1257" i="1"/>
  <c r="V1257" i="1" s="1"/>
  <c r="T1258" i="1"/>
  <c r="S1258" i="1"/>
  <c r="V1258" i="1" s="1"/>
  <c r="T1259" i="1"/>
  <c r="S1259" i="1"/>
  <c r="V1259" i="1" s="1"/>
  <c r="T1260" i="1"/>
  <c r="S1260" i="1"/>
  <c r="V1260" i="1" s="1"/>
  <c r="T1261" i="1"/>
  <c r="S1261" i="1"/>
  <c r="V1261" i="1" s="1"/>
  <c r="T1262" i="1"/>
  <c r="S1262" i="1"/>
  <c r="V1262" i="1" s="1"/>
  <c r="T1263" i="1"/>
  <c r="S1263" i="1"/>
  <c r="V1263" i="1" s="1"/>
  <c r="T1264" i="1"/>
  <c r="S1264" i="1"/>
  <c r="V1264" i="1" s="1"/>
  <c r="T1265" i="1"/>
  <c r="S1265" i="1"/>
  <c r="V1265" i="1" s="1"/>
  <c r="T1266" i="1"/>
  <c r="S1266" i="1"/>
  <c r="V1266" i="1" s="1"/>
  <c r="T1267" i="1"/>
  <c r="S1267" i="1"/>
  <c r="V1267" i="1" s="1"/>
  <c r="T1268" i="1"/>
  <c r="S1268" i="1"/>
  <c r="V1268" i="1" s="1"/>
  <c r="T1269" i="1"/>
  <c r="S1269" i="1"/>
  <c r="V1269" i="1" s="1"/>
  <c r="T1270" i="1"/>
  <c r="S1270" i="1"/>
  <c r="V1270" i="1" s="1"/>
  <c r="T1271" i="1"/>
  <c r="S1271" i="1"/>
  <c r="V1271" i="1" s="1"/>
  <c r="T1272" i="1"/>
  <c r="S1272" i="1"/>
  <c r="V1272" i="1" s="1"/>
  <c r="T1273" i="1"/>
  <c r="S1273" i="1"/>
  <c r="V1273" i="1" s="1"/>
  <c r="T1274" i="1"/>
  <c r="S1274" i="1"/>
  <c r="V1274" i="1" s="1"/>
  <c r="T1275" i="1"/>
  <c r="S1275" i="1"/>
  <c r="V1275" i="1" s="1"/>
  <c r="T1276" i="1"/>
  <c r="S1276" i="1"/>
  <c r="V1276" i="1" s="1"/>
  <c r="T1277" i="1"/>
  <c r="S1277" i="1"/>
  <c r="V1277" i="1" s="1"/>
  <c r="T1278" i="1"/>
  <c r="S1278" i="1"/>
  <c r="V1278" i="1" s="1"/>
  <c r="T1279" i="1"/>
  <c r="S1279" i="1"/>
  <c r="V1279" i="1" s="1"/>
  <c r="T1280" i="1"/>
  <c r="S1280" i="1"/>
  <c r="V1280" i="1" s="1"/>
  <c r="T1281" i="1"/>
  <c r="S1281" i="1"/>
  <c r="V1281" i="1" s="1"/>
  <c r="T1282" i="1"/>
  <c r="S1282" i="1"/>
  <c r="V1282" i="1" s="1"/>
  <c r="T1283" i="1"/>
  <c r="S1283" i="1"/>
  <c r="V1283" i="1" s="1"/>
  <c r="T1284" i="1"/>
  <c r="S1284" i="1"/>
  <c r="V1284" i="1" s="1"/>
  <c r="T1285" i="1"/>
  <c r="S1285" i="1"/>
  <c r="V1285" i="1" s="1"/>
  <c r="T1286" i="1"/>
  <c r="S1286" i="1"/>
  <c r="V1286" i="1" s="1"/>
  <c r="T1287" i="1"/>
  <c r="S1287" i="1"/>
  <c r="V1287" i="1" s="1"/>
  <c r="T1288" i="1"/>
  <c r="S1288" i="1"/>
  <c r="V1288" i="1" s="1"/>
  <c r="T1289" i="1"/>
  <c r="S1289" i="1"/>
  <c r="V1289" i="1" s="1"/>
  <c r="T1290" i="1"/>
  <c r="S1290" i="1"/>
  <c r="V1290" i="1" s="1"/>
  <c r="T1291" i="1"/>
  <c r="S1291" i="1"/>
  <c r="V1291" i="1" s="1"/>
  <c r="T1292" i="1"/>
  <c r="S1292" i="1"/>
  <c r="V1292" i="1" s="1"/>
  <c r="T1293" i="1"/>
  <c r="S1293" i="1"/>
  <c r="V1293" i="1" s="1"/>
  <c r="T1294" i="1"/>
  <c r="S1294" i="1"/>
  <c r="V1294" i="1" s="1"/>
  <c r="T1295" i="1"/>
  <c r="S1295" i="1"/>
  <c r="V1295" i="1" s="1"/>
  <c r="T1296" i="1"/>
  <c r="S1296" i="1"/>
  <c r="V1296" i="1" s="1"/>
  <c r="T1297" i="1"/>
  <c r="S1297" i="1"/>
  <c r="V1297" i="1" s="1"/>
  <c r="T1298" i="1"/>
  <c r="S1298" i="1"/>
  <c r="V1298" i="1" s="1"/>
  <c r="T1299" i="1"/>
  <c r="S1299" i="1"/>
  <c r="V1299" i="1" s="1"/>
  <c r="T1300" i="1"/>
  <c r="S1300" i="1"/>
  <c r="V1300" i="1" s="1"/>
  <c r="T1301" i="1"/>
  <c r="S1301" i="1"/>
  <c r="V1301" i="1" s="1"/>
  <c r="T1302" i="1"/>
  <c r="S1302" i="1"/>
  <c r="V1302" i="1" s="1"/>
  <c r="T1303" i="1"/>
  <c r="S1303" i="1"/>
  <c r="V1303" i="1" s="1"/>
  <c r="T1304" i="1"/>
  <c r="S1304" i="1"/>
  <c r="V1304" i="1" s="1"/>
  <c r="T1305" i="1"/>
  <c r="S1305" i="1"/>
  <c r="V1305" i="1" s="1"/>
  <c r="T1306" i="1"/>
  <c r="S1306" i="1"/>
  <c r="V1306" i="1" s="1"/>
  <c r="T1307" i="1"/>
  <c r="S1307" i="1"/>
  <c r="V1307" i="1" s="1"/>
  <c r="T1308" i="1"/>
  <c r="S1308" i="1"/>
  <c r="V1308" i="1" s="1"/>
  <c r="T1309" i="1"/>
  <c r="S1309" i="1"/>
  <c r="V1309" i="1" s="1"/>
  <c r="T1310" i="1"/>
  <c r="S1310" i="1"/>
  <c r="V1310" i="1" s="1"/>
  <c r="T1311" i="1"/>
  <c r="S1311" i="1"/>
  <c r="V1311" i="1" s="1"/>
  <c r="T1312" i="1"/>
  <c r="S1312" i="1"/>
  <c r="V1312" i="1" s="1"/>
  <c r="T1313" i="1"/>
  <c r="S1313" i="1"/>
  <c r="V1313" i="1" s="1"/>
  <c r="T1314" i="1"/>
  <c r="S1314" i="1"/>
  <c r="V1314" i="1" s="1"/>
  <c r="T1315" i="1"/>
  <c r="S1315" i="1"/>
  <c r="V1315" i="1" s="1"/>
  <c r="T1316" i="1"/>
  <c r="S1316" i="1"/>
  <c r="V1316" i="1" s="1"/>
  <c r="T1317" i="1"/>
  <c r="S1317" i="1"/>
  <c r="V1317" i="1" s="1"/>
  <c r="T1318" i="1"/>
  <c r="S1318" i="1"/>
  <c r="V1318" i="1" s="1"/>
  <c r="T1319" i="1"/>
  <c r="S1319" i="1"/>
  <c r="V1319" i="1" s="1"/>
  <c r="T1320" i="1"/>
  <c r="S1320" i="1"/>
  <c r="V1320" i="1" s="1"/>
  <c r="T1321" i="1"/>
  <c r="S1321" i="1"/>
  <c r="V1321" i="1" s="1"/>
  <c r="T1322" i="1"/>
  <c r="S1322" i="1"/>
  <c r="V1322" i="1" s="1"/>
  <c r="T1323" i="1"/>
  <c r="S1323" i="1"/>
  <c r="V1323" i="1" s="1"/>
  <c r="T1324" i="1"/>
  <c r="S1324" i="1"/>
  <c r="V1324" i="1" s="1"/>
  <c r="T1325" i="1"/>
  <c r="S1325" i="1"/>
  <c r="V1325" i="1" s="1"/>
  <c r="T1326" i="1"/>
  <c r="S1326" i="1"/>
  <c r="V1326" i="1" s="1"/>
  <c r="T1327" i="1"/>
  <c r="S1327" i="1"/>
  <c r="V1327" i="1" s="1"/>
  <c r="T1328" i="1"/>
  <c r="S1328" i="1"/>
  <c r="V1328" i="1" s="1"/>
  <c r="T1329" i="1"/>
  <c r="S1329" i="1"/>
  <c r="V1329" i="1" s="1"/>
  <c r="T1330" i="1"/>
  <c r="S1330" i="1"/>
  <c r="V1330" i="1" s="1"/>
  <c r="T1331" i="1"/>
  <c r="S1331" i="1"/>
  <c r="V1331" i="1" s="1"/>
  <c r="T1332" i="1"/>
  <c r="S1332" i="1"/>
  <c r="V1332" i="1" s="1"/>
  <c r="T1333" i="1"/>
  <c r="S1333" i="1"/>
  <c r="V1333" i="1" s="1"/>
  <c r="T1334" i="1"/>
  <c r="S1334" i="1"/>
  <c r="V1334" i="1" s="1"/>
  <c r="T1335" i="1"/>
  <c r="S1335" i="1"/>
  <c r="V1335" i="1" s="1"/>
  <c r="T1336" i="1"/>
  <c r="S1336" i="1"/>
  <c r="V1336" i="1" s="1"/>
  <c r="T1337" i="1"/>
  <c r="S1337" i="1"/>
  <c r="V1337" i="1" s="1"/>
  <c r="T1338" i="1"/>
  <c r="S1338" i="1"/>
  <c r="V1338" i="1" s="1"/>
  <c r="T1339" i="1"/>
  <c r="S1339" i="1"/>
  <c r="V1339" i="1" s="1"/>
  <c r="T1340" i="1"/>
  <c r="S1340" i="1"/>
  <c r="V1340" i="1" s="1"/>
  <c r="T1341" i="1"/>
  <c r="S1341" i="1"/>
  <c r="V1341" i="1" s="1"/>
  <c r="T1342" i="1"/>
  <c r="S1342" i="1"/>
  <c r="V1342" i="1" s="1"/>
  <c r="T1343" i="1"/>
  <c r="S1343" i="1"/>
  <c r="V1343" i="1" s="1"/>
  <c r="T1344" i="1"/>
  <c r="S1344" i="1"/>
  <c r="V1344" i="1" s="1"/>
  <c r="T1345" i="1"/>
  <c r="S1345" i="1"/>
  <c r="V1345" i="1" s="1"/>
  <c r="T1346" i="1"/>
  <c r="S1346" i="1"/>
  <c r="V1346" i="1" s="1"/>
  <c r="T1347" i="1"/>
  <c r="S1347" i="1"/>
  <c r="V1347" i="1" s="1"/>
  <c r="T1348" i="1"/>
  <c r="S1348" i="1"/>
  <c r="V1348" i="1" s="1"/>
  <c r="T1349" i="1"/>
  <c r="S1349" i="1"/>
  <c r="V1349" i="1" s="1"/>
  <c r="T1350" i="1"/>
  <c r="S1350" i="1"/>
  <c r="V1350" i="1" s="1"/>
  <c r="T1351" i="1"/>
  <c r="S1351" i="1"/>
  <c r="V1351" i="1" s="1"/>
  <c r="T1352" i="1"/>
  <c r="S1352" i="1"/>
  <c r="V1352" i="1" s="1"/>
  <c r="T1353" i="1"/>
  <c r="S1353" i="1"/>
  <c r="V1353" i="1" s="1"/>
  <c r="T1354" i="1"/>
  <c r="S1354" i="1"/>
  <c r="V1354" i="1" s="1"/>
  <c r="T1355" i="1"/>
  <c r="S1355" i="1"/>
  <c r="V1355" i="1" s="1"/>
  <c r="T1356" i="1"/>
  <c r="S1356" i="1"/>
  <c r="V1356" i="1" s="1"/>
  <c r="T1357" i="1"/>
  <c r="S1357" i="1"/>
  <c r="V1357" i="1" s="1"/>
  <c r="T1358" i="1"/>
  <c r="S1358" i="1"/>
  <c r="V1358" i="1" s="1"/>
  <c r="T1359" i="1"/>
  <c r="S1359" i="1"/>
  <c r="V1359" i="1" s="1"/>
  <c r="T1360" i="1"/>
  <c r="S1360" i="1"/>
  <c r="V1360" i="1" s="1"/>
  <c r="T1361" i="1"/>
  <c r="S1361" i="1"/>
  <c r="V1361" i="1" s="1"/>
  <c r="T1362" i="1"/>
  <c r="S1362" i="1"/>
  <c r="V1362" i="1" s="1"/>
  <c r="T1363" i="1"/>
  <c r="S1363" i="1"/>
  <c r="V1363" i="1" s="1"/>
  <c r="T1364" i="1"/>
  <c r="S1364" i="1"/>
  <c r="V1364" i="1" s="1"/>
  <c r="T1365" i="1"/>
  <c r="S1365" i="1"/>
  <c r="V1365" i="1" s="1"/>
  <c r="T1366" i="1"/>
  <c r="S1366" i="1"/>
  <c r="V1366" i="1" s="1"/>
  <c r="T1367" i="1"/>
  <c r="S1367" i="1"/>
  <c r="V1367" i="1" s="1"/>
  <c r="T1368" i="1"/>
  <c r="S1368" i="1"/>
  <c r="V1368" i="1" s="1"/>
  <c r="T1369" i="1"/>
  <c r="S1369" i="1"/>
  <c r="V1369" i="1" s="1"/>
  <c r="T1370" i="1"/>
  <c r="S1370" i="1"/>
  <c r="V1370" i="1" s="1"/>
  <c r="T1371" i="1"/>
  <c r="S1371" i="1"/>
  <c r="V1371" i="1" s="1"/>
  <c r="T1372" i="1"/>
  <c r="S1372" i="1"/>
  <c r="V1372" i="1" s="1"/>
  <c r="T1373" i="1"/>
  <c r="S1373" i="1"/>
  <c r="V1373" i="1" s="1"/>
  <c r="T1374" i="1"/>
  <c r="S1374" i="1"/>
  <c r="V1374" i="1" s="1"/>
  <c r="T1375" i="1"/>
  <c r="S1375" i="1"/>
  <c r="V1375" i="1" s="1"/>
  <c r="T1376" i="1"/>
  <c r="S1376" i="1"/>
  <c r="V1376" i="1" s="1"/>
  <c r="T1377" i="1"/>
  <c r="S1377" i="1"/>
  <c r="V1377" i="1" s="1"/>
  <c r="T1378" i="1"/>
  <c r="S1378" i="1"/>
  <c r="V1378" i="1" s="1"/>
  <c r="T1379" i="1"/>
  <c r="S1379" i="1"/>
  <c r="V1379" i="1" s="1"/>
  <c r="T1380" i="1"/>
  <c r="S1380" i="1"/>
  <c r="V1380" i="1" s="1"/>
  <c r="T1381" i="1"/>
  <c r="S1381" i="1"/>
  <c r="V1381" i="1" s="1"/>
  <c r="T1382" i="1"/>
  <c r="S1382" i="1"/>
  <c r="V1382" i="1" s="1"/>
  <c r="T1383" i="1"/>
  <c r="S1383" i="1"/>
  <c r="V1383" i="1" s="1"/>
  <c r="T1384" i="1"/>
  <c r="S1384" i="1"/>
  <c r="V1384" i="1" s="1"/>
  <c r="T1385" i="1"/>
  <c r="S1385" i="1"/>
  <c r="V1385" i="1" s="1"/>
  <c r="T1386" i="1"/>
  <c r="S1386" i="1"/>
  <c r="V1386" i="1" s="1"/>
  <c r="T1387" i="1"/>
  <c r="S1387" i="1"/>
  <c r="V1387" i="1" s="1"/>
  <c r="T1388" i="1"/>
  <c r="S1388" i="1"/>
  <c r="V1388" i="1" s="1"/>
  <c r="T1389" i="1"/>
  <c r="S1389" i="1"/>
  <c r="V1389" i="1" s="1"/>
  <c r="T1390" i="1"/>
  <c r="S1390" i="1"/>
  <c r="V1390" i="1" s="1"/>
  <c r="T1391" i="1"/>
  <c r="S1391" i="1"/>
  <c r="V1391" i="1" s="1"/>
  <c r="T1392" i="1"/>
  <c r="S1392" i="1"/>
  <c r="V1392" i="1" s="1"/>
  <c r="T1393" i="1"/>
  <c r="S1393" i="1"/>
  <c r="V1393" i="1" s="1"/>
  <c r="T1394" i="1"/>
  <c r="S1394" i="1"/>
  <c r="V1394" i="1" s="1"/>
  <c r="T1395" i="1"/>
  <c r="S1395" i="1"/>
  <c r="V1395" i="1" s="1"/>
  <c r="T1396" i="1"/>
  <c r="S1396" i="1"/>
  <c r="V1396" i="1" s="1"/>
  <c r="T1397" i="1"/>
  <c r="S1397" i="1"/>
  <c r="V1397" i="1" s="1"/>
  <c r="T1398" i="1"/>
  <c r="S1398" i="1"/>
  <c r="V1398" i="1" s="1"/>
  <c r="T1399" i="1"/>
  <c r="S1399" i="1"/>
  <c r="V1399" i="1" s="1"/>
  <c r="T1400" i="1"/>
  <c r="S1400" i="1"/>
  <c r="V1400" i="1" s="1"/>
  <c r="T1401" i="1"/>
  <c r="S1401" i="1"/>
  <c r="V1401" i="1" s="1"/>
  <c r="T1402" i="1"/>
  <c r="S1402" i="1"/>
  <c r="V1402" i="1" s="1"/>
  <c r="T1403" i="1"/>
  <c r="S1403" i="1"/>
  <c r="V1403" i="1" s="1"/>
  <c r="T1404" i="1"/>
  <c r="S1404" i="1"/>
  <c r="V1404" i="1" s="1"/>
  <c r="T1405" i="1"/>
  <c r="S1405" i="1"/>
  <c r="V1405" i="1" s="1"/>
  <c r="T1406" i="1"/>
  <c r="S1406" i="1"/>
  <c r="V1406" i="1" s="1"/>
  <c r="T1407" i="1"/>
  <c r="S1407" i="1"/>
  <c r="V1407" i="1" s="1"/>
  <c r="T1408" i="1"/>
  <c r="S1408" i="1"/>
  <c r="V1408" i="1" s="1"/>
  <c r="T1409" i="1"/>
  <c r="S1409" i="1"/>
  <c r="V1409" i="1" s="1"/>
  <c r="T1410" i="1"/>
  <c r="S1410" i="1"/>
  <c r="V1410" i="1" s="1"/>
  <c r="T1411" i="1"/>
  <c r="S1411" i="1"/>
  <c r="V1411" i="1" s="1"/>
  <c r="T1412" i="1"/>
  <c r="S1412" i="1"/>
  <c r="V1412" i="1" s="1"/>
  <c r="T1413" i="1"/>
  <c r="S1413" i="1"/>
  <c r="V1413" i="1" s="1"/>
  <c r="T1414" i="1"/>
  <c r="S1414" i="1"/>
  <c r="V1414" i="1" s="1"/>
  <c r="T1415" i="1"/>
  <c r="S1415" i="1"/>
  <c r="V1415" i="1" s="1"/>
  <c r="T1416" i="1"/>
  <c r="S1416" i="1"/>
  <c r="V1416" i="1" s="1"/>
  <c r="T1417" i="1"/>
  <c r="S1417" i="1"/>
  <c r="V1417" i="1" s="1"/>
  <c r="T1418" i="1"/>
  <c r="S1418" i="1"/>
  <c r="V1418" i="1" s="1"/>
  <c r="T1419" i="1"/>
  <c r="S1419" i="1"/>
  <c r="V1419" i="1" s="1"/>
  <c r="T1420" i="1"/>
  <c r="S1420" i="1"/>
  <c r="V1420" i="1" s="1"/>
  <c r="T1421" i="1"/>
  <c r="S1421" i="1"/>
  <c r="V1421" i="1" s="1"/>
  <c r="T1422" i="1"/>
  <c r="S1422" i="1"/>
  <c r="V1422" i="1" s="1"/>
  <c r="T1423" i="1"/>
  <c r="S1423" i="1"/>
  <c r="V1423" i="1" s="1"/>
  <c r="T1424" i="1"/>
  <c r="S1424" i="1"/>
  <c r="V1424" i="1" s="1"/>
  <c r="T1425" i="1"/>
  <c r="S1425" i="1"/>
  <c r="V1425" i="1" s="1"/>
  <c r="T1426" i="1"/>
  <c r="S1426" i="1"/>
  <c r="V1426" i="1" s="1"/>
  <c r="T1427" i="1"/>
  <c r="S1427" i="1"/>
  <c r="V1427" i="1" s="1"/>
  <c r="T1428" i="1"/>
  <c r="S1428" i="1"/>
  <c r="V1428" i="1" s="1"/>
  <c r="T1429" i="1"/>
  <c r="S1429" i="1"/>
  <c r="V1429" i="1" s="1"/>
  <c r="T1430" i="1"/>
  <c r="S1430" i="1"/>
  <c r="V1430" i="1" s="1"/>
  <c r="T1431" i="1"/>
  <c r="S1431" i="1"/>
  <c r="V1431" i="1" s="1"/>
  <c r="T1432" i="1"/>
  <c r="S1432" i="1"/>
  <c r="V1432" i="1" s="1"/>
  <c r="T1433" i="1"/>
  <c r="S1433" i="1"/>
  <c r="V1433" i="1" s="1"/>
  <c r="T1434" i="1"/>
  <c r="S1434" i="1"/>
  <c r="V1434" i="1" s="1"/>
  <c r="T1435" i="1"/>
  <c r="S1435" i="1"/>
  <c r="V1435" i="1" s="1"/>
  <c r="T1436" i="1"/>
  <c r="S1436" i="1"/>
  <c r="V1436" i="1" s="1"/>
  <c r="T1437" i="1"/>
  <c r="S1437" i="1"/>
  <c r="V1437" i="1" s="1"/>
  <c r="T1438" i="1"/>
  <c r="S1438" i="1"/>
  <c r="V1438" i="1" s="1"/>
  <c r="T1439" i="1"/>
  <c r="S1439" i="1"/>
  <c r="V1439" i="1" s="1"/>
  <c r="T1440" i="1"/>
  <c r="S1440" i="1"/>
  <c r="V1440" i="1" s="1"/>
  <c r="T1441" i="1"/>
  <c r="S1441" i="1"/>
  <c r="V1441" i="1" s="1"/>
  <c r="T1442" i="1"/>
  <c r="S1442" i="1"/>
  <c r="V1442" i="1" s="1"/>
  <c r="T1443" i="1"/>
  <c r="S1443" i="1"/>
  <c r="V1443" i="1" s="1"/>
  <c r="T1444" i="1"/>
  <c r="S1444" i="1"/>
  <c r="V1444" i="1" s="1"/>
  <c r="T1445" i="1"/>
  <c r="S1445" i="1"/>
  <c r="V1445" i="1" s="1"/>
  <c r="T1446" i="1"/>
  <c r="S1446" i="1"/>
  <c r="V1446" i="1" s="1"/>
  <c r="T1447" i="1"/>
  <c r="S1447" i="1"/>
  <c r="V1447" i="1" s="1"/>
  <c r="T1448" i="1"/>
  <c r="S1448" i="1"/>
  <c r="V1448" i="1" s="1"/>
  <c r="T1449" i="1"/>
  <c r="S1449" i="1"/>
  <c r="V1449" i="1" s="1"/>
  <c r="T1450" i="1"/>
  <c r="S1450" i="1"/>
  <c r="V1450" i="1" s="1"/>
  <c r="T1451" i="1"/>
  <c r="S1451" i="1"/>
  <c r="V1451" i="1" s="1"/>
  <c r="T1452" i="1"/>
  <c r="S1452" i="1"/>
  <c r="V1452" i="1" s="1"/>
  <c r="T1453" i="1"/>
  <c r="S1453" i="1"/>
  <c r="V1453" i="1" s="1"/>
  <c r="T1454" i="1"/>
  <c r="S1454" i="1"/>
  <c r="V1454" i="1" s="1"/>
  <c r="T1455" i="1"/>
  <c r="S1455" i="1"/>
  <c r="V1455" i="1" s="1"/>
  <c r="T1456" i="1"/>
  <c r="S1456" i="1"/>
  <c r="V1456" i="1" s="1"/>
  <c r="T1457" i="1"/>
  <c r="S1457" i="1"/>
  <c r="V1457" i="1" s="1"/>
  <c r="T1458" i="1"/>
  <c r="S1458" i="1"/>
  <c r="V1458" i="1" s="1"/>
  <c r="T1459" i="1"/>
  <c r="S1459" i="1"/>
  <c r="V1459" i="1" s="1"/>
  <c r="T1460" i="1"/>
  <c r="S1460" i="1"/>
  <c r="V1460" i="1" s="1"/>
  <c r="T1461" i="1"/>
  <c r="S1461" i="1"/>
  <c r="V1461" i="1" s="1"/>
  <c r="T1462" i="1"/>
  <c r="S1462" i="1"/>
  <c r="V1462" i="1" s="1"/>
  <c r="T1463" i="1"/>
  <c r="S1463" i="1"/>
  <c r="V1463" i="1" s="1"/>
  <c r="T1464" i="1"/>
  <c r="S1464" i="1"/>
  <c r="V1464" i="1" s="1"/>
  <c r="T1465" i="1"/>
  <c r="S1465" i="1"/>
  <c r="V1465" i="1" s="1"/>
  <c r="T1466" i="1"/>
  <c r="S1466" i="1"/>
  <c r="V1466" i="1" s="1"/>
  <c r="T1467" i="1"/>
  <c r="S1467" i="1"/>
  <c r="V1467" i="1" s="1"/>
  <c r="T1468" i="1"/>
  <c r="S1468" i="1"/>
  <c r="V1468" i="1" s="1"/>
  <c r="T1469" i="1"/>
  <c r="S1469" i="1"/>
  <c r="V1469" i="1" s="1"/>
  <c r="T1470" i="1"/>
  <c r="S1470" i="1"/>
  <c r="V1470" i="1" s="1"/>
  <c r="T1471" i="1"/>
  <c r="S1471" i="1"/>
  <c r="V1471" i="1" s="1"/>
  <c r="T1472" i="1"/>
  <c r="S1472" i="1"/>
  <c r="V1472" i="1" s="1"/>
  <c r="T1473" i="1"/>
  <c r="S1473" i="1"/>
  <c r="V1473" i="1" s="1"/>
  <c r="T1474" i="1"/>
  <c r="S1474" i="1"/>
  <c r="V1474" i="1" s="1"/>
  <c r="T1475" i="1"/>
  <c r="S1475" i="1"/>
  <c r="V1475" i="1" s="1"/>
  <c r="T1476" i="1"/>
  <c r="S1476" i="1"/>
  <c r="V1476" i="1" s="1"/>
  <c r="T1477" i="1"/>
  <c r="S1477" i="1"/>
  <c r="V1477" i="1" s="1"/>
  <c r="T1478" i="1"/>
  <c r="S1478" i="1"/>
  <c r="V1478" i="1" s="1"/>
  <c r="T1479" i="1"/>
  <c r="S1479" i="1"/>
  <c r="V1479" i="1" s="1"/>
  <c r="T1480" i="1"/>
  <c r="S1480" i="1"/>
  <c r="V1480" i="1" s="1"/>
  <c r="T1481" i="1"/>
  <c r="S1481" i="1"/>
  <c r="V1481" i="1" s="1"/>
  <c r="T1482" i="1"/>
  <c r="S1482" i="1"/>
  <c r="V1482" i="1" s="1"/>
  <c r="T1483" i="1"/>
  <c r="S1483" i="1"/>
  <c r="V1483" i="1" s="1"/>
  <c r="T1484" i="1"/>
  <c r="S1484" i="1"/>
  <c r="V1484" i="1" s="1"/>
  <c r="T1485" i="1"/>
  <c r="S1485" i="1"/>
  <c r="V1485" i="1" s="1"/>
  <c r="T1486" i="1"/>
  <c r="S1486" i="1"/>
  <c r="V1486" i="1" s="1"/>
  <c r="T1487" i="1"/>
  <c r="S1487" i="1"/>
  <c r="V1487" i="1" s="1"/>
  <c r="T1488" i="1"/>
  <c r="S1488" i="1"/>
  <c r="V1488" i="1" s="1"/>
  <c r="T1489" i="1"/>
  <c r="S1489" i="1"/>
  <c r="V1489" i="1" s="1"/>
  <c r="T1490" i="1"/>
  <c r="S1490" i="1"/>
  <c r="V1490" i="1" s="1"/>
  <c r="T1491" i="1"/>
  <c r="S1491" i="1"/>
  <c r="V1491" i="1" s="1"/>
  <c r="T1492" i="1"/>
  <c r="S1492" i="1"/>
  <c r="V1492" i="1" s="1"/>
  <c r="T1493" i="1"/>
  <c r="S1493" i="1"/>
  <c r="V1493" i="1" s="1"/>
  <c r="T1494" i="1"/>
  <c r="S1494" i="1"/>
  <c r="V1494" i="1" s="1"/>
  <c r="T1495" i="1"/>
  <c r="S1495" i="1"/>
  <c r="V1495" i="1" s="1"/>
  <c r="T1496" i="1"/>
  <c r="S1496" i="1"/>
  <c r="V1496" i="1" s="1"/>
  <c r="T1497" i="1"/>
  <c r="S1497" i="1"/>
  <c r="V1497" i="1" s="1"/>
  <c r="T1498" i="1"/>
  <c r="S1498" i="1"/>
  <c r="V1498" i="1" s="1"/>
  <c r="T1499" i="1"/>
  <c r="S1499" i="1"/>
  <c r="V1499" i="1" s="1"/>
  <c r="T1500" i="1"/>
  <c r="S1500" i="1"/>
  <c r="V1500" i="1" s="1"/>
  <c r="T1501" i="1"/>
  <c r="S1501" i="1"/>
  <c r="V1501" i="1" s="1"/>
  <c r="T1502" i="1"/>
  <c r="S1502" i="1"/>
  <c r="V1502" i="1" s="1"/>
  <c r="T1503" i="1"/>
  <c r="S1503" i="1"/>
  <c r="V1503" i="1" s="1"/>
  <c r="T1504" i="1"/>
  <c r="S1504" i="1"/>
  <c r="V1504" i="1" s="1"/>
  <c r="T1505" i="1"/>
  <c r="S1505" i="1"/>
  <c r="V1505" i="1" s="1"/>
  <c r="T1506" i="1"/>
  <c r="S1506" i="1"/>
  <c r="V1506" i="1" s="1"/>
  <c r="T1507" i="1"/>
  <c r="S1507" i="1"/>
  <c r="V1507" i="1" s="1"/>
  <c r="T1508" i="1"/>
  <c r="S1508" i="1"/>
  <c r="V1508" i="1" s="1"/>
  <c r="T1509" i="1"/>
  <c r="S1509" i="1"/>
  <c r="V1509" i="1" s="1"/>
  <c r="T1510" i="1"/>
  <c r="S1510" i="1"/>
  <c r="V1510" i="1" s="1"/>
  <c r="T1511" i="1"/>
  <c r="S1511" i="1"/>
  <c r="V1511" i="1" s="1"/>
  <c r="T1512" i="1"/>
  <c r="S1512" i="1"/>
  <c r="V1512" i="1" s="1"/>
  <c r="T1513" i="1"/>
  <c r="S1513" i="1"/>
  <c r="V1513" i="1" s="1"/>
  <c r="T1514" i="1"/>
  <c r="S1514" i="1"/>
  <c r="V1514" i="1" s="1"/>
  <c r="T1515" i="1"/>
  <c r="S1515" i="1"/>
  <c r="V1515" i="1" s="1"/>
  <c r="T1516" i="1"/>
  <c r="S1516" i="1"/>
  <c r="V1516" i="1" s="1"/>
  <c r="T1517" i="1"/>
  <c r="S1517" i="1"/>
  <c r="V1517" i="1" s="1"/>
  <c r="T1518" i="1"/>
  <c r="S1518" i="1"/>
  <c r="V1518" i="1" s="1"/>
  <c r="T1519" i="1"/>
  <c r="S1519" i="1"/>
  <c r="V1519" i="1" s="1"/>
  <c r="T1520" i="1"/>
  <c r="S1520" i="1"/>
  <c r="V1520" i="1" s="1"/>
  <c r="T1521" i="1"/>
  <c r="S1521" i="1"/>
  <c r="V1521" i="1" s="1"/>
  <c r="T1522" i="1"/>
  <c r="S1522" i="1"/>
  <c r="V1522" i="1" s="1"/>
  <c r="T1523" i="1"/>
  <c r="S1523" i="1"/>
  <c r="V1523" i="1" s="1"/>
  <c r="T1524" i="1"/>
  <c r="S1524" i="1"/>
  <c r="V1524" i="1" s="1"/>
  <c r="T1525" i="1"/>
  <c r="S1525" i="1"/>
  <c r="V1525" i="1" s="1"/>
  <c r="T1526" i="1"/>
  <c r="S1526" i="1"/>
  <c r="V1526" i="1" s="1"/>
  <c r="T1527" i="1"/>
  <c r="S1527" i="1"/>
  <c r="V1527" i="1" s="1"/>
  <c r="T1528" i="1"/>
  <c r="S1528" i="1"/>
  <c r="V1528" i="1" s="1"/>
  <c r="T1529" i="1"/>
  <c r="S1529" i="1"/>
  <c r="V1529" i="1" s="1"/>
  <c r="T1530" i="1"/>
  <c r="S1530" i="1"/>
  <c r="V1530" i="1" s="1"/>
  <c r="T1531" i="1"/>
  <c r="S1531" i="1"/>
  <c r="V1531" i="1" s="1"/>
  <c r="T1532" i="1"/>
  <c r="S1532" i="1"/>
  <c r="V1532" i="1" s="1"/>
  <c r="T1533" i="1"/>
  <c r="S1533" i="1"/>
  <c r="V1533" i="1" s="1"/>
  <c r="T1534" i="1"/>
  <c r="S1534" i="1"/>
  <c r="V1534" i="1" s="1"/>
  <c r="T1535" i="1"/>
  <c r="S1535" i="1"/>
  <c r="V1535" i="1" s="1"/>
  <c r="T1536" i="1"/>
  <c r="S1536" i="1"/>
  <c r="V1536" i="1" s="1"/>
  <c r="T1537" i="1"/>
  <c r="S1537" i="1"/>
  <c r="V1537" i="1" s="1"/>
  <c r="T1538" i="1"/>
  <c r="S1538" i="1"/>
  <c r="V1538" i="1" s="1"/>
  <c r="T1539" i="1"/>
  <c r="S1539" i="1"/>
  <c r="V1539" i="1" s="1"/>
  <c r="T1540" i="1"/>
  <c r="S1540" i="1"/>
  <c r="V1540" i="1" s="1"/>
  <c r="T1541" i="1"/>
  <c r="S1541" i="1"/>
  <c r="V1541" i="1" s="1"/>
  <c r="T1542" i="1"/>
  <c r="S1542" i="1"/>
  <c r="V1542" i="1" s="1"/>
  <c r="T1543" i="1"/>
  <c r="S1543" i="1"/>
  <c r="V1543" i="1" s="1"/>
  <c r="T1544" i="1"/>
  <c r="S1544" i="1"/>
  <c r="V1544" i="1" s="1"/>
  <c r="T1545" i="1"/>
  <c r="S1545" i="1"/>
  <c r="V1545" i="1" s="1"/>
  <c r="T1546" i="1"/>
  <c r="S1546" i="1"/>
  <c r="V1546" i="1" s="1"/>
  <c r="T1547" i="1"/>
  <c r="S1547" i="1"/>
  <c r="V1547" i="1" s="1"/>
  <c r="T1548" i="1"/>
  <c r="S1548" i="1"/>
  <c r="V1548" i="1" s="1"/>
  <c r="T1549" i="1"/>
  <c r="S1549" i="1"/>
  <c r="V1549" i="1" s="1"/>
  <c r="T1550" i="1"/>
  <c r="S1550" i="1"/>
  <c r="V1550" i="1" s="1"/>
  <c r="T1551" i="1"/>
  <c r="S1551" i="1"/>
  <c r="V1551" i="1" s="1"/>
  <c r="T1552" i="1"/>
  <c r="S1552" i="1"/>
  <c r="V1552" i="1" s="1"/>
  <c r="T1553" i="1"/>
  <c r="S1553" i="1"/>
  <c r="V1553" i="1" s="1"/>
  <c r="T1554" i="1"/>
  <c r="S1554" i="1"/>
  <c r="V1554" i="1" s="1"/>
  <c r="T1555" i="1"/>
  <c r="S1555" i="1"/>
  <c r="V1555" i="1" s="1"/>
  <c r="T1556" i="1"/>
  <c r="S1556" i="1"/>
  <c r="V1556" i="1" s="1"/>
  <c r="T1557" i="1"/>
  <c r="S1557" i="1"/>
  <c r="V1557" i="1" s="1"/>
  <c r="T1558" i="1"/>
  <c r="S1558" i="1"/>
  <c r="V1558" i="1" s="1"/>
  <c r="T1559" i="1"/>
  <c r="S1559" i="1"/>
  <c r="V1559" i="1" s="1"/>
  <c r="T1560" i="1"/>
  <c r="S1560" i="1"/>
  <c r="V1560" i="1" s="1"/>
  <c r="T1561" i="1"/>
  <c r="S1561" i="1"/>
  <c r="V1561" i="1" s="1"/>
  <c r="T1562" i="1"/>
  <c r="S1562" i="1"/>
  <c r="V1562" i="1" s="1"/>
  <c r="T1563" i="1"/>
  <c r="S1563" i="1"/>
  <c r="V1563" i="1" s="1"/>
  <c r="T1564" i="1"/>
  <c r="S1564" i="1"/>
  <c r="V1564" i="1" s="1"/>
  <c r="T1565" i="1"/>
  <c r="S1565" i="1"/>
  <c r="V1565" i="1" s="1"/>
  <c r="T1566" i="1"/>
  <c r="S1566" i="1"/>
  <c r="V1566" i="1" s="1"/>
  <c r="T1567" i="1"/>
  <c r="S1567" i="1"/>
  <c r="V1567" i="1" s="1"/>
  <c r="T1568" i="1"/>
  <c r="S1568" i="1"/>
  <c r="V1568" i="1" s="1"/>
  <c r="T1569" i="1"/>
  <c r="S1569" i="1"/>
  <c r="V1569" i="1" s="1"/>
  <c r="T1570" i="1"/>
  <c r="S1570" i="1"/>
  <c r="V1570" i="1" s="1"/>
  <c r="T1571" i="1"/>
  <c r="S1571" i="1"/>
  <c r="V1571" i="1" s="1"/>
  <c r="T1572" i="1"/>
  <c r="S1572" i="1"/>
  <c r="V1572" i="1" s="1"/>
  <c r="T1573" i="1"/>
  <c r="S1573" i="1"/>
  <c r="V1573" i="1" s="1"/>
  <c r="T1574" i="1"/>
  <c r="S1574" i="1"/>
  <c r="V1574" i="1" s="1"/>
  <c r="T1575" i="1"/>
  <c r="S1575" i="1"/>
  <c r="V1575" i="1" s="1"/>
  <c r="T1576" i="1"/>
  <c r="S1576" i="1"/>
  <c r="V1576" i="1" s="1"/>
  <c r="T1577" i="1"/>
  <c r="S1577" i="1"/>
  <c r="V1577" i="1" s="1"/>
  <c r="T1578" i="1"/>
  <c r="S1578" i="1"/>
  <c r="V1578" i="1" s="1"/>
  <c r="T1579" i="1"/>
  <c r="S1579" i="1"/>
  <c r="V1579" i="1" s="1"/>
  <c r="T1580" i="1"/>
  <c r="S1580" i="1"/>
  <c r="V1580" i="1" s="1"/>
  <c r="T1581" i="1"/>
  <c r="S1581" i="1"/>
  <c r="V1581" i="1" s="1"/>
  <c r="T1582" i="1"/>
  <c r="S1582" i="1"/>
  <c r="V1582" i="1" s="1"/>
  <c r="T1583" i="1"/>
  <c r="S1583" i="1"/>
  <c r="V1583" i="1" s="1"/>
  <c r="T1584" i="1"/>
  <c r="S1584" i="1"/>
  <c r="V1584" i="1" s="1"/>
  <c r="T1585" i="1"/>
  <c r="S1585" i="1"/>
  <c r="V1585" i="1" s="1"/>
  <c r="T1586" i="1"/>
  <c r="S1586" i="1"/>
  <c r="V1586" i="1" s="1"/>
  <c r="T1587" i="1"/>
  <c r="S1587" i="1"/>
  <c r="V1587" i="1" s="1"/>
  <c r="T1588" i="1"/>
  <c r="S1588" i="1"/>
  <c r="V1588" i="1" s="1"/>
  <c r="T1589" i="1"/>
  <c r="S1589" i="1"/>
  <c r="V1589" i="1" s="1"/>
  <c r="T1590" i="1"/>
  <c r="S1590" i="1"/>
  <c r="V1590" i="1" s="1"/>
  <c r="T1591" i="1"/>
  <c r="S1591" i="1"/>
  <c r="V1591" i="1" s="1"/>
  <c r="T1592" i="1"/>
  <c r="S1592" i="1"/>
  <c r="V1592" i="1" s="1"/>
  <c r="T1593" i="1"/>
  <c r="S1593" i="1"/>
  <c r="V1593" i="1" s="1"/>
  <c r="T1594" i="1"/>
  <c r="S1594" i="1"/>
  <c r="V1594" i="1" s="1"/>
  <c r="T1595" i="1"/>
  <c r="S1595" i="1"/>
  <c r="V1595" i="1" s="1"/>
  <c r="T1596" i="1"/>
  <c r="S1596" i="1"/>
  <c r="V1596" i="1" s="1"/>
  <c r="T1597" i="1"/>
  <c r="S1597" i="1"/>
  <c r="V1597" i="1" s="1"/>
  <c r="T1598" i="1"/>
  <c r="S1598" i="1"/>
  <c r="V1598" i="1" s="1"/>
  <c r="T1599" i="1"/>
  <c r="S1599" i="1"/>
  <c r="V1599" i="1" s="1"/>
  <c r="T1600" i="1"/>
  <c r="S1600" i="1"/>
  <c r="V1600" i="1" s="1"/>
  <c r="T1601" i="1"/>
  <c r="S1601" i="1"/>
  <c r="V1601" i="1" s="1"/>
  <c r="T1602" i="1"/>
  <c r="S1602" i="1"/>
  <c r="V1602" i="1" s="1"/>
  <c r="T1603" i="1"/>
  <c r="S1603" i="1"/>
  <c r="V1603" i="1" s="1"/>
  <c r="T1604" i="1"/>
  <c r="S1604" i="1"/>
  <c r="V1604" i="1" s="1"/>
  <c r="T1605" i="1"/>
  <c r="S1605" i="1"/>
  <c r="V1605" i="1" s="1"/>
  <c r="T1606" i="1"/>
  <c r="S1606" i="1"/>
  <c r="V1606" i="1" s="1"/>
  <c r="T1607" i="1"/>
  <c r="S1607" i="1"/>
  <c r="V1607" i="1" s="1"/>
  <c r="T1608" i="1"/>
  <c r="S1608" i="1"/>
  <c r="V1608" i="1" s="1"/>
  <c r="T1609" i="1"/>
  <c r="S1609" i="1"/>
  <c r="V1609" i="1" s="1"/>
  <c r="T1610" i="1"/>
  <c r="S1610" i="1"/>
  <c r="V1610" i="1" s="1"/>
  <c r="T1611" i="1"/>
  <c r="S1611" i="1"/>
  <c r="V1611" i="1" s="1"/>
  <c r="T1612" i="1"/>
  <c r="S1612" i="1"/>
  <c r="V1612" i="1" s="1"/>
  <c r="T1613" i="1"/>
  <c r="S1613" i="1"/>
  <c r="V1613" i="1" s="1"/>
  <c r="T1614" i="1"/>
  <c r="S1614" i="1"/>
  <c r="V1614" i="1" s="1"/>
  <c r="T1615" i="1"/>
  <c r="S1615" i="1"/>
  <c r="V1615" i="1" s="1"/>
  <c r="T1616" i="1"/>
  <c r="S1616" i="1"/>
  <c r="V1616" i="1" s="1"/>
  <c r="T1617" i="1"/>
  <c r="S1617" i="1"/>
  <c r="V1617" i="1" s="1"/>
  <c r="T1618" i="1"/>
  <c r="S1618" i="1"/>
  <c r="V1618" i="1" s="1"/>
  <c r="T1619" i="1"/>
  <c r="S1619" i="1"/>
  <c r="V1619" i="1" s="1"/>
  <c r="T1620" i="1"/>
  <c r="S1620" i="1"/>
  <c r="V1620" i="1" s="1"/>
  <c r="T1621" i="1"/>
  <c r="S1621" i="1"/>
  <c r="V1621" i="1" s="1"/>
  <c r="T1622" i="1"/>
  <c r="S1622" i="1"/>
  <c r="V1622" i="1" s="1"/>
  <c r="T1623" i="1"/>
  <c r="S1623" i="1"/>
  <c r="V1623" i="1" s="1"/>
  <c r="T1624" i="1"/>
  <c r="S1624" i="1"/>
  <c r="V1624" i="1" s="1"/>
  <c r="T1625" i="1"/>
  <c r="S1625" i="1"/>
  <c r="V1625" i="1" s="1"/>
  <c r="T1626" i="1"/>
  <c r="S1626" i="1"/>
  <c r="V1626" i="1" s="1"/>
  <c r="T1627" i="1"/>
  <c r="S1627" i="1"/>
  <c r="V1627" i="1" s="1"/>
  <c r="T1628" i="1"/>
  <c r="S1628" i="1"/>
  <c r="V1628" i="1" s="1"/>
  <c r="T1629" i="1"/>
  <c r="S1629" i="1"/>
  <c r="V1629" i="1" s="1"/>
  <c r="T1630" i="1"/>
  <c r="S1630" i="1"/>
  <c r="V1630" i="1" s="1"/>
  <c r="T1631" i="1"/>
  <c r="S1631" i="1"/>
  <c r="V1631" i="1" s="1"/>
  <c r="T1632" i="1"/>
  <c r="S1632" i="1"/>
  <c r="V1632" i="1" s="1"/>
  <c r="T1633" i="1"/>
  <c r="S1633" i="1"/>
  <c r="V1633" i="1" s="1"/>
  <c r="T1634" i="1"/>
  <c r="S1634" i="1"/>
  <c r="V1634" i="1" s="1"/>
  <c r="T1635" i="1"/>
  <c r="S1635" i="1"/>
  <c r="V1635" i="1" s="1"/>
  <c r="T1636" i="1"/>
  <c r="S1636" i="1"/>
  <c r="V1636" i="1" s="1"/>
  <c r="T1637" i="1"/>
  <c r="S1637" i="1"/>
  <c r="V1637" i="1" s="1"/>
  <c r="T1638" i="1"/>
  <c r="S1638" i="1"/>
  <c r="V1638" i="1" s="1"/>
  <c r="T1639" i="1"/>
  <c r="S1639" i="1"/>
  <c r="V1639" i="1" s="1"/>
  <c r="T1640" i="1"/>
  <c r="S1640" i="1"/>
  <c r="V1640" i="1" s="1"/>
  <c r="T1641" i="1"/>
  <c r="S1641" i="1"/>
  <c r="V1641" i="1" s="1"/>
  <c r="T1642" i="1"/>
  <c r="S1642" i="1"/>
  <c r="V1642" i="1" s="1"/>
  <c r="T1643" i="1"/>
  <c r="S1643" i="1"/>
  <c r="V1643" i="1" s="1"/>
  <c r="T1644" i="1"/>
  <c r="S1644" i="1"/>
  <c r="V1644" i="1" s="1"/>
  <c r="T1645" i="1"/>
  <c r="S1645" i="1"/>
  <c r="V1645" i="1" s="1"/>
  <c r="T1646" i="1"/>
  <c r="S1646" i="1"/>
  <c r="V1646" i="1" s="1"/>
  <c r="T1647" i="1"/>
  <c r="S1647" i="1"/>
  <c r="V1647" i="1" s="1"/>
  <c r="T1648" i="1"/>
  <c r="S1648" i="1"/>
  <c r="V1648" i="1" s="1"/>
  <c r="T1649" i="1"/>
  <c r="S1649" i="1"/>
  <c r="V1649" i="1" s="1"/>
  <c r="T1650" i="1"/>
  <c r="S1650" i="1"/>
  <c r="V1650" i="1" s="1"/>
  <c r="T1651" i="1"/>
  <c r="S1651" i="1"/>
  <c r="V1651" i="1" s="1"/>
  <c r="T1652" i="1"/>
  <c r="S1652" i="1"/>
  <c r="V1652" i="1" s="1"/>
  <c r="T1653" i="1"/>
  <c r="S1653" i="1"/>
  <c r="V1653" i="1" s="1"/>
  <c r="T1654" i="1"/>
  <c r="S1654" i="1"/>
  <c r="V1654" i="1" s="1"/>
  <c r="T1655" i="1"/>
  <c r="S1655" i="1"/>
  <c r="V1655" i="1" s="1"/>
  <c r="T1656" i="1"/>
  <c r="S1656" i="1"/>
  <c r="V1656" i="1" s="1"/>
  <c r="T1657" i="1"/>
  <c r="S1657" i="1"/>
  <c r="V1657" i="1" s="1"/>
  <c r="T1658" i="1"/>
  <c r="S1658" i="1"/>
  <c r="V1658" i="1" s="1"/>
  <c r="T1659" i="1"/>
  <c r="S1659" i="1"/>
  <c r="V1659" i="1" s="1"/>
  <c r="T1660" i="1"/>
  <c r="S1660" i="1"/>
  <c r="V1660" i="1" s="1"/>
  <c r="T1661" i="1"/>
  <c r="S1661" i="1"/>
  <c r="V1661" i="1" s="1"/>
  <c r="T1662" i="1"/>
  <c r="S1662" i="1"/>
  <c r="V1662" i="1" s="1"/>
  <c r="T1663" i="1"/>
  <c r="S1663" i="1"/>
  <c r="V1663" i="1" s="1"/>
  <c r="T1664" i="1"/>
  <c r="S1664" i="1"/>
  <c r="V1664" i="1" s="1"/>
  <c r="T1665" i="1"/>
  <c r="S1665" i="1"/>
  <c r="V1665" i="1" s="1"/>
  <c r="T1666" i="1"/>
  <c r="S1666" i="1"/>
  <c r="V1666" i="1" s="1"/>
  <c r="T1667" i="1"/>
  <c r="S1667" i="1"/>
  <c r="V1667" i="1" s="1"/>
  <c r="T1668" i="1"/>
  <c r="S1668" i="1"/>
  <c r="V1668" i="1" s="1"/>
  <c r="T1669" i="1"/>
  <c r="S1669" i="1"/>
  <c r="V1669" i="1" s="1"/>
  <c r="T1670" i="1"/>
  <c r="S1670" i="1"/>
  <c r="V1670" i="1" s="1"/>
  <c r="T1671" i="1"/>
  <c r="S1671" i="1"/>
  <c r="V1671" i="1" s="1"/>
  <c r="T1672" i="1"/>
  <c r="S1672" i="1"/>
  <c r="V1672" i="1" s="1"/>
  <c r="T1673" i="1"/>
  <c r="S1673" i="1"/>
  <c r="V1673" i="1" s="1"/>
  <c r="T1674" i="1"/>
  <c r="S1674" i="1"/>
  <c r="V1674" i="1" s="1"/>
  <c r="T1675" i="1"/>
  <c r="S1675" i="1"/>
  <c r="V1675" i="1" s="1"/>
  <c r="T1676" i="1"/>
  <c r="S1676" i="1"/>
  <c r="V1676" i="1" s="1"/>
  <c r="T1677" i="1"/>
  <c r="S1677" i="1"/>
  <c r="V1677" i="1" s="1"/>
  <c r="T1678" i="1"/>
  <c r="S1678" i="1"/>
  <c r="V1678" i="1" s="1"/>
  <c r="T1679" i="1"/>
  <c r="S1679" i="1"/>
  <c r="V1679" i="1" s="1"/>
  <c r="T1680" i="1"/>
  <c r="S1680" i="1"/>
  <c r="V1680" i="1" s="1"/>
  <c r="T1681" i="1"/>
  <c r="S1681" i="1"/>
  <c r="V1681" i="1" s="1"/>
  <c r="T1682" i="1"/>
  <c r="S1682" i="1"/>
  <c r="V1682" i="1" s="1"/>
  <c r="T1683" i="1"/>
  <c r="S1683" i="1"/>
  <c r="V1683" i="1" s="1"/>
  <c r="T1684" i="1"/>
  <c r="S1684" i="1"/>
  <c r="V1684" i="1" s="1"/>
  <c r="T1685" i="1"/>
  <c r="S1685" i="1"/>
  <c r="V1685" i="1" s="1"/>
  <c r="T1686" i="1"/>
  <c r="S1686" i="1"/>
  <c r="V1686" i="1" s="1"/>
  <c r="T1687" i="1"/>
  <c r="S1687" i="1"/>
  <c r="V1687" i="1" s="1"/>
  <c r="T1688" i="1"/>
  <c r="S1688" i="1"/>
  <c r="V1688" i="1" s="1"/>
  <c r="T1689" i="1"/>
  <c r="S1689" i="1"/>
  <c r="V1689" i="1" s="1"/>
  <c r="T1690" i="1"/>
  <c r="S1690" i="1"/>
  <c r="V1690" i="1" s="1"/>
  <c r="T1691" i="1"/>
  <c r="S1691" i="1"/>
  <c r="V1691" i="1" s="1"/>
  <c r="T1692" i="1"/>
  <c r="S1692" i="1"/>
  <c r="V1692" i="1" s="1"/>
  <c r="T1693" i="1"/>
  <c r="S1693" i="1"/>
  <c r="V1693" i="1" s="1"/>
  <c r="T1694" i="1"/>
  <c r="S1694" i="1"/>
  <c r="V1694" i="1" s="1"/>
  <c r="T1695" i="1"/>
  <c r="S1695" i="1"/>
  <c r="V1695" i="1" s="1"/>
  <c r="T1696" i="1"/>
  <c r="S1696" i="1"/>
  <c r="V1696" i="1" s="1"/>
  <c r="T1697" i="1"/>
  <c r="S1697" i="1"/>
  <c r="V1697" i="1" s="1"/>
  <c r="T1698" i="1"/>
  <c r="S1698" i="1"/>
  <c r="V1698" i="1" s="1"/>
  <c r="T1699" i="1"/>
  <c r="S1699" i="1"/>
  <c r="V1699" i="1" s="1"/>
  <c r="T1700" i="1"/>
  <c r="S1700" i="1"/>
  <c r="V1700" i="1" s="1"/>
  <c r="T1701" i="1"/>
  <c r="S1701" i="1"/>
  <c r="V1701" i="1" s="1"/>
  <c r="T1702" i="1"/>
  <c r="S1702" i="1"/>
  <c r="V1702" i="1" s="1"/>
  <c r="T1703" i="1"/>
  <c r="S1703" i="1"/>
  <c r="V1703" i="1" s="1"/>
  <c r="T1704" i="1"/>
  <c r="S1704" i="1"/>
  <c r="V1704" i="1" s="1"/>
  <c r="T1705" i="1"/>
  <c r="S1705" i="1"/>
  <c r="V1705" i="1" s="1"/>
  <c r="T1706" i="1"/>
  <c r="S1706" i="1"/>
  <c r="V1706" i="1" s="1"/>
  <c r="T1707" i="1"/>
  <c r="S1707" i="1"/>
  <c r="V1707" i="1" s="1"/>
  <c r="T1708" i="1"/>
  <c r="S1708" i="1"/>
  <c r="V1708" i="1" s="1"/>
  <c r="T1709" i="1"/>
  <c r="S1709" i="1"/>
  <c r="V1709" i="1" s="1"/>
  <c r="T1710" i="1"/>
  <c r="S1710" i="1"/>
  <c r="V1710" i="1" s="1"/>
  <c r="T1711" i="1"/>
  <c r="S1711" i="1"/>
  <c r="V1711" i="1" s="1"/>
  <c r="T1712" i="1"/>
  <c r="S1712" i="1"/>
  <c r="V1712" i="1" s="1"/>
  <c r="T1713" i="1"/>
  <c r="S1713" i="1"/>
  <c r="V1713" i="1" s="1"/>
  <c r="T1714" i="1"/>
  <c r="S1714" i="1"/>
  <c r="V1714" i="1" s="1"/>
  <c r="T1715" i="1"/>
  <c r="S1715" i="1"/>
  <c r="V1715" i="1" s="1"/>
  <c r="T1716" i="1"/>
  <c r="S1716" i="1"/>
  <c r="V1716" i="1" s="1"/>
  <c r="T1717" i="1"/>
  <c r="S1717" i="1"/>
  <c r="V1717" i="1" s="1"/>
  <c r="T1718" i="1"/>
  <c r="S1718" i="1"/>
  <c r="V1718" i="1" s="1"/>
  <c r="T1719" i="1"/>
  <c r="S1719" i="1"/>
  <c r="V1719" i="1" s="1"/>
  <c r="T1720" i="1"/>
  <c r="S1720" i="1"/>
  <c r="V1720" i="1" s="1"/>
  <c r="T1721" i="1"/>
  <c r="S1721" i="1"/>
  <c r="V1721" i="1" s="1"/>
  <c r="T1722" i="1"/>
  <c r="S1722" i="1"/>
  <c r="V1722" i="1" s="1"/>
  <c r="T1723" i="1"/>
  <c r="S1723" i="1"/>
  <c r="V1723" i="1" s="1"/>
  <c r="T1724" i="1"/>
  <c r="S1724" i="1"/>
  <c r="V1724" i="1" s="1"/>
  <c r="T1725" i="1"/>
  <c r="S1725" i="1"/>
  <c r="V1725" i="1" s="1"/>
  <c r="T1726" i="1"/>
  <c r="S1726" i="1"/>
  <c r="V1726" i="1" s="1"/>
  <c r="T1727" i="1"/>
  <c r="S1727" i="1"/>
  <c r="V1727" i="1" s="1"/>
  <c r="T1728" i="1"/>
  <c r="S1728" i="1"/>
  <c r="V1728" i="1" s="1"/>
  <c r="T1729" i="1"/>
  <c r="S1729" i="1"/>
  <c r="V1729" i="1" s="1"/>
  <c r="T1730" i="1"/>
  <c r="S1730" i="1"/>
  <c r="V1730" i="1" s="1"/>
  <c r="T1731" i="1"/>
  <c r="S1731" i="1"/>
  <c r="V1731" i="1" s="1"/>
  <c r="T1732" i="1"/>
  <c r="S1732" i="1"/>
  <c r="V1732" i="1" s="1"/>
  <c r="T1733" i="1"/>
  <c r="S1733" i="1"/>
  <c r="V1733" i="1" s="1"/>
  <c r="T1734" i="1"/>
  <c r="S1734" i="1"/>
  <c r="V1734" i="1" s="1"/>
  <c r="T1735" i="1"/>
  <c r="S1735" i="1"/>
  <c r="V1735" i="1" s="1"/>
  <c r="T1736" i="1"/>
  <c r="S1736" i="1"/>
  <c r="V1736" i="1" s="1"/>
  <c r="T1737" i="1"/>
  <c r="S1737" i="1"/>
  <c r="V1737" i="1" s="1"/>
  <c r="T1738" i="1"/>
  <c r="S1738" i="1"/>
  <c r="V1738" i="1" s="1"/>
  <c r="T1739" i="1"/>
  <c r="S1739" i="1"/>
  <c r="V1739" i="1" s="1"/>
  <c r="T1740" i="1"/>
  <c r="S1740" i="1"/>
  <c r="V1740" i="1" s="1"/>
  <c r="T1741" i="1"/>
  <c r="S1741" i="1"/>
  <c r="V1741" i="1" s="1"/>
  <c r="T1742" i="1"/>
  <c r="S1742" i="1"/>
  <c r="V1742" i="1" s="1"/>
  <c r="T1743" i="1"/>
  <c r="S1743" i="1"/>
  <c r="V1743" i="1" s="1"/>
  <c r="T1744" i="1"/>
  <c r="S1744" i="1"/>
  <c r="V1744" i="1" s="1"/>
  <c r="T1745" i="1"/>
  <c r="S1745" i="1"/>
  <c r="V1745" i="1" s="1"/>
  <c r="T1746" i="1"/>
  <c r="S1746" i="1"/>
  <c r="V1746" i="1" s="1"/>
  <c r="T1747" i="1"/>
  <c r="S1747" i="1"/>
  <c r="V1747" i="1" s="1"/>
  <c r="T1748" i="1"/>
  <c r="S1748" i="1"/>
  <c r="V1748" i="1" s="1"/>
  <c r="T1749" i="1"/>
  <c r="S1749" i="1"/>
  <c r="V1749" i="1" s="1"/>
  <c r="T1750" i="1"/>
  <c r="S1750" i="1"/>
  <c r="V1750" i="1" s="1"/>
  <c r="T1751" i="1"/>
  <c r="S1751" i="1"/>
  <c r="V1751" i="1" s="1"/>
  <c r="T1752" i="1"/>
  <c r="S1752" i="1"/>
  <c r="V1752" i="1" s="1"/>
  <c r="T1753" i="1"/>
  <c r="S1753" i="1"/>
  <c r="V1753" i="1" s="1"/>
  <c r="T1754" i="1"/>
  <c r="S1754" i="1"/>
  <c r="V1754" i="1" s="1"/>
  <c r="T1755" i="1"/>
  <c r="S1755" i="1"/>
  <c r="V1755" i="1" s="1"/>
  <c r="T1756" i="1"/>
  <c r="S1756" i="1"/>
  <c r="V1756" i="1" s="1"/>
  <c r="T1757" i="1"/>
  <c r="S1757" i="1"/>
  <c r="V1757" i="1" s="1"/>
  <c r="T1758" i="1"/>
  <c r="S1758" i="1"/>
  <c r="V1758" i="1" s="1"/>
  <c r="T1759" i="1"/>
  <c r="S1759" i="1"/>
  <c r="V1759" i="1" s="1"/>
  <c r="T1760" i="1"/>
  <c r="S1760" i="1"/>
  <c r="V1760" i="1" s="1"/>
  <c r="T1761" i="1"/>
  <c r="S1761" i="1"/>
  <c r="V1761" i="1" s="1"/>
  <c r="T1762" i="1"/>
  <c r="S1762" i="1"/>
  <c r="V1762" i="1" s="1"/>
  <c r="T1763" i="1"/>
  <c r="S1763" i="1"/>
  <c r="V1763" i="1" s="1"/>
  <c r="T1764" i="1"/>
  <c r="S1764" i="1"/>
  <c r="V1764" i="1" s="1"/>
  <c r="T1765" i="1"/>
  <c r="S1765" i="1"/>
  <c r="V1765" i="1" s="1"/>
  <c r="T1766" i="1"/>
  <c r="S1766" i="1"/>
  <c r="V1766" i="1" s="1"/>
  <c r="T1767" i="1"/>
  <c r="S1767" i="1"/>
  <c r="V1767" i="1" s="1"/>
  <c r="T1768" i="1"/>
  <c r="S1768" i="1"/>
  <c r="V1768" i="1" s="1"/>
  <c r="T1769" i="1"/>
  <c r="S1769" i="1"/>
  <c r="V1769" i="1" s="1"/>
  <c r="T1770" i="1"/>
  <c r="S1770" i="1"/>
  <c r="V1770" i="1" s="1"/>
  <c r="T1771" i="1"/>
  <c r="S1771" i="1"/>
  <c r="V1771" i="1" s="1"/>
  <c r="T1772" i="1"/>
  <c r="S1772" i="1"/>
  <c r="V1772" i="1" s="1"/>
  <c r="T1773" i="1"/>
  <c r="S1773" i="1"/>
  <c r="V1773" i="1" s="1"/>
  <c r="T1774" i="1"/>
  <c r="S1774" i="1"/>
  <c r="V1774" i="1" s="1"/>
  <c r="T1775" i="1"/>
  <c r="S1775" i="1"/>
  <c r="V1775" i="1" s="1"/>
  <c r="T1776" i="1"/>
  <c r="S1776" i="1"/>
  <c r="V1776" i="1" s="1"/>
  <c r="T1777" i="1"/>
  <c r="S1777" i="1"/>
  <c r="V1777" i="1" s="1"/>
  <c r="T1778" i="1"/>
  <c r="S1778" i="1"/>
  <c r="V1778" i="1" s="1"/>
  <c r="T1779" i="1"/>
  <c r="S1779" i="1"/>
  <c r="V1779" i="1" s="1"/>
  <c r="T1780" i="1"/>
  <c r="S1780" i="1"/>
  <c r="V1780" i="1" s="1"/>
  <c r="T1781" i="1"/>
  <c r="S1781" i="1"/>
  <c r="V1781" i="1" s="1"/>
  <c r="T1782" i="1"/>
  <c r="S1782" i="1"/>
  <c r="V1782" i="1" s="1"/>
  <c r="T1783" i="1"/>
  <c r="S1783" i="1"/>
  <c r="V1783" i="1" s="1"/>
  <c r="T1784" i="1"/>
  <c r="S1784" i="1"/>
  <c r="V1784" i="1" s="1"/>
  <c r="T1785" i="1"/>
  <c r="S1785" i="1"/>
  <c r="V1785" i="1" s="1"/>
  <c r="T1786" i="1"/>
  <c r="S1786" i="1"/>
  <c r="V1786" i="1" s="1"/>
  <c r="T1787" i="1"/>
  <c r="S1787" i="1"/>
  <c r="V1787" i="1" s="1"/>
  <c r="T1788" i="1"/>
  <c r="S1788" i="1"/>
  <c r="V1788" i="1" s="1"/>
  <c r="T1789" i="1"/>
  <c r="S1789" i="1"/>
  <c r="V1789" i="1" s="1"/>
  <c r="T1790" i="1"/>
  <c r="S1790" i="1"/>
  <c r="V1790" i="1" s="1"/>
  <c r="T1791" i="1"/>
  <c r="S1791" i="1"/>
  <c r="V1791" i="1" s="1"/>
  <c r="T1792" i="1"/>
  <c r="S1792" i="1"/>
  <c r="V1792" i="1" s="1"/>
  <c r="T1793" i="1"/>
  <c r="S1793" i="1"/>
  <c r="V1793" i="1" s="1"/>
  <c r="T1794" i="1"/>
  <c r="S1794" i="1"/>
  <c r="V1794" i="1" s="1"/>
  <c r="T1795" i="1"/>
  <c r="S1795" i="1"/>
  <c r="V1795" i="1" s="1"/>
  <c r="T1796" i="1"/>
  <c r="S1796" i="1"/>
  <c r="V1796" i="1" s="1"/>
  <c r="T1797" i="1"/>
  <c r="S1797" i="1"/>
  <c r="V1797" i="1" s="1"/>
  <c r="T1798" i="1"/>
  <c r="S1798" i="1"/>
  <c r="V1798" i="1" s="1"/>
  <c r="T1799" i="1"/>
  <c r="S1799" i="1"/>
  <c r="V1799" i="1" s="1"/>
  <c r="T1800" i="1"/>
  <c r="S1800" i="1"/>
  <c r="V1800" i="1" s="1"/>
  <c r="T1801" i="1"/>
  <c r="S1801" i="1"/>
  <c r="V1801" i="1" s="1"/>
  <c r="T1802" i="1"/>
  <c r="S1802" i="1"/>
  <c r="V1802" i="1" s="1"/>
  <c r="T1803" i="1"/>
  <c r="S1803" i="1"/>
  <c r="V1803" i="1" s="1"/>
  <c r="T1804" i="1"/>
  <c r="S1804" i="1"/>
  <c r="V1804" i="1" s="1"/>
  <c r="T1805" i="1"/>
  <c r="S1805" i="1"/>
  <c r="V1805" i="1" s="1"/>
  <c r="T1806" i="1"/>
  <c r="S1806" i="1"/>
  <c r="V1806" i="1" s="1"/>
  <c r="T1807" i="1"/>
  <c r="S1807" i="1"/>
  <c r="V1807" i="1" s="1"/>
  <c r="T1808" i="1"/>
  <c r="S1808" i="1"/>
  <c r="V1808" i="1" s="1"/>
  <c r="T1809" i="1"/>
  <c r="S1809" i="1"/>
  <c r="V1809" i="1" s="1"/>
  <c r="T1810" i="1"/>
  <c r="S1810" i="1"/>
  <c r="V1810" i="1" s="1"/>
  <c r="T1811" i="1"/>
  <c r="S1811" i="1"/>
  <c r="V1811" i="1" s="1"/>
  <c r="T1812" i="1"/>
  <c r="S1812" i="1"/>
  <c r="V1812" i="1" s="1"/>
  <c r="T1813" i="1"/>
  <c r="S1813" i="1"/>
  <c r="V1813" i="1" s="1"/>
  <c r="T1814" i="1"/>
  <c r="S1814" i="1"/>
  <c r="V1814" i="1" s="1"/>
  <c r="T1815" i="1"/>
  <c r="S1815" i="1"/>
  <c r="V1815" i="1" s="1"/>
  <c r="T1816" i="1"/>
  <c r="S1816" i="1"/>
  <c r="V1816" i="1" s="1"/>
  <c r="T1817" i="1"/>
  <c r="S1817" i="1"/>
  <c r="V1817" i="1" s="1"/>
  <c r="T1818" i="1"/>
  <c r="S1818" i="1"/>
  <c r="V1818" i="1" s="1"/>
  <c r="T1819" i="1"/>
  <c r="S1819" i="1"/>
  <c r="V1819" i="1" s="1"/>
  <c r="T1820" i="1"/>
  <c r="S1820" i="1"/>
  <c r="V1820" i="1" s="1"/>
  <c r="T1821" i="1"/>
  <c r="S1821" i="1"/>
  <c r="V1821" i="1" s="1"/>
  <c r="T1822" i="1"/>
  <c r="S1822" i="1"/>
  <c r="V1822" i="1" s="1"/>
  <c r="T1823" i="1"/>
  <c r="S1823" i="1"/>
  <c r="V1823" i="1" s="1"/>
  <c r="T1824" i="1"/>
  <c r="S1824" i="1"/>
  <c r="V1824" i="1" s="1"/>
  <c r="T1825" i="1"/>
  <c r="S1825" i="1"/>
  <c r="V1825" i="1" s="1"/>
  <c r="T1826" i="1"/>
  <c r="S1826" i="1"/>
  <c r="V1826" i="1" s="1"/>
  <c r="T1827" i="1"/>
  <c r="S1827" i="1"/>
  <c r="V1827" i="1" s="1"/>
  <c r="T1828" i="1"/>
  <c r="S1828" i="1"/>
  <c r="V1828" i="1" s="1"/>
  <c r="T1829" i="1"/>
  <c r="S1829" i="1"/>
  <c r="V1829" i="1" s="1"/>
  <c r="T1830" i="1"/>
  <c r="S1830" i="1"/>
  <c r="V1830" i="1" s="1"/>
  <c r="T1831" i="1"/>
  <c r="S1831" i="1"/>
  <c r="V1831" i="1" s="1"/>
  <c r="T1832" i="1"/>
  <c r="S1832" i="1"/>
  <c r="V1832" i="1" s="1"/>
  <c r="T1833" i="1"/>
  <c r="S1833" i="1"/>
  <c r="V1833" i="1" s="1"/>
  <c r="T1834" i="1"/>
  <c r="S1834" i="1"/>
  <c r="V1834" i="1" s="1"/>
  <c r="T1835" i="1"/>
  <c r="S1835" i="1"/>
  <c r="V1835" i="1" s="1"/>
  <c r="T1836" i="1"/>
  <c r="S1836" i="1"/>
  <c r="V1836" i="1" s="1"/>
  <c r="T1837" i="1"/>
  <c r="S1837" i="1"/>
  <c r="V1837" i="1" s="1"/>
  <c r="T1838" i="1"/>
  <c r="S1838" i="1"/>
  <c r="V1838" i="1" s="1"/>
  <c r="T1839" i="1"/>
  <c r="S1839" i="1"/>
  <c r="V1839" i="1" s="1"/>
  <c r="T1840" i="1"/>
  <c r="S1840" i="1"/>
  <c r="V1840" i="1" s="1"/>
  <c r="T1841" i="1"/>
  <c r="S1841" i="1"/>
  <c r="V1841" i="1" s="1"/>
  <c r="T1842" i="1"/>
  <c r="S1842" i="1"/>
  <c r="V1842" i="1" s="1"/>
  <c r="T1843" i="1"/>
  <c r="S1843" i="1"/>
  <c r="V1843" i="1" s="1"/>
  <c r="T1844" i="1"/>
  <c r="S1844" i="1"/>
  <c r="V1844" i="1" s="1"/>
  <c r="T1845" i="1"/>
  <c r="S1845" i="1"/>
  <c r="V1845" i="1" s="1"/>
  <c r="T1846" i="1"/>
  <c r="S1846" i="1"/>
  <c r="V1846" i="1" s="1"/>
  <c r="T1847" i="1"/>
  <c r="S1847" i="1"/>
  <c r="V1847" i="1" s="1"/>
  <c r="T1848" i="1"/>
  <c r="S1848" i="1"/>
  <c r="V1848" i="1" s="1"/>
  <c r="T1849" i="1"/>
  <c r="S1849" i="1"/>
  <c r="V1849" i="1" s="1"/>
  <c r="T1850" i="1"/>
  <c r="S1850" i="1"/>
  <c r="V1850" i="1" s="1"/>
  <c r="T1851" i="1"/>
  <c r="S1851" i="1"/>
  <c r="V1851" i="1" s="1"/>
  <c r="T1852" i="1"/>
  <c r="S1852" i="1"/>
  <c r="V1852" i="1" s="1"/>
  <c r="T1853" i="1"/>
  <c r="S1853" i="1"/>
  <c r="V1853" i="1" s="1"/>
  <c r="T1854" i="1"/>
  <c r="S1854" i="1"/>
  <c r="V1854" i="1" s="1"/>
  <c r="T1855" i="1"/>
  <c r="S1855" i="1"/>
  <c r="V1855" i="1" s="1"/>
  <c r="T1856" i="1"/>
  <c r="S1856" i="1"/>
  <c r="V1856" i="1" s="1"/>
  <c r="T1857" i="1"/>
  <c r="S1857" i="1"/>
  <c r="V1857" i="1" s="1"/>
  <c r="T1858" i="1"/>
  <c r="S1858" i="1"/>
  <c r="V1858" i="1" s="1"/>
  <c r="T1859" i="1"/>
  <c r="S1859" i="1"/>
  <c r="V1859" i="1" s="1"/>
  <c r="T1860" i="1"/>
  <c r="S1860" i="1"/>
  <c r="V1860" i="1" s="1"/>
  <c r="T1861" i="1"/>
  <c r="S1861" i="1"/>
  <c r="V1861" i="1" s="1"/>
  <c r="T1862" i="1"/>
  <c r="S1862" i="1"/>
  <c r="V1862" i="1" s="1"/>
  <c r="T1863" i="1"/>
  <c r="S1863" i="1"/>
  <c r="V1863" i="1" s="1"/>
  <c r="T1864" i="1"/>
  <c r="S1864" i="1"/>
  <c r="V1864" i="1" s="1"/>
  <c r="T1865" i="1"/>
  <c r="S1865" i="1"/>
  <c r="V1865" i="1" s="1"/>
  <c r="T1866" i="1"/>
  <c r="S1866" i="1"/>
  <c r="V1866" i="1" s="1"/>
  <c r="T1867" i="1"/>
  <c r="S1867" i="1"/>
  <c r="V1867" i="1" s="1"/>
  <c r="T1868" i="1"/>
  <c r="S1868" i="1"/>
  <c r="V1868" i="1" s="1"/>
  <c r="T1869" i="1"/>
  <c r="S1869" i="1"/>
  <c r="V1869" i="1" s="1"/>
  <c r="T1870" i="1"/>
  <c r="S1870" i="1"/>
  <c r="V1870" i="1" s="1"/>
  <c r="T1871" i="1"/>
  <c r="S1871" i="1"/>
  <c r="V1871" i="1" s="1"/>
  <c r="T1872" i="1"/>
  <c r="S1872" i="1"/>
  <c r="V1872" i="1" s="1"/>
  <c r="T1873" i="1"/>
  <c r="S1873" i="1"/>
  <c r="V1873" i="1" s="1"/>
  <c r="T1874" i="1"/>
  <c r="S1874" i="1"/>
  <c r="V1874" i="1" s="1"/>
  <c r="T1875" i="1"/>
  <c r="S1875" i="1"/>
  <c r="V1875" i="1" s="1"/>
  <c r="T1876" i="1"/>
  <c r="S1876" i="1"/>
  <c r="V1876" i="1" s="1"/>
  <c r="T1877" i="1"/>
  <c r="S1877" i="1"/>
  <c r="V1877" i="1" s="1"/>
  <c r="T1878" i="1"/>
  <c r="S1878" i="1"/>
  <c r="V1878" i="1" s="1"/>
  <c r="T1879" i="1"/>
  <c r="S1879" i="1"/>
  <c r="V1879" i="1" s="1"/>
  <c r="T1880" i="1"/>
  <c r="S1880" i="1"/>
  <c r="V1880" i="1" s="1"/>
  <c r="T1881" i="1"/>
  <c r="S1881" i="1"/>
  <c r="V1881" i="1" s="1"/>
  <c r="T1882" i="1"/>
  <c r="S1882" i="1"/>
  <c r="V1882" i="1" s="1"/>
  <c r="T1883" i="1"/>
  <c r="S1883" i="1"/>
  <c r="V1883" i="1" s="1"/>
  <c r="T1884" i="1"/>
  <c r="S1884" i="1"/>
  <c r="V1884" i="1" s="1"/>
  <c r="T1885" i="1"/>
  <c r="S1885" i="1"/>
  <c r="V1885" i="1" s="1"/>
  <c r="T1886" i="1"/>
  <c r="S1886" i="1"/>
  <c r="V1886" i="1" s="1"/>
  <c r="T1887" i="1"/>
  <c r="S1887" i="1"/>
  <c r="V1887" i="1" s="1"/>
  <c r="T1888" i="1"/>
  <c r="S1888" i="1"/>
  <c r="V1888" i="1" s="1"/>
  <c r="T1889" i="1"/>
  <c r="S1889" i="1"/>
  <c r="V1889" i="1" s="1"/>
  <c r="T1890" i="1"/>
  <c r="S1890" i="1"/>
  <c r="V1890" i="1" s="1"/>
  <c r="T1891" i="1"/>
  <c r="S1891" i="1"/>
  <c r="V1891" i="1" s="1"/>
  <c r="T1892" i="1"/>
  <c r="S1892" i="1"/>
  <c r="V1892" i="1" s="1"/>
  <c r="T1893" i="1"/>
  <c r="S1893" i="1"/>
  <c r="V1893" i="1" s="1"/>
  <c r="T1894" i="1"/>
  <c r="S1894" i="1"/>
  <c r="V1894" i="1" s="1"/>
  <c r="T1895" i="1"/>
  <c r="S1895" i="1"/>
  <c r="V1895" i="1" s="1"/>
  <c r="T1896" i="1"/>
  <c r="S1896" i="1"/>
  <c r="V1896" i="1" s="1"/>
  <c r="T1897" i="1"/>
  <c r="S1897" i="1"/>
  <c r="V1897" i="1" s="1"/>
  <c r="T1898" i="1"/>
  <c r="S1898" i="1"/>
  <c r="V1898" i="1" s="1"/>
  <c r="T1899" i="1"/>
  <c r="S1899" i="1"/>
  <c r="V1899" i="1" s="1"/>
  <c r="T1900" i="1"/>
  <c r="S1900" i="1"/>
  <c r="V1900" i="1" s="1"/>
  <c r="T1901" i="1"/>
  <c r="S1901" i="1"/>
  <c r="V1901" i="1" s="1"/>
  <c r="T1902" i="1"/>
  <c r="S1902" i="1"/>
  <c r="V1902" i="1" s="1"/>
  <c r="T1903" i="1"/>
  <c r="S1903" i="1"/>
  <c r="V1903" i="1" s="1"/>
  <c r="T1904" i="1"/>
  <c r="S1904" i="1"/>
  <c r="V1904" i="1" s="1"/>
  <c r="T1905" i="1"/>
  <c r="S1905" i="1"/>
  <c r="V1905" i="1" s="1"/>
  <c r="T1906" i="1"/>
  <c r="S1906" i="1"/>
  <c r="V1906" i="1" s="1"/>
  <c r="T1907" i="1"/>
  <c r="S1907" i="1"/>
  <c r="V1907" i="1" s="1"/>
  <c r="T1908" i="1"/>
  <c r="S1908" i="1"/>
  <c r="V1908" i="1" s="1"/>
  <c r="T1909" i="1"/>
  <c r="S1909" i="1"/>
  <c r="V1909" i="1" s="1"/>
  <c r="T1910" i="1"/>
  <c r="S1910" i="1"/>
  <c r="V1910" i="1" s="1"/>
  <c r="T1911" i="1"/>
  <c r="S1911" i="1"/>
  <c r="V1911" i="1" s="1"/>
  <c r="T1912" i="1"/>
  <c r="S1912" i="1"/>
  <c r="V1912" i="1" s="1"/>
  <c r="T1913" i="1"/>
  <c r="S1913" i="1"/>
  <c r="V1913" i="1" s="1"/>
  <c r="T1914" i="1"/>
  <c r="S1914" i="1"/>
  <c r="V1914" i="1" s="1"/>
  <c r="T1915" i="1"/>
  <c r="S1915" i="1"/>
  <c r="V1915" i="1" s="1"/>
  <c r="T1916" i="1"/>
  <c r="S1916" i="1"/>
  <c r="V1916" i="1" s="1"/>
  <c r="T1917" i="1"/>
  <c r="S1917" i="1"/>
  <c r="V1917" i="1" s="1"/>
  <c r="T1918" i="1"/>
  <c r="S1918" i="1"/>
  <c r="V1918" i="1" s="1"/>
  <c r="T1919" i="1"/>
  <c r="S1919" i="1"/>
  <c r="V1919" i="1" s="1"/>
  <c r="T1920" i="1"/>
  <c r="S1920" i="1"/>
  <c r="V1920" i="1" s="1"/>
  <c r="T1921" i="1"/>
  <c r="S1921" i="1"/>
  <c r="V1921" i="1" s="1"/>
  <c r="T1922" i="1"/>
  <c r="S1922" i="1"/>
  <c r="V1922" i="1" s="1"/>
  <c r="T1923" i="1"/>
  <c r="S1923" i="1"/>
  <c r="V1923" i="1" s="1"/>
  <c r="T1924" i="1"/>
  <c r="S1924" i="1"/>
  <c r="V1924" i="1" s="1"/>
  <c r="T1925" i="1"/>
  <c r="S1925" i="1"/>
  <c r="V1925" i="1" s="1"/>
  <c r="T1926" i="1"/>
  <c r="S1926" i="1"/>
  <c r="V1926" i="1" s="1"/>
  <c r="T1927" i="1"/>
  <c r="S1927" i="1"/>
  <c r="V1927" i="1" s="1"/>
  <c r="T1928" i="1"/>
  <c r="S1928" i="1"/>
  <c r="V1928" i="1" s="1"/>
  <c r="T1929" i="1"/>
  <c r="S1929" i="1"/>
  <c r="V1929" i="1" s="1"/>
  <c r="T1930" i="1"/>
  <c r="S1930" i="1"/>
  <c r="V1930" i="1" s="1"/>
  <c r="T1931" i="1"/>
  <c r="S1931" i="1"/>
  <c r="V1931" i="1" s="1"/>
  <c r="T1932" i="1"/>
  <c r="S1932" i="1"/>
  <c r="V1932" i="1" s="1"/>
  <c r="T1933" i="1"/>
  <c r="S1933" i="1"/>
  <c r="V1933" i="1" s="1"/>
  <c r="T1934" i="1"/>
  <c r="S1934" i="1"/>
  <c r="V1934" i="1" s="1"/>
  <c r="T1935" i="1"/>
  <c r="S1935" i="1"/>
  <c r="V1935" i="1" s="1"/>
  <c r="T1936" i="1"/>
  <c r="S1936" i="1"/>
  <c r="V1936" i="1" s="1"/>
  <c r="T1937" i="1"/>
  <c r="S1937" i="1"/>
  <c r="V1937" i="1" s="1"/>
  <c r="T1938" i="1"/>
  <c r="S1938" i="1"/>
  <c r="V1938" i="1" s="1"/>
  <c r="T1939" i="1"/>
  <c r="S1939" i="1"/>
  <c r="V1939" i="1" s="1"/>
  <c r="T1940" i="1"/>
  <c r="S1940" i="1"/>
  <c r="V1940" i="1" s="1"/>
  <c r="T1941" i="1"/>
  <c r="S1941" i="1"/>
  <c r="V1941" i="1" s="1"/>
  <c r="T1942" i="1"/>
  <c r="S1942" i="1"/>
  <c r="V1942" i="1" s="1"/>
  <c r="T1943" i="1"/>
  <c r="S1943" i="1"/>
  <c r="V1943" i="1" s="1"/>
  <c r="T1944" i="1"/>
  <c r="S1944" i="1"/>
  <c r="V1944" i="1" s="1"/>
  <c r="T1945" i="1"/>
  <c r="S1945" i="1"/>
  <c r="V1945" i="1" s="1"/>
  <c r="T1946" i="1"/>
  <c r="S1946" i="1"/>
  <c r="V1946" i="1" s="1"/>
  <c r="T1947" i="1"/>
  <c r="S1947" i="1"/>
  <c r="V1947" i="1" s="1"/>
  <c r="T1948" i="1"/>
  <c r="S1948" i="1"/>
  <c r="V1948" i="1" s="1"/>
  <c r="T1949" i="1"/>
  <c r="S1949" i="1"/>
  <c r="V1949" i="1" s="1"/>
  <c r="T1950" i="1"/>
  <c r="S1950" i="1"/>
  <c r="V1950" i="1" s="1"/>
  <c r="T1951" i="1"/>
  <c r="S1951" i="1"/>
  <c r="V1951" i="1" s="1"/>
  <c r="T1952" i="1"/>
  <c r="S1952" i="1"/>
  <c r="V1952" i="1" s="1"/>
  <c r="T1953" i="1"/>
  <c r="S1953" i="1"/>
  <c r="V1953" i="1" s="1"/>
  <c r="T1954" i="1"/>
  <c r="S1954" i="1"/>
  <c r="V1954" i="1" s="1"/>
  <c r="T1955" i="1"/>
  <c r="S1955" i="1"/>
  <c r="V1955" i="1" s="1"/>
  <c r="T1956" i="1"/>
  <c r="S1956" i="1"/>
  <c r="V1956" i="1" s="1"/>
  <c r="T1957" i="1"/>
  <c r="S1957" i="1"/>
  <c r="V1957" i="1" s="1"/>
  <c r="T1958" i="1"/>
  <c r="S1958" i="1"/>
  <c r="V1958" i="1" s="1"/>
  <c r="T1959" i="1"/>
  <c r="S1959" i="1"/>
  <c r="V1959" i="1" s="1"/>
  <c r="T1960" i="1"/>
  <c r="S1960" i="1"/>
  <c r="V1960" i="1" s="1"/>
  <c r="T1961" i="1"/>
  <c r="S1961" i="1"/>
  <c r="V1961" i="1" s="1"/>
  <c r="T1962" i="1"/>
  <c r="S1962" i="1"/>
  <c r="V1962" i="1" s="1"/>
  <c r="T1963" i="1"/>
  <c r="S1963" i="1"/>
  <c r="V1963" i="1" s="1"/>
  <c r="T1964" i="1"/>
  <c r="S1964" i="1"/>
  <c r="V1964" i="1" s="1"/>
  <c r="T1965" i="1"/>
  <c r="S1965" i="1"/>
  <c r="V1965" i="1" s="1"/>
  <c r="T1966" i="1"/>
  <c r="S1966" i="1"/>
  <c r="V1966" i="1" s="1"/>
  <c r="T1967" i="1"/>
  <c r="S1967" i="1"/>
  <c r="V1967" i="1" s="1"/>
  <c r="T1968" i="1"/>
  <c r="S1968" i="1"/>
  <c r="V1968" i="1" s="1"/>
  <c r="T1969" i="1"/>
  <c r="S1969" i="1"/>
  <c r="V1969" i="1" s="1"/>
  <c r="T1970" i="1"/>
  <c r="S1970" i="1"/>
  <c r="V1970" i="1" s="1"/>
  <c r="T1971" i="1"/>
  <c r="S1971" i="1"/>
  <c r="V1971" i="1" s="1"/>
  <c r="T1972" i="1"/>
  <c r="S1972" i="1"/>
  <c r="V1972" i="1" s="1"/>
  <c r="T1973" i="1"/>
  <c r="S1973" i="1"/>
  <c r="V1973" i="1" s="1"/>
  <c r="T1974" i="1"/>
  <c r="S1974" i="1"/>
  <c r="V1974" i="1" s="1"/>
  <c r="T1975" i="1"/>
  <c r="S1975" i="1"/>
  <c r="V1975" i="1" s="1"/>
  <c r="T1976" i="1"/>
  <c r="S1976" i="1"/>
  <c r="V1976" i="1" s="1"/>
  <c r="T1977" i="1"/>
  <c r="S1977" i="1"/>
  <c r="V1977" i="1" s="1"/>
  <c r="T1978" i="1"/>
  <c r="S1978" i="1"/>
  <c r="V1978" i="1" s="1"/>
  <c r="T1979" i="1"/>
  <c r="S1979" i="1"/>
  <c r="V1979" i="1" s="1"/>
  <c r="T1980" i="1"/>
  <c r="S1980" i="1"/>
  <c r="V1980" i="1" s="1"/>
  <c r="T1981" i="1"/>
  <c r="S1981" i="1"/>
  <c r="V1981" i="1" s="1"/>
  <c r="T1982" i="1"/>
  <c r="S1982" i="1"/>
  <c r="V1982" i="1" s="1"/>
  <c r="T1983" i="1"/>
  <c r="S1983" i="1"/>
  <c r="V1983" i="1" s="1"/>
  <c r="T1984" i="1"/>
  <c r="S1984" i="1"/>
  <c r="V1984" i="1" s="1"/>
  <c r="T1985" i="1"/>
  <c r="S1985" i="1"/>
  <c r="V1985" i="1" s="1"/>
  <c r="T1986" i="1"/>
  <c r="S1986" i="1"/>
  <c r="V1986" i="1" s="1"/>
  <c r="T1987" i="1"/>
  <c r="S1987" i="1"/>
  <c r="V1987" i="1" s="1"/>
  <c r="T1988" i="1"/>
  <c r="S1988" i="1"/>
  <c r="V1988" i="1" s="1"/>
  <c r="T1989" i="1"/>
  <c r="S1989" i="1"/>
  <c r="V1989" i="1" s="1"/>
  <c r="T1990" i="1"/>
  <c r="S1990" i="1"/>
  <c r="V1990" i="1" s="1"/>
  <c r="T1991" i="1"/>
  <c r="S1991" i="1"/>
  <c r="V1991" i="1" s="1"/>
  <c r="T1992" i="1"/>
  <c r="S1992" i="1"/>
  <c r="V1992" i="1" s="1"/>
  <c r="T1993" i="1"/>
  <c r="S1993" i="1"/>
  <c r="V1993" i="1" s="1"/>
  <c r="T1994" i="1"/>
  <c r="S1994" i="1"/>
  <c r="V1994" i="1" s="1"/>
  <c r="T1995" i="1"/>
  <c r="S1995" i="1"/>
  <c r="V1995" i="1" s="1"/>
  <c r="T1996" i="1"/>
  <c r="S1996" i="1"/>
  <c r="V1996" i="1" s="1"/>
  <c r="T1997" i="1"/>
  <c r="S1997" i="1"/>
  <c r="V1997" i="1" s="1"/>
  <c r="T1998" i="1"/>
  <c r="S1998" i="1"/>
  <c r="V1998" i="1" s="1"/>
  <c r="T1999" i="1"/>
  <c r="S1999" i="1"/>
  <c r="V1999" i="1" s="1"/>
  <c r="T2000" i="1"/>
  <c r="S2000" i="1"/>
  <c r="V2000" i="1" s="1"/>
  <c r="T2001" i="1"/>
  <c r="S2001" i="1"/>
  <c r="V2001" i="1" s="1"/>
  <c r="T2002" i="1"/>
  <c r="S2002" i="1"/>
  <c r="V2002" i="1" s="1"/>
  <c r="T2003" i="1"/>
  <c r="S2003" i="1"/>
  <c r="V2003" i="1" s="1"/>
  <c r="T2004" i="1"/>
  <c r="S2004" i="1"/>
  <c r="V2004" i="1" s="1"/>
  <c r="T2005" i="1"/>
  <c r="S2005" i="1"/>
  <c r="V2005" i="1" s="1"/>
  <c r="T2006" i="1"/>
  <c r="S2006" i="1"/>
  <c r="V2006" i="1" s="1"/>
  <c r="T2007" i="1"/>
  <c r="S2007" i="1"/>
  <c r="V2007" i="1" s="1"/>
  <c r="T2008" i="1"/>
  <c r="S2008" i="1"/>
  <c r="V2008" i="1" s="1"/>
  <c r="T2009" i="1"/>
  <c r="S2009" i="1"/>
  <c r="V2009" i="1" s="1"/>
  <c r="T2010" i="1"/>
  <c r="S2010" i="1"/>
  <c r="V2010" i="1" s="1"/>
  <c r="T2011" i="1"/>
  <c r="S2011" i="1"/>
  <c r="V2011" i="1" s="1"/>
  <c r="T2012" i="1"/>
  <c r="S2012" i="1"/>
  <c r="V2012" i="1" s="1"/>
  <c r="T2013" i="1"/>
  <c r="S2013" i="1"/>
  <c r="V2013" i="1" s="1"/>
  <c r="T2014" i="1"/>
  <c r="S2014" i="1"/>
  <c r="V2014" i="1" s="1"/>
  <c r="T2015" i="1"/>
  <c r="S2015" i="1"/>
  <c r="V2015" i="1" s="1"/>
  <c r="T2016" i="1"/>
  <c r="S2016" i="1"/>
  <c r="V2016" i="1" s="1"/>
  <c r="T2017" i="1"/>
  <c r="S2017" i="1"/>
  <c r="V2017" i="1" s="1"/>
  <c r="T2018" i="1"/>
  <c r="S2018" i="1"/>
  <c r="V2018" i="1" s="1"/>
  <c r="T2019" i="1"/>
  <c r="S2019" i="1"/>
  <c r="V2019" i="1" s="1"/>
  <c r="T2020" i="1"/>
  <c r="S2020" i="1"/>
  <c r="V2020" i="1" s="1"/>
  <c r="T2021" i="1"/>
  <c r="S2021" i="1"/>
  <c r="V2021" i="1" s="1"/>
  <c r="T2022" i="1"/>
  <c r="S2022" i="1"/>
  <c r="V2022" i="1" s="1"/>
  <c r="T2023" i="1"/>
  <c r="S2023" i="1"/>
  <c r="V2023" i="1" s="1"/>
  <c r="T2024" i="1"/>
  <c r="S2024" i="1"/>
  <c r="V2024" i="1" s="1"/>
  <c r="T2025" i="1"/>
  <c r="S2025" i="1"/>
  <c r="V2025" i="1" s="1"/>
  <c r="T2026" i="1"/>
  <c r="S2026" i="1"/>
  <c r="V2026" i="1" s="1"/>
  <c r="T2027" i="1"/>
  <c r="S2027" i="1"/>
  <c r="V2027" i="1" s="1"/>
  <c r="T2028" i="1"/>
  <c r="S2028" i="1"/>
  <c r="V2028" i="1" s="1"/>
  <c r="T2029" i="1"/>
  <c r="S2029" i="1"/>
  <c r="V2029" i="1" s="1"/>
  <c r="T2030" i="1"/>
  <c r="S2030" i="1"/>
  <c r="V2030" i="1" s="1"/>
  <c r="T2031" i="1"/>
  <c r="S2031" i="1"/>
  <c r="V2031" i="1" s="1"/>
  <c r="T2032" i="1"/>
  <c r="S2032" i="1"/>
  <c r="V2032" i="1" s="1"/>
  <c r="T2033" i="1"/>
  <c r="S2033" i="1"/>
  <c r="V2033" i="1" s="1"/>
  <c r="T2034" i="1"/>
  <c r="S2034" i="1"/>
  <c r="V2034" i="1" s="1"/>
  <c r="T2035" i="1"/>
  <c r="S2035" i="1"/>
  <c r="V2035" i="1" s="1"/>
  <c r="T2036" i="1"/>
  <c r="S2036" i="1"/>
  <c r="V2036" i="1" s="1"/>
  <c r="T2037" i="1"/>
  <c r="S2037" i="1"/>
  <c r="V2037" i="1" s="1"/>
  <c r="T2038" i="1"/>
  <c r="S2038" i="1"/>
  <c r="V2038" i="1" s="1"/>
  <c r="T2039" i="1"/>
  <c r="S2039" i="1"/>
  <c r="V2039" i="1" s="1"/>
  <c r="T2040" i="1"/>
  <c r="S2040" i="1"/>
  <c r="V2040" i="1" s="1"/>
  <c r="T2041" i="1"/>
  <c r="S2041" i="1"/>
  <c r="V2041" i="1" s="1"/>
  <c r="T2042" i="1"/>
  <c r="S2042" i="1"/>
  <c r="V2042" i="1" s="1"/>
  <c r="T2043" i="1"/>
  <c r="S2043" i="1"/>
  <c r="V2043" i="1" s="1"/>
  <c r="T2044" i="1"/>
  <c r="S2044" i="1"/>
  <c r="V2044" i="1" s="1"/>
  <c r="T2045" i="1"/>
  <c r="S2045" i="1"/>
  <c r="V2045" i="1" s="1"/>
  <c r="T2046" i="1"/>
  <c r="S2046" i="1"/>
  <c r="V2046" i="1" s="1"/>
  <c r="T2047" i="1"/>
  <c r="S2047" i="1"/>
  <c r="V2047" i="1" s="1"/>
  <c r="T2048" i="1"/>
  <c r="S2048" i="1"/>
  <c r="V2048" i="1" s="1"/>
  <c r="T2049" i="1"/>
  <c r="S2049" i="1"/>
  <c r="V2049" i="1" s="1"/>
  <c r="T2050" i="1"/>
  <c r="S2050" i="1"/>
  <c r="V2050" i="1" s="1"/>
  <c r="T2051" i="1"/>
  <c r="S2051" i="1"/>
  <c r="V2051" i="1" s="1"/>
  <c r="T2052" i="1"/>
  <c r="S2052" i="1"/>
  <c r="V2052" i="1" s="1"/>
  <c r="T2053" i="1"/>
  <c r="S2053" i="1"/>
  <c r="V2053" i="1" s="1"/>
  <c r="T2054" i="1"/>
  <c r="S2054" i="1"/>
  <c r="V2054" i="1" s="1"/>
  <c r="T2055" i="1"/>
  <c r="S2055" i="1"/>
  <c r="V2055" i="1" s="1"/>
  <c r="T2056" i="1"/>
  <c r="S2056" i="1"/>
  <c r="V2056" i="1" s="1"/>
  <c r="T2057" i="1"/>
  <c r="S2057" i="1"/>
  <c r="V2057" i="1" s="1"/>
  <c r="T2058" i="1"/>
  <c r="S2058" i="1"/>
  <c r="V2058" i="1" s="1"/>
  <c r="T2059" i="1"/>
  <c r="S2059" i="1"/>
  <c r="V2059" i="1" s="1"/>
  <c r="T2060" i="1"/>
  <c r="S2060" i="1"/>
  <c r="V2060" i="1" s="1"/>
  <c r="T2061" i="1"/>
  <c r="S2061" i="1"/>
  <c r="V2061" i="1" s="1"/>
  <c r="T2062" i="1"/>
  <c r="S2062" i="1"/>
  <c r="V2062" i="1" s="1"/>
  <c r="T2063" i="1"/>
  <c r="S2063" i="1"/>
  <c r="V2063" i="1" s="1"/>
  <c r="T2064" i="1"/>
  <c r="S2064" i="1"/>
  <c r="V2064" i="1" s="1"/>
  <c r="T2065" i="1"/>
  <c r="S2065" i="1"/>
  <c r="V2065" i="1" s="1"/>
  <c r="T2066" i="1"/>
  <c r="S2066" i="1"/>
  <c r="V2066" i="1" s="1"/>
  <c r="T2067" i="1"/>
  <c r="S2067" i="1"/>
  <c r="V2067" i="1" s="1"/>
  <c r="T2068" i="1"/>
  <c r="S2068" i="1"/>
  <c r="V2068" i="1" s="1"/>
  <c r="T2069" i="1"/>
  <c r="S2069" i="1"/>
  <c r="V2069" i="1" s="1"/>
  <c r="T2070" i="1"/>
  <c r="S2070" i="1"/>
  <c r="V2070" i="1" s="1"/>
  <c r="T2071" i="1"/>
  <c r="S2071" i="1"/>
  <c r="V2071" i="1" s="1"/>
  <c r="T2072" i="1"/>
  <c r="S2072" i="1"/>
  <c r="V2072" i="1" s="1"/>
  <c r="T2073" i="1"/>
  <c r="S2073" i="1"/>
  <c r="V2073" i="1" s="1"/>
  <c r="T2074" i="1"/>
  <c r="S2074" i="1"/>
  <c r="V2074" i="1" s="1"/>
  <c r="T2075" i="1"/>
  <c r="S2075" i="1"/>
  <c r="V2075" i="1" s="1"/>
  <c r="T2076" i="1"/>
  <c r="S2076" i="1"/>
  <c r="V2076" i="1" s="1"/>
  <c r="T2077" i="1"/>
  <c r="S2077" i="1"/>
  <c r="V2077" i="1" s="1"/>
  <c r="T2078" i="1"/>
  <c r="S2078" i="1"/>
  <c r="V2078" i="1" s="1"/>
  <c r="T2079" i="1"/>
  <c r="S2079" i="1"/>
  <c r="V2079" i="1" s="1"/>
  <c r="T2080" i="1"/>
  <c r="S2080" i="1"/>
  <c r="V2080" i="1" s="1"/>
  <c r="T2081" i="1"/>
  <c r="S2081" i="1"/>
  <c r="V2081" i="1" s="1"/>
  <c r="T2082" i="1"/>
  <c r="S2082" i="1"/>
  <c r="V2082" i="1" s="1"/>
  <c r="T2083" i="1"/>
  <c r="S2083" i="1"/>
  <c r="V2083" i="1" s="1"/>
  <c r="T2084" i="1"/>
  <c r="S2084" i="1"/>
  <c r="V2084" i="1" s="1"/>
  <c r="T2085" i="1"/>
  <c r="S2085" i="1"/>
  <c r="V2085" i="1" s="1"/>
  <c r="T2086" i="1"/>
  <c r="S2086" i="1"/>
  <c r="V2086" i="1" s="1"/>
  <c r="T2087" i="1"/>
  <c r="S2087" i="1"/>
  <c r="V2087" i="1" s="1"/>
  <c r="T2088" i="1"/>
  <c r="S2088" i="1"/>
  <c r="V2088" i="1" s="1"/>
  <c r="T2089" i="1"/>
  <c r="S2089" i="1"/>
  <c r="V2089" i="1" s="1"/>
  <c r="T2090" i="1"/>
  <c r="S2090" i="1"/>
  <c r="V2090" i="1" s="1"/>
  <c r="T2091" i="1"/>
  <c r="S2091" i="1"/>
  <c r="V2091" i="1" s="1"/>
  <c r="T2092" i="1"/>
  <c r="S2092" i="1"/>
  <c r="V2092" i="1" s="1"/>
  <c r="T2093" i="1"/>
  <c r="S2093" i="1"/>
  <c r="V2093" i="1" s="1"/>
  <c r="T2094" i="1"/>
  <c r="S2094" i="1"/>
  <c r="V2094" i="1" s="1"/>
  <c r="T2095" i="1"/>
  <c r="S2095" i="1"/>
  <c r="V2095" i="1" s="1"/>
  <c r="T2096" i="1"/>
  <c r="S2096" i="1"/>
  <c r="V2096" i="1" s="1"/>
  <c r="T2097" i="1"/>
  <c r="S2097" i="1"/>
  <c r="V2097" i="1" s="1"/>
  <c r="T2098" i="1"/>
  <c r="S2098" i="1"/>
  <c r="V2098" i="1" s="1"/>
  <c r="T2099" i="1"/>
  <c r="S2099" i="1"/>
  <c r="V2099" i="1" s="1"/>
  <c r="T2100" i="1"/>
  <c r="S2100" i="1"/>
  <c r="V2100" i="1" s="1"/>
  <c r="T2101" i="1"/>
  <c r="S2101" i="1"/>
  <c r="V2101" i="1" s="1"/>
  <c r="T2102" i="1"/>
  <c r="S2102" i="1"/>
  <c r="V2102" i="1" s="1"/>
  <c r="T2103" i="1"/>
  <c r="S2103" i="1"/>
  <c r="V2103" i="1" s="1"/>
  <c r="T2104" i="1"/>
  <c r="S2104" i="1"/>
  <c r="V2104" i="1" s="1"/>
  <c r="T2105" i="1"/>
  <c r="S2105" i="1"/>
  <c r="V2105" i="1" s="1"/>
  <c r="T2106" i="1"/>
  <c r="S2106" i="1"/>
  <c r="V2106" i="1" s="1"/>
  <c r="T2107" i="1"/>
  <c r="S2107" i="1"/>
  <c r="V2107" i="1" s="1"/>
  <c r="T2108" i="1"/>
  <c r="S2108" i="1"/>
  <c r="V2108" i="1" s="1"/>
  <c r="T2109" i="1"/>
  <c r="S2109" i="1"/>
  <c r="V2109" i="1" s="1"/>
  <c r="T2110" i="1"/>
  <c r="S2110" i="1"/>
  <c r="V2110" i="1" s="1"/>
  <c r="T2111" i="1"/>
  <c r="S2111" i="1"/>
  <c r="V2111" i="1" s="1"/>
  <c r="T2112" i="1"/>
  <c r="S2112" i="1"/>
  <c r="V2112" i="1" s="1"/>
  <c r="T2113" i="1"/>
  <c r="S2113" i="1"/>
  <c r="V2113" i="1" s="1"/>
  <c r="T2114" i="1"/>
  <c r="S2114" i="1"/>
  <c r="V2114" i="1" s="1"/>
  <c r="T2115" i="1"/>
  <c r="S2115" i="1"/>
  <c r="V2115" i="1" s="1"/>
  <c r="T2116" i="1"/>
  <c r="S2116" i="1"/>
  <c r="V2116" i="1" s="1"/>
  <c r="T2117" i="1"/>
  <c r="S2117" i="1"/>
  <c r="V2117" i="1" s="1"/>
  <c r="T2118" i="1"/>
  <c r="S2118" i="1"/>
  <c r="V2118" i="1" s="1"/>
  <c r="T2119" i="1"/>
  <c r="S2119" i="1"/>
  <c r="V2119" i="1" s="1"/>
  <c r="T2120" i="1"/>
  <c r="S2120" i="1"/>
  <c r="V2120" i="1" s="1"/>
  <c r="T2121" i="1"/>
  <c r="S2121" i="1"/>
  <c r="V2121" i="1" s="1"/>
  <c r="T2122" i="1"/>
  <c r="S2122" i="1"/>
  <c r="V2122" i="1" s="1"/>
  <c r="T2123" i="1"/>
  <c r="S2123" i="1"/>
  <c r="V2123" i="1" s="1"/>
  <c r="T2124" i="1"/>
  <c r="S2124" i="1"/>
  <c r="V2124" i="1" s="1"/>
  <c r="T2125" i="1"/>
  <c r="S2125" i="1"/>
  <c r="V2125" i="1" s="1"/>
  <c r="T2126" i="1"/>
  <c r="S2126" i="1"/>
  <c r="V2126" i="1" s="1"/>
  <c r="T2127" i="1"/>
  <c r="S2127" i="1"/>
  <c r="V2127" i="1" s="1"/>
  <c r="T2128" i="1"/>
  <c r="S2128" i="1"/>
  <c r="V2128" i="1" s="1"/>
  <c r="T2129" i="1"/>
  <c r="S2129" i="1"/>
  <c r="V2129" i="1" s="1"/>
  <c r="T2130" i="1"/>
  <c r="S2130" i="1"/>
  <c r="V2130" i="1" s="1"/>
  <c r="T2131" i="1"/>
  <c r="S2131" i="1"/>
  <c r="V2131" i="1" s="1"/>
  <c r="T2132" i="1"/>
  <c r="S2132" i="1"/>
  <c r="V2132" i="1" s="1"/>
  <c r="T2133" i="1"/>
  <c r="S2133" i="1"/>
  <c r="V2133" i="1" s="1"/>
  <c r="T2134" i="1"/>
  <c r="S2134" i="1"/>
  <c r="V2134" i="1" s="1"/>
  <c r="T2135" i="1"/>
  <c r="S2135" i="1"/>
  <c r="V2135" i="1" s="1"/>
  <c r="T2136" i="1"/>
  <c r="S2136" i="1"/>
  <c r="V2136" i="1" s="1"/>
  <c r="T2137" i="1"/>
  <c r="S2137" i="1"/>
  <c r="V2137" i="1" s="1"/>
  <c r="T2138" i="1"/>
  <c r="S2138" i="1"/>
  <c r="V2138" i="1" s="1"/>
  <c r="T2139" i="1"/>
  <c r="S2139" i="1"/>
  <c r="V2139" i="1" s="1"/>
  <c r="T2140" i="1"/>
  <c r="S2140" i="1"/>
  <c r="V2140" i="1" s="1"/>
  <c r="T2141" i="1"/>
  <c r="S2141" i="1"/>
  <c r="V2141" i="1" s="1"/>
  <c r="T2142" i="1"/>
  <c r="S2142" i="1"/>
  <c r="V2142" i="1" s="1"/>
  <c r="T2143" i="1"/>
  <c r="S2143" i="1"/>
  <c r="V2143" i="1" s="1"/>
  <c r="T2144" i="1"/>
  <c r="S2144" i="1"/>
  <c r="V2144" i="1" s="1"/>
  <c r="T2145" i="1"/>
  <c r="S2145" i="1"/>
  <c r="V2145" i="1" s="1"/>
  <c r="T2146" i="1"/>
  <c r="S2146" i="1"/>
  <c r="V2146" i="1" s="1"/>
  <c r="T2147" i="1"/>
  <c r="S2147" i="1"/>
  <c r="V2147" i="1" s="1"/>
  <c r="T2148" i="1"/>
  <c r="S2148" i="1"/>
  <c r="V2148" i="1" s="1"/>
  <c r="T2149" i="1"/>
  <c r="S2149" i="1"/>
  <c r="V2149" i="1" s="1"/>
  <c r="T2150" i="1"/>
  <c r="S2150" i="1"/>
  <c r="V2150" i="1" s="1"/>
  <c r="T2151" i="1"/>
  <c r="S2151" i="1"/>
  <c r="V2151" i="1" s="1"/>
  <c r="T2152" i="1"/>
  <c r="S2152" i="1"/>
  <c r="V2152" i="1" s="1"/>
  <c r="T2153" i="1"/>
  <c r="S2153" i="1"/>
  <c r="V2153" i="1" s="1"/>
  <c r="T2154" i="1"/>
  <c r="S2154" i="1"/>
  <c r="V2154" i="1" s="1"/>
  <c r="T2155" i="1"/>
  <c r="S2155" i="1"/>
  <c r="V2155" i="1" s="1"/>
  <c r="T2156" i="1"/>
  <c r="S2156" i="1"/>
  <c r="V2156" i="1" s="1"/>
  <c r="T2157" i="1"/>
  <c r="S2157" i="1"/>
  <c r="V2157" i="1" s="1"/>
  <c r="T2158" i="1"/>
  <c r="S2158" i="1"/>
  <c r="V2158" i="1" s="1"/>
  <c r="T2159" i="1"/>
  <c r="S2159" i="1"/>
  <c r="V2159" i="1" s="1"/>
  <c r="T2160" i="1"/>
  <c r="S2160" i="1"/>
  <c r="V2160" i="1" s="1"/>
  <c r="T2161" i="1"/>
  <c r="S2161" i="1"/>
  <c r="V2161" i="1" s="1"/>
  <c r="T2162" i="1"/>
  <c r="S2162" i="1"/>
  <c r="V2162" i="1" s="1"/>
  <c r="T2163" i="1"/>
  <c r="S2163" i="1"/>
  <c r="V2163" i="1" s="1"/>
  <c r="T2164" i="1"/>
  <c r="S2164" i="1"/>
  <c r="V2164" i="1" s="1"/>
  <c r="T2165" i="1"/>
  <c r="S2165" i="1"/>
  <c r="V2165" i="1" s="1"/>
  <c r="T2166" i="1"/>
  <c r="S2166" i="1"/>
  <c r="V2166" i="1" s="1"/>
  <c r="T2167" i="1"/>
  <c r="S2167" i="1"/>
  <c r="V2167" i="1" s="1"/>
  <c r="T2168" i="1"/>
  <c r="S2168" i="1"/>
  <c r="V2168" i="1" s="1"/>
  <c r="T2169" i="1"/>
  <c r="S2169" i="1"/>
  <c r="V2169" i="1" s="1"/>
  <c r="T2170" i="1"/>
  <c r="S2170" i="1"/>
  <c r="V2170" i="1" s="1"/>
  <c r="T2171" i="1"/>
  <c r="S2171" i="1"/>
  <c r="V2171" i="1" s="1"/>
  <c r="T2172" i="1"/>
  <c r="S2172" i="1"/>
  <c r="V2172" i="1" s="1"/>
  <c r="T2173" i="1"/>
  <c r="S2173" i="1"/>
  <c r="V2173" i="1" s="1"/>
  <c r="T2174" i="1"/>
  <c r="S2174" i="1"/>
  <c r="V2174" i="1" s="1"/>
  <c r="T2175" i="1"/>
  <c r="S2175" i="1"/>
  <c r="V2175" i="1" s="1"/>
  <c r="T2176" i="1"/>
  <c r="S2176" i="1"/>
  <c r="V2176" i="1" s="1"/>
  <c r="T2177" i="1"/>
  <c r="S2177" i="1"/>
  <c r="V2177" i="1" s="1"/>
  <c r="T2178" i="1"/>
  <c r="S2178" i="1"/>
  <c r="V2178" i="1" s="1"/>
  <c r="T2179" i="1"/>
  <c r="S2179" i="1"/>
  <c r="V2179" i="1" s="1"/>
  <c r="T2180" i="1"/>
  <c r="S2180" i="1"/>
  <c r="V2180" i="1" s="1"/>
  <c r="T2181" i="1"/>
  <c r="S2181" i="1"/>
  <c r="V2181" i="1" s="1"/>
  <c r="T2182" i="1"/>
  <c r="S2182" i="1"/>
  <c r="V2182" i="1" s="1"/>
  <c r="T2183" i="1"/>
  <c r="S2183" i="1"/>
  <c r="V2183" i="1" s="1"/>
  <c r="T2184" i="1"/>
  <c r="S2184" i="1"/>
  <c r="V2184" i="1" s="1"/>
  <c r="T2185" i="1"/>
  <c r="S2185" i="1"/>
  <c r="V2185" i="1" s="1"/>
  <c r="T2186" i="1"/>
  <c r="S2186" i="1"/>
  <c r="V2186" i="1" s="1"/>
  <c r="T2187" i="1"/>
  <c r="S2187" i="1"/>
  <c r="V2187" i="1" s="1"/>
  <c r="T2188" i="1"/>
  <c r="S2188" i="1"/>
  <c r="V2188" i="1" s="1"/>
  <c r="T2189" i="1"/>
  <c r="S2189" i="1"/>
  <c r="V2189" i="1" s="1"/>
  <c r="T2190" i="1"/>
  <c r="S2190" i="1"/>
  <c r="V2190" i="1" s="1"/>
  <c r="T2191" i="1"/>
  <c r="S2191" i="1"/>
  <c r="V2191" i="1" s="1"/>
  <c r="T2192" i="1"/>
  <c r="S2192" i="1"/>
  <c r="V2192" i="1" s="1"/>
  <c r="T2193" i="1"/>
  <c r="S2193" i="1"/>
  <c r="V2193" i="1" s="1"/>
  <c r="T2194" i="1"/>
  <c r="S2194" i="1"/>
  <c r="V2194" i="1" s="1"/>
  <c r="T2195" i="1"/>
  <c r="S2195" i="1"/>
  <c r="V2195" i="1" s="1"/>
  <c r="T2196" i="1"/>
  <c r="S2196" i="1"/>
  <c r="V2196" i="1" s="1"/>
  <c r="T2197" i="1"/>
  <c r="S2197" i="1"/>
  <c r="V2197" i="1" s="1"/>
  <c r="T2198" i="1"/>
  <c r="S2198" i="1"/>
  <c r="V2198" i="1" s="1"/>
  <c r="T2199" i="1"/>
  <c r="S2199" i="1"/>
  <c r="V2199" i="1" s="1"/>
  <c r="T2200" i="1"/>
  <c r="S2200" i="1"/>
  <c r="V2200" i="1" s="1"/>
  <c r="T2201" i="1"/>
  <c r="S2201" i="1"/>
  <c r="V2201" i="1" s="1"/>
  <c r="T2202" i="1"/>
  <c r="S2202" i="1"/>
  <c r="V2202" i="1" s="1"/>
  <c r="T2203" i="1"/>
  <c r="S2203" i="1"/>
  <c r="V2203" i="1" s="1"/>
  <c r="T2204" i="1"/>
  <c r="S2204" i="1"/>
  <c r="V2204" i="1" s="1"/>
  <c r="T2205" i="1"/>
  <c r="S2205" i="1"/>
  <c r="V2205" i="1" s="1"/>
  <c r="T2206" i="1"/>
  <c r="S2206" i="1"/>
  <c r="V2206" i="1" s="1"/>
  <c r="T2207" i="1"/>
  <c r="S2207" i="1"/>
  <c r="V2207" i="1" s="1"/>
  <c r="T2208" i="1"/>
  <c r="S2208" i="1"/>
  <c r="V2208" i="1" s="1"/>
  <c r="T2209" i="1"/>
  <c r="S2209" i="1"/>
  <c r="V2209" i="1" s="1"/>
  <c r="T2210" i="1"/>
  <c r="S2210" i="1"/>
  <c r="V2210" i="1" s="1"/>
  <c r="T2211" i="1"/>
  <c r="S2211" i="1"/>
  <c r="V2211" i="1" s="1"/>
  <c r="T2212" i="1"/>
  <c r="S2212" i="1"/>
  <c r="V2212" i="1" s="1"/>
  <c r="T2213" i="1"/>
  <c r="S2213" i="1"/>
  <c r="V2213" i="1" s="1"/>
  <c r="T2214" i="1"/>
  <c r="S2214" i="1"/>
  <c r="V2214" i="1" s="1"/>
  <c r="T2215" i="1"/>
  <c r="S2215" i="1"/>
  <c r="V2215" i="1" s="1"/>
  <c r="T2216" i="1"/>
  <c r="S2216" i="1"/>
  <c r="V2216" i="1" s="1"/>
  <c r="T2217" i="1"/>
  <c r="S2217" i="1"/>
  <c r="V2217" i="1" s="1"/>
  <c r="T2218" i="1"/>
  <c r="S2218" i="1"/>
  <c r="V2218" i="1" s="1"/>
  <c r="T2219" i="1"/>
  <c r="S2219" i="1"/>
  <c r="V2219" i="1" s="1"/>
  <c r="T2220" i="1"/>
  <c r="S2220" i="1"/>
  <c r="V2220" i="1" s="1"/>
  <c r="T2221" i="1"/>
  <c r="S2221" i="1"/>
  <c r="V2221" i="1" s="1"/>
  <c r="T2222" i="1"/>
  <c r="S2222" i="1"/>
  <c r="V2222" i="1" s="1"/>
  <c r="T2223" i="1"/>
  <c r="S2223" i="1"/>
  <c r="V2223" i="1" s="1"/>
  <c r="T2224" i="1"/>
  <c r="S2224" i="1"/>
  <c r="V2224" i="1" s="1"/>
  <c r="T2225" i="1"/>
  <c r="S2225" i="1"/>
  <c r="V2225" i="1" s="1"/>
  <c r="T2226" i="1"/>
  <c r="S2226" i="1"/>
  <c r="V2226" i="1" s="1"/>
  <c r="T2227" i="1"/>
  <c r="S2227" i="1"/>
  <c r="V2227" i="1" s="1"/>
  <c r="T2228" i="1"/>
  <c r="S2228" i="1"/>
  <c r="V2228" i="1" s="1"/>
  <c r="T2229" i="1"/>
  <c r="S2229" i="1"/>
  <c r="V2229" i="1" s="1"/>
  <c r="T2230" i="1"/>
  <c r="S2230" i="1"/>
  <c r="V2230" i="1" s="1"/>
  <c r="T2231" i="1"/>
  <c r="S2231" i="1"/>
  <c r="V2231" i="1" s="1"/>
  <c r="T2232" i="1"/>
  <c r="S2232" i="1"/>
  <c r="V2232" i="1" s="1"/>
  <c r="T2233" i="1"/>
  <c r="S2233" i="1"/>
  <c r="V2233" i="1" s="1"/>
  <c r="T2234" i="1"/>
  <c r="S2234" i="1"/>
  <c r="V2234" i="1" s="1"/>
  <c r="T2235" i="1"/>
  <c r="S2235" i="1"/>
  <c r="V2235" i="1" s="1"/>
  <c r="T2236" i="1"/>
  <c r="S2236" i="1"/>
  <c r="V2236" i="1" s="1"/>
  <c r="T2237" i="1"/>
  <c r="S2237" i="1"/>
  <c r="V2237" i="1" s="1"/>
  <c r="T2238" i="1"/>
  <c r="S2238" i="1"/>
  <c r="V2238" i="1" s="1"/>
  <c r="T2239" i="1"/>
  <c r="S2239" i="1"/>
  <c r="V2239" i="1" s="1"/>
  <c r="T2240" i="1"/>
  <c r="S2240" i="1"/>
  <c r="V2240" i="1" s="1"/>
  <c r="T2241" i="1"/>
  <c r="S2241" i="1"/>
  <c r="V2241" i="1" s="1"/>
  <c r="T2242" i="1"/>
  <c r="S2242" i="1"/>
  <c r="V2242" i="1" s="1"/>
  <c r="T2243" i="1"/>
  <c r="S2243" i="1"/>
  <c r="V2243" i="1" s="1"/>
  <c r="T2244" i="1"/>
  <c r="S2244" i="1"/>
  <c r="V2244" i="1" s="1"/>
  <c r="T2245" i="1"/>
  <c r="S2245" i="1"/>
  <c r="V2245" i="1" s="1"/>
  <c r="T2246" i="1"/>
  <c r="S2246" i="1"/>
  <c r="V2246" i="1" s="1"/>
  <c r="T2247" i="1"/>
  <c r="S2247" i="1"/>
  <c r="V2247" i="1" s="1"/>
  <c r="T2248" i="1"/>
  <c r="S2248" i="1"/>
  <c r="V2248" i="1" s="1"/>
  <c r="T2249" i="1"/>
  <c r="S2249" i="1"/>
  <c r="V2249" i="1" s="1"/>
  <c r="T2250" i="1"/>
  <c r="S2250" i="1"/>
  <c r="V2250" i="1" s="1"/>
  <c r="T2251" i="1"/>
  <c r="S2251" i="1"/>
  <c r="V2251" i="1" s="1"/>
  <c r="T2252" i="1"/>
  <c r="S2252" i="1"/>
  <c r="V2252" i="1" s="1"/>
  <c r="T2253" i="1"/>
  <c r="S2253" i="1"/>
  <c r="V2253" i="1" s="1"/>
  <c r="T2254" i="1"/>
  <c r="S2254" i="1"/>
  <c r="V2254" i="1" s="1"/>
  <c r="T2255" i="1"/>
  <c r="S2255" i="1"/>
  <c r="V2255" i="1" s="1"/>
  <c r="T2256" i="1"/>
  <c r="S2256" i="1"/>
  <c r="V2256" i="1" s="1"/>
  <c r="T2257" i="1"/>
  <c r="S2257" i="1"/>
  <c r="V2257" i="1" s="1"/>
  <c r="T2258" i="1"/>
  <c r="S2258" i="1"/>
  <c r="V2258" i="1" s="1"/>
  <c r="T2259" i="1"/>
  <c r="S2259" i="1"/>
  <c r="V2259" i="1" s="1"/>
  <c r="T2260" i="1"/>
  <c r="S2260" i="1"/>
  <c r="V2260" i="1" s="1"/>
  <c r="T2261" i="1"/>
  <c r="S2261" i="1"/>
  <c r="V2261" i="1" s="1"/>
  <c r="T2262" i="1"/>
  <c r="S2262" i="1"/>
  <c r="V2262" i="1" s="1"/>
  <c r="T2263" i="1"/>
  <c r="S2263" i="1"/>
  <c r="V2263" i="1" s="1"/>
  <c r="T2264" i="1"/>
  <c r="S2264" i="1"/>
  <c r="V2264" i="1" s="1"/>
  <c r="T2265" i="1"/>
  <c r="S2265" i="1"/>
  <c r="V2265" i="1" s="1"/>
  <c r="T2266" i="1"/>
  <c r="S2266" i="1"/>
  <c r="V2266" i="1" s="1"/>
  <c r="T2267" i="1"/>
  <c r="S2267" i="1"/>
  <c r="V2267" i="1" s="1"/>
  <c r="T2268" i="1"/>
  <c r="S2268" i="1"/>
  <c r="V2268" i="1" s="1"/>
  <c r="T2269" i="1"/>
  <c r="S2269" i="1"/>
  <c r="V2269" i="1" s="1"/>
  <c r="T2270" i="1"/>
  <c r="S2270" i="1"/>
  <c r="V2270" i="1" s="1"/>
  <c r="T2271" i="1"/>
  <c r="S2271" i="1"/>
  <c r="V2271" i="1" s="1"/>
  <c r="T2272" i="1"/>
  <c r="S2272" i="1"/>
  <c r="V2272" i="1" s="1"/>
  <c r="T2273" i="1"/>
  <c r="S2273" i="1"/>
  <c r="V2273" i="1" s="1"/>
  <c r="T2274" i="1"/>
  <c r="S2274" i="1"/>
  <c r="V2274" i="1" s="1"/>
  <c r="T2275" i="1"/>
  <c r="S2275" i="1"/>
  <c r="V2275" i="1" s="1"/>
  <c r="T2276" i="1"/>
  <c r="S2276" i="1"/>
  <c r="V2276" i="1" s="1"/>
  <c r="T2277" i="1"/>
  <c r="S2277" i="1"/>
  <c r="V2277" i="1" s="1"/>
  <c r="T2278" i="1"/>
  <c r="S2278" i="1"/>
  <c r="V2278" i="1" s="1"/>
  <c r="T2279" i="1"/>
  <c r="S2279" i="1"/>
  <c r="V2279" i="1" s="1"/>
  <c r="T2280" i="1"/>
  <c r="S2280" i="1"/>
  <c r="V2280" i="1" s="1"/>
  <c r="T2281" i="1"/>
  <c r="S2281" i="1"/>
  <c r="V2281" i="1" s="1"/>
  <c r="T2282" i="1"/>
  <c r="S2282" i="1"/>
  <c r="V2282" i="1" s="1"/>
  <c r="T2283" i="1"/>
  <c r="S2283" i="1"/>
  <c r="V2283" i="1" s="1"/>
  <c r="T2284" i="1"/>
  <c r="S2284" i="1"/>
  <c r="V2284" i="1" s="1"/>
  <c r="T2285" i="1"/>
  <c r="S2285" i="1"/>
  <c r="V2285" i="1" s="1"/>
  <c r="T2286" i="1"/>
  <c r="S2286" i="1"/>
  <c r="V2286" i="1" s="1"/>
  <c r="T2287" i="1"/>
  <c r="S2287" i="1"/>
  <c r="V2287" i="1" s="1"/>
  <c r="T2288" i="1"/>
  <c r="S2288" i="1"/>
  <c r="V2288" i="1" s="1"/>
  <c r="T2289" i="1"/>
  <c r="S2289" i="1"/>
  <c r="V2289" i="1" s="1"/>
  <c r="T2290" i="1"/>
  <c r="S2290" i="1"/>
  <c r="V2290" i="1" s="1"/>
  <c r="T2291" i="1"/>
  <c r="S2291" i="1"/>
  <c r="V2291" i="1" s="1"/>
  <c r="T2292" i="1"/>
  <c r="S2292" i="1"/>
  <c r="V2292" i="1" s="1"/>
  <c r="T2293" i="1"/>
  <c r="S2293" i="1"/>
  <c r="V2293" i="1" s="1"/>
  <c r="T2294" i="1"/>
  <c r="S2294" i="1"/>
  <c r="V2294" i="1" s="1"/>
  <c r="T2295" i="1"/>
  <c r="S2295" i="1"/>
  <c r="V2295" i="1" s="1"/>
  <c r="T2296" i="1"/>
  <c r="S2296" i="1"/>
  <c r="V2296" i="1" s="1"/>
  <c r="T2297" i="1"/>
  <c r="S2297" i="1"/>
  <c r="V2297" i="1" s="1"/>
  <c r="T2298" i="1"/>
  <c r="S2298" i="1"/>
  <c r="V2298" i="1" s="1"/>
  <c r="T2299" i="1"/>
  <c r="S2299" i="1"/>
  <c r="V2299" i="1" s="1"/>
  <c r="T2300" i="1"/>
  <c r="S2300" i="1"/>
  <c r="V2300" i="1" s="1"/>
  <c r="T2301" i="1"/>
  <c r="S2301" i="1"/>
  <c r="V2301" i="1" s="1"/>
  <c r="T2302" i="1"/>
  <c r="S2302" i="1"/>
  <c r="V2302" i="1" s="1"/>
  <c r="T2303" i="1"/>
  <c r="S2303" i="1"/>
  <c r="V2303" i="1" s="1"/>
  <c r="T2304" i="1"/>
  <c r="S2304" i="1"/>
  <c r="V2304" i="1" s="1"/>
  <c r="T2305" i="1"/>
  <c r="S2305" i="1"/>
  <c r="V2305" i="1" s="1"/>
  <c r="T2306" i="1"/>
  <c r="S2306" i="1"/>
  <c r="V2306" i="1" s="1"/>
  <c r="T2307" i="1"/>
  <c r="S2307" i="1"/>
  <c r="V2307" i="1" s="1"/>
  <c r="T2308" i="1"/>
  <c r="S2308" i="1"/>
  <c r="V2308" i="1" s="1"/>
  <c r="T2309" i="1"/>
  <c r="S2309" i="1"/>
  <c r="V2309" i="1" s="1"/>
  <c r="T2310" i="1"/>
  <c r="S2310" i="1"/>
  <c r="V2310" i="1" s="1"/>
  <c r="T2311" i="1"/>
  <c r="S2311" i="1"/>
  <c r="V2311" i="1" s="1"/>
  <c r="T2312" i="1"/>
  <c r="S2312" i="1"/>
  <c r="V2312" i="1" s="1"/>
  <c r="T2313" i="1"/>
  <c r="S2313" i="1"/>
  <c r="V2313" i="1" s="1"/>
  <c r="T2314" i="1"/>
  <c r="S2314" i="1"/>
  <c r="V2314" i="1" s="1"/>
  <c r="T2315" i="1"/>
  <c r="S2315" i="1"/>
  <c r="V2315" i="1" s="1"/>
  <c r="T2316" i="1"/>
  <c r="S2316" i="1"/>
  <c r="V2316" i="1" s="1"/>
  <c r="T2317" i="1"/>
  <c r="S2317" i="1"/>
  <c r="V2317" i="1" s="1"/>
  <c r="T2318" i="1"/>
  <c r="S2318" i="1"/>
  <c r="V2318" i="1" s="1"/>
  <c r="T2319" i="1"/>
  <c r="S2319" i="1"/>
  <c r="V2319" i="1" s="1"/>
  <c r="T2320" i="1"/>
  <c r="S2320" i="1"/>
  <c r="V2320" i="1" s="1"/>
  <c r="T2321" i="1"/>
  <c r="S2321" i="1"/>
  <c r="V2321" i="1" s="1"/>
  <c r="T2322" i="1"/>
  <c r="S2322" i="1"/>
  <c r="V2322" i="1" s="1"/>
  <c r="T2323" i="1"/>
  <c r="S2323" i="1"/>
  <c r="V2323" i="1" s="1"/>
  <c r="T2324" i="1"/>
  <c r="S2324" i="1"/>
  <c r="V2324" i="1" s="1"/>
  <c r="T2325" i="1"/>
  <c r="S2325" i="1"/>
  <c r="V2325" i="1" s="1"/>
  <c r="T2326" i="1"/>
  <c r="S2326" i="1"/>
  <c r="V2326" i="1" s="1"/>
  <c r="T2327" i="1"/>
  <c r="S2327" i="1"/>
  <c r="V2327" i="1" s="1"/>
  <c r="T2328" i="1"/>
  <c r="S2328" i="1"/>
  <c r="V2328" i="1" s="1"/>
  <c r="S2329" i="1"/>
  <c r="V2329" i="1" s="1"/>
  <c r="T2330" i="1"/>
  <c r="S2330" i="1"/>
  <c r="V2330" i="1" s="1"/>
  <c r="T2331" i="1"/>
  <c r="S2331" i="1"/>
  <c r="V2331" i="1" s="1"/>
  <c r="T2332" i="1"/>
  <c r="S2332" i="1"/>
  <c r="V2332" i="1" s="1"/>
  <c r="T2333" i="1"/>
  <c r="S2333" i="1"/>
  <c r="V2333" i="1" s="1"/>
  <c r="T2334" i="1"/>
  <c r="S2334" i="1"/>
  <c r="V2334" i="1" s="1"/>
  <c r="T2335" i="1"/>
  <c r="S2335" i="1"/>
  <c r="V2335" i="1" s="1"/>
  <c r="T2336" i="1"/>
  <c r="S2336" i="1"/>
  <c r="V2336" i="1" s="1"/>
  <c r="T2337" i="1"/>
  <c r="S2337" i="1"/>
  <c r="V2337" i="1" s="1"/>
  <c r="T2338" i="1"/>
  <c r="S2338" i="1"/>
  <c r="V2338" i="1" s="1"/>
  <c r="T2339" i="1"/>
  <c r="S2339" i="1"/>
  <c r="V2339" i="1" s="1"/>
  <c r="T2340" i="1"/>
  <c r="S2340" i="1"/>
  <c r="V2340" i="1" s="1"/>
  <c r="T2341" i="1"/>
  <c r="S2341" i="1"/>
  <c r="V2341" i="1" s="1"/>
  <c r="T2342" i="1"/>
  <c r="S2342" i="1"/>
  <c r="V2342" i="1" s="1"/>
  <c r="T2343" i="1"/>
  <c r="S2343" i="1"/>
  <c r="V2343" i="1" s="1"/>
  <c r="T2344" i="1"/>
  <c r="S2344" i="1"/>
  <c r="V2344" i="1" s="1"/>
  <c r="T2345" i="1"/>
  <c r="S2345" i="1"/>
  <c r="V2345" i="1" s="1"/>
  <c r="T2346" i="1"/>
  <c r="S2346" i="1"/>
  <c r="V2346" i="1" s="1"/>
  <c r="T2347" i="1"/>
  <c r="S2347" i="1"/>
  <c r="V2347" i="1" s="1"/>
  <c r="T2348" i="1"/>
  <c r="S2348" i="1"/>
  <c r="V2348" i="1" s="1"/>
  <c r="T2349" i="1"/>
  <c r="S2349" i="1"/>
  <c r="V2349" i="1" s="1"/>
  <c r="T2350" i="1"/>
  <c r="S2350" i="1"/>
  <c r="V2350" i="1" s="1"/>
  <c r="T2351" i="1"/>
  <c r="S2351" i="1"/>
  <c r="V2351" i="1" s="1"/>
  <c r="T2352" i="1"/>
  <c r="S2352" i="1"/>
  <c r="V2352" i="1" s="1"/>
  <c r="T2353" i="1"/>
  <c r="S2353" i="1"/>
  <c r="V2353" i="1" s="1"/>
  <c r="T2354" i="1"/>
  <c r="S2354" i="1"/>
  <c r="V2354" i="1" s="1"/>
  <c r="T2355" i="1"/>
  <c r="S2355" i="1"/>
  <c r="V2355" i="1" s="1"/>
  <c r="T2356" i="1"/>
  <c r="S2356" i="1"/>
  <c r="V2356" i="1" s="1"/>
  <c r="T2357" i="1"/>
  <c r="S2357" i="1"/>
  <c r="V2357" i="1" s="1"/>
  <c r="T2358" i="1"/>
  <c r="S2358" i="1"/>
  <c r="V2358" i="1" s="1"/>
  <c r="T2359" i="1"/>
  <c r="S2359" i="1"/>
  <c r="V2359" i="1" s="1"/>
  <c r="T2360" i="1"/>
  <c r="S2360" i="1"/>
  <c r="V2360" i="1" s="1"/>
  <c r="T2361" i="1"/>
  <c r="S2361" i="1"/>
  <c r="V2361" i="1" s="1"/>
  <c r="T2362" i="1"/>
  <c r="S2362" i="1"/>
  <c r="V2362" i="1" s="1"/>
  <c r="T2363" i="1"/>
  <c r="S2363" i="1"/>
  <c r="V2363" i="1" s="1"/>
  <c r="T2364" i="1"/>
  <c r="S2364" i="1"/>
  <c r="V2364" i="1" s="1"/>
  <c r="T2365" i="1"/>
  <c r="S2365" i="1"/>
  <c r="V2365" i="1" s="1"/>
  <c r="T2366" i="1"/>
  <c r="S2366" i="1"/>
  <c r="V2366" i="1" s="1"/>
  <c r="T2367" i="1"/>
  <c r="S2367" i="1"/>
  <c r="V2367" i="1" s="1"/>
  <c r="T2368" i="1"/>
  <c r="S2368" i="1"/>
  <c r="V2368" i="1" s="1"/>
  <c r="T2369" i="1"/>
  <c r="S2369" i="1"/>
  <c r="V2369" i="1" s="1"/>
  <c r="T2370" i="1"/>
  <c r="S2370" i="1"/>
  <c r="V2370" i="1" s="1"/>
  <c r="T2371" i="1"/>
  <c r="S2371" i="1"/>
  <c r="V2371" i="1" s="1"/>
  <c r="T2372" i="1"/>
  <c r="S2372" i="1"/>
  <c r="V2372" i="1" s="1"/>
  <c r="T2373" i="1"/>
  <c r="S2373" i="1"/>
  <c r="V2373" i="1" s="1"/>
  <c r="T2374" i="1"/>
  <c r="S2374" i="1"/>
  <c r="V2374" i="1" s="1"/>
  <c r="T2375" i="1"/>
  <c r="S2375" i="1"/>
  <c r="V2375" i="1" s="1"/>
  <c r="T2376" i="1"/>
  <c r="S2376" i="1"/>
  <c r="V2376" i="1" s="1"/>
  <c r="T2377" i="1"/>
  <c r="S2377" i="1"/>
  <c r="V2377" i="1" s="1"/>
  <c r="T2378" i="1"/>
  <c r="S2378" i="1"/>
  <c r="V2378" i="1" s="1"/>
  <c r="T2379" i="1"/>
  <c r="S2379" i="1"/>
  <c r="V2379" i="1" s="1"/>
  <c r="T2380" i="1"/>
  <c r="S2380" i="1"/>
  <c r="V2380" i="1" s="1"/>
  <c r="T2381" i="1"/>
  <c r="S2381" i="1"/>
  <c r="V2381" i="1" s="1"/>
  <c r="T2382" i="1"/>
  <c r="S2382" i="1"/>
  <c r="V2382" i="1" s="1"/>
  <c r="T2383" i="1"/>
  <c r="S2383" i="1"/>
  <c r="V2383" i="1" s="1"/>
  <c r="T2384" i="1"/>
  <c r="S2384" i="1"/>
  <c r="V2384" i="1" s="1"/>
  <c r="T2385" i="1"/>
  <c r="S2385" i="1"/>
  <c r="V2385" i="1" s="1"/>
  <c r="T2386" i="1"/>
  <c r="S2386" i="1"/>
  <c r="V2386" i="1" s="1"/>
  <c r="T2387" i="1"/>
  <c r="S2387" i="1"/>
  <c r="V2387" i="1" s="1"/>
  <c r="T2388" i="1"/>
  <c r="S2388" i="1"/>
  <c r="V2388" i="1" s="1"/>
  <c r="T2389" i="1"/>
  <c r="S2389" i="1"/>
  <c r="V2389" i="1" s="1"/>
  <c r="T2390" i="1"/>
  <c r="S2390" i="1"/>
  <c r="V2390" i="1" s="1"/>
  <c r="T2391" i="1"/>
  <c r="S2391" i="1"/>
  <c r="V2391" i="1" s="1"/>
  <c r="T2392" i="1"/>
  <c r="S2392" i="1"/>
  <c r="V2392" i="1" s="1"/>
  <c r="T2393" i="1"/>
  <c r="S2393" i="1"/>
  <c r="V2393" i="1" s="1"/>
  <c r="T2394" i="1"/>
  <c r="S2394" i="1"/>
  <c r="V2394" i="1" s="1"/>
  <c r="T2395" i="1"/>
  <c r="S2395" i="1"/>
  <c r="V2395" i="1" s="1"/>
  <c r="T2396" i="1"/>
  <c r="S2396" i="1"/>
  <c r="V2396" i="1" s="1"/>
  <c r="T2397" i="1"/>
  <c r="S2397" i="1"/>
  <c r="V2397" i="1" s="1"/>
  <c r="T2398" i="1"/>
  <c r="S2398" i="1"/>
  <c r="V2398" i="1" s="1"/>
  <c r="T2399" i="1"/>
  <c r="S2399" i="1"/>
  <c r="V2399" i="1" s="1"/>
  <c r="T2400" i="1"/>
  <c r="S2400" i="1"/>
  <c r="V2400" i="1" s="1"/>
  <c r="T2401" i="1"/>
  <c r="S2401" i="1"/>
  <c r="V2401" i="1" s="1"/>
  <c r="T2402" i="1"/>
  <c r="S2402" i="1"/>
  <c r="V2402" i="1" s="1"/>
  <c r="T2403" i="1"/>
  <c r="S2403" i="1"/>
  <c r="V2403" i="1" s="1"/>
  <c r="T2404" i="1"/>
  <c r="S2404" i="1"/>
  <c r="V2404" i="1" s="1"/>
  <c r="T2405" i="1"/>
  <c r="S2405" i="1"/>
  <c r="V2405" i="1" s="1"/>
  <c r="T2406" i="1"/>
  <c r="S2406" i="1"/>
  <c r="V2406" i="1" s="1"/>
  <c r="T2407" i="1"/>
  <c r="S2407" i="1"/>
  <c r="V2407" i="1" s="1"/>
  <c r="T2408" i="1"/>
  <c r="S2408" i="1"/>
  <c r="V2408" i="1" s="1"/>
  <c r="T2409" i="1"/>
  <c r="S2409" i="1"/>
  <c r="V2409" i="1" s="1"/>
  <c r="T2410" i="1"/>
  <c r="S2410" i="1"/>
  <c r="V2410" i="1" s="1"/>
  <c r="T2411" i="1"/>
  <c r="S2411" i="1"/>
  <c r="V2411" i="1" s="1"/>
  <c r="T2412" i="1"/>
  <c r="S2412" i="1"/>
  <c r="V2412" i="1" s="1"/>
  <c r="T2413" i="1"/>
  <c r="S2413" i="1"/>
  <c r="V2413" i="1" s="1"/>
  <c r="T2414" i="1"/>
  <c r="S2414" i="1"/>
  <c r="V2414" i="1" s="1"/>
  <c r="T2415" i="1"/>
  <c r="S2415" i="1"/>
  <c r="V2415" i="1" s="1"/>
  <c r="T2416" i="1"/>
  <c r="S2416" i="1"/>
  <c r="V2416" i="1" s="1"/>
  <c r="T2417" i="1"/>
  <c r="S2417" i="1"/>
  <c r="V2417" i="1" s="1"/>
  <c r="T2418" i="1"/>
  <c r="S2418" i="1"/>
  <c r="V2418" i="1" s="1"/>
  <c r="T2419" i="1"/>
  <c r="S2419" i="1"/>
  <c r="V2419" i="1" s="1"/>
  <c r="T2420" i="1"/>
  <c r="S2420" i="1"/>
  <c r="V2420" i="1" s="1"/>
  <c r="T2421" i="1"/>
  <c r="S2421" i="1"/>
  <c r="V2421" i="1" s="1"/>
  <c r="T2422" i="1"/>
  <c r="S2422" i="1"/>
  <c r="V2422" i="1" s="1"/>
  <c r="T2423" i="1"/>
  <c r="S2423" i="1"/>
  <c r="V2423" i="1" s="1"/>
  <c r="T2424" i="1"/>
  <c r="S2424" i="1"/>
  <c r="V2424" i="1" s="1"/>
  <c r="T2425" i="1"/>
  <c r="S2425" i="1"/>
  <c r="V2425" i="1" s="1"/>
  <c r="T2426" i="1"/>
  <c r="S2426" i="1"/>
  <c r="V2426" i="1" s="1"/>
  <c r="T2427" i="1"/>
  <c r="S2427" i="1"/>
  <c r="V2427" i="1" s="1"/>
  <c r="T2428" i="1"/>
  <c r="S2428" i="1"/>
  <c r="V2428" i="1" s="1"/>
  <c r="T2429" i="1"/>
  <c r="S2429" i="1"/>
  <c r="V2429" i="1" s="1"/>
  <c r="T2430" i="1"/>
  <c r="S2430" i="1"/>
  <c r="V2430" i="1" s="1"/>
  <c r="T2431" i="1"/>
  <c r="S2431" i="1"/>
  <c r="V2431" i="1" s="1"/>
  <c r="T2432" i="1"/>
  <c r="S2432" i="1"/>
  <c r="V2432" i="1" s="1"/>
  <c r="T2433" i="1"/>
  <c r="S2433" i="1"/>
  <c r="V2433" i="1" s="1"/>
  <c r="T2434" i="1"/>
  <c r="S2434" i="1"/>
  <c r="V2434" i="1" s="1"/>
  <c r="T2435" i="1"/>
  <c r="S2435" i="1"/>
  <c r="V2435" i="1" s="1"/>
  <c r="T2436" i="1"/>
  <c r="S2436" i="1"/>
  <c r="V2436" i="1" s="1"/>
  <c r="T2437" i="1"/>
  <c r="S2437" i="1"/>
  <c r="V2437" i="1" s="1"/>
  <c r="T2438" i="1"/>
  <c r="S2438" i="1"/>
  <c r="V2438" i="1" s="1"/>
  <c r="T2439" i="1"/>
  <c r="S2439" i="1"/>
  <c r="V2439" i="1" s="1"/>
  <c r="T2440" i="1"/>
  <c r="S2440" i="1"/>
  <c r="V2440" i="1" s="1"/>
  <c r="T2441" i="1"/>
  <c r="S2441" i="1"/>
  <c r="V2441" i="1" s="1"/>
  <c r="T2442" i="1"/>
  <c r="S2442" i="1"/>
  <c r="V2442" i="1" s="1"/>
  <c r="T2443" i="1"/>
  <c r="S2443" i="1"/>
  <c r="V2443" i="1" s="1"/>
  <c r="T2444" i="1"/>
  <c r="S2444" i="1"/>
  <c r="V2444" i="1" s="1"/>
  <c r="T2445" i="1"/>
  <c r="S2445" i="1"/>
  <c r="V2445" i="1" s="1"/>
  <c r="T2446" i="1"/>
  <c r="S2446" i="1"/>
  <c r="V2446" i="1" s="1"/>
  <c r="T2447" i="1"/>
  <c r="S2447" i="1"/>
  <c r="V2447" i="1" s="1"/>
  <c r="T2448" i="1"/>
  <c r="S2448" i="1"/>
  <c r="V2448" i="1" s="1"/>
  <c r="T2449" i="1"/>
  <c r="S2449" i="1"/>
  <c r="V2449" i="1" s="1"/>
  <c r="T2450" i="1"/>
  <c r="S2450" i="1"/>
  <c r="V2450" i="1" s="1"/>
  <c r="T2451" i="1"/>
  <c r="S2451" i="1"/>
  <c r="V2451" i="1" s="1"/>
  <c r="T2452" i="1"/>
  <c r="S2452" i="1"/>
  <c r="V2452" i="1" s="1"/>
  <c r="T2453" i="1"/>
  <c r="S2453" i="1"/>
  <c r="V2453" i="1" s="1"/>
  <c r="T2454" i="1"/>
  <c r="S2454" i="1"/>
  <c r="V2454" i="1" s="1"/>
  <c r="T2455" i="1"/>
  <c r="S2455" i="1"/>
  <c r="V2455" i="1" s="1"/>
  <c r="T2456" i="1"/>
  <c r="S2456" i="1"/>
  <c r="V2456" i="1" s="1"/>
  <c r="T2457" i="1"/>
  <c r="S2457" i="1"/>
  <c r="V2457" i="1" s="1"/>
  <c r="T2458" i="1"/>
  <c r="S2458" i="1"/>
  <c r="V2458" i="1" s="1"/>
  <c r="T2459" i="1"/>
  <c r="S2459" i="1"/>
  <c r="V2459" i="1" s="1"/>
  <c r="T2460" i="1"/>
  <c r="S2460" i="1"/>
  <c r="V2460" i="1" s="1"/>
  <c r="T2461" i="1"/>
  <c r="S2461" i="1"/>
  <c r="V2461" i="1" s="1"/>
  <c r="T2462" i="1"/>
  <c r="S2462" i="1"/>
  <c r="V2462" i="1" s="1"/>
  <c r="T2463" i="1"/>
  <c r="S2463" i="1"/>
  <c r="V2463" i="1" s="1"/>
  <c r="T2464" i="1"/>
  <c r="S2464" i="1"/>
  <c r="V2464" i="1" s="1"/>
  <c r="T2465" i="1"/>
  <c r="S2465" i="1"/>
  <c r="V2465" i="1" s="1"/>
  <c r="T2466" i="1"/>
  <c r="S2466" i="1"/>
  <c r="V2466" i="1" s="1"/>
  <c r="T2467" i="1"/>
  <c r="S2467" i="1"/>
  <c r="V2467" i="1" s="1"/>
  <c r="T2468" i="1"/>
  <c r="S2468" i="1"/>
  <c r="V2468" i="1" s="1"/>
  <c r="T2469" i="1"/>
  <c r="S2469" i="1"/>
  <c r="V2469" i="1" s="1"/>
  <c r="T2470" i="1"/>
  <c r="S2470" i="1"/>
  <c r="V2470" i="1" s="1"/>
  <c r="T2471" i="1"/>
  <c r="S2471" i="1"/>
  <c r="V2471" i="1" s="1"/>
  <c r="T2472" i="1"/>
  <c r="S2472" i="1"/>
  <c r="V2472" i="1" s="1"/>
  <c r="T2473" i="1"/>
  <c r="S2473" i="1"/>
  <c r="V2473" i="1" s="1"/>
  <c r="T2474" i="1"/>
  <c r="S2474" i="1"/>
  <c r="V2474" i="1" s="1"/>
  <c r="T2475" i="1"/>
  <c r="S2475" i="1"/>
  <c r="V2475" i="1" s="1"/>
  <c r="T2476" i="1"/>
  <c r="S2476" i="1"/>
  <c r="V2476" i="1" s="1"/>
  <c r="T2477" i="1"/>
  <c r="S2477" i="1"/>
  <c r="V2477" i="1" s="1"/>
  <c r="T2478" i="1"/>
  <c r="S2478" i="1"/>
  <c r="V2478" i="1" s="1"/>
  <c r="T2479" i="1"/>
  <c r="S2479" i="1"/>
  <c r="V2479" i="1" s="1"/>
  <c r="T2480" i="1"/>
  <c r="S2480" i="1"/>
  <c r="V2480" i="1" s="1"/>
  <c r="T2481" i="1"/>
  <c r="S2481" i="1"/>
  <c r="V2481" i="1" s="1"/>
  <c r="T2482" i="1"/>
  <c r="S2482" i="1"/>
  <c r="V2482" i="1" s="1"/>
  <c r="T2483" i="1"/>
  <c r="S2483" i="1"/>
  <c r="V2483" i="1" s="1"/>
  <c r="T2484" i="1"/>
  <c r="S2484" i="1"/>
  <c r="V2484" i="1" s="1"/>
  <c r="T2485" i="1"/>
  <c r="S2485" i="1"/>
  <c r="V2485" i="1" s="1"/>
  <c r="T2486" i="1"/>
  <c r="S2486" i="1"/>
  <c r="V2486" i="1" s="1"/>
  <c r="T2487" i="1"/>
  <c r="S2487" i="1"/>
  <c r="V2487" i="1" s="1"/>
  <c r="T2488" i="1"/>
  <c r="S2488" i="1"/>
  <c r="V2488" i="1" s="1"/>
  <c r="T2489" i="1"/>
  <c r="S2489" i="1"/>
  <c r="V2489" i="1" s="1"/>
  <c r="T2490" i="1"/>
  <c r="S2490" i="1"/>
  <c r="V2490" i="1" s="1"/>
  <c r="T2491" i="1"/>
  <c r="S2491" i="1"/>
  <c r="V2491" i="1" s="1"/>
  <c r="T2492" i="1"/>
  <c r="S2492" i="1"/>
  <c r="V2492" i="1" s="1"/>
  <c r="T2493" i="1"/>
  <c r="S2493" i="1"/>
  <c r="V2493" i="1" s="1"/>
  <c r="T2494" i="1"/>
  <c r="S2494" i="1"/>
  <c r="V2494" i="1" s="1"/>
  <c r="T2495" i="1"/>
  <c r="S2495" i="1"/>
  <c r="V2495" i="1" s="1"/>
  <c r="T2496" i="1"/>
  <c r="S2496" i="1"/>
  <c r="V2496" i="1" s="1"/>
  <c r="T2497" i="1"/>
  <c r="S2497" i="1"/>
  <c r="V2497" i="1" s="1"/>
  <c r="T2498" i="1"/>
  <c r="S2498" i="1"/>
  <c r="V2498" i="1" s="1"/>
  <c r="T2499" i="1"/>
  <c r="S2499" i="1"/>
  <c r="V2499" i="1" s="1"/>
  <c r="T2500" i="1"/>
  <c r="S2500" i="1"/>
  <c r="V2500" i="1" s="1"/>
  <c r="T2501" i="1"/>
  <c r="S2501" i="1"/>
  <c r="V2501" i="1" s="1"/>
  <c r="T2502" i="1"/>
  <c r="S2502" i="1"/>
  <c r="V2502" i="1" s="1"/>
  <c r="T2503" i="1"/>
  <c r="S2503" i="1"/>
  <c r="V2503" i="1" s="1"/>
  <c r="T2504" i="1"/>
  <c r="S2504" i="1"/>
  <c r="V2504" i="1" s="1"/>
  <c r="T2505" i="1"/>
  <c r="S2505" i="1"/>
  <c r="V2505" i="1" s="1"/>
  <c r="T2506" i="1"/>
  <c r="S2506" i="1"/>
  <c r="V2506" i="1" s="1"/>
  <c r="T2507" i="1"/>
  <c r="S2507" i="1"/>
  <c r="V2507" i="1" s="1"/>
  <c r="T2508" i="1"/>
  <c r="S2508" i="1"/>
  <c r="V2508" i="1" s="1"/>
  <c r="T2509" i="1"/>
  <c r="S2509" i="1"/>
  <c r="V2509" i="1" s="1"/>
  <c r="T2510" i="1"/>
  <c r="S2510" i="1"/>
  <c r="V2510" i="1" s="1"/>
  <c r="T2511" i="1"/>
  <c r="S2511" i="1"/>
  <c r="V2511" i="1" s="1"/>
  <c r="T2512" i="1"/>
  <c r="S2512" i="1"/>
  <c r="V2512" i="1" s="1"/>
  <c r="T2513" i="1"/>
  <c r="S2513" i="1"/>
  <c r="V2513" i="1" s="1"/>
  <c r="T2514" i="1"/>
  <c r="S2514" i="1"/>
  <c r="V2514" i="1" s="1"/>
  <c r="T2515" i="1"/>
  <c r="S2515" i="1"/>
  <c r="V2515" i="1" s="1"/>
  <c r="T2516" i="1"/>
  <c r="S2516" i="1"/>
  <c r="V2516" i="1" s="1"/>
  <c r="T2517" i="1"/>
  <c r="S2517" i="1"/>
  <c r="V2517" i="1" s="1"/>
  <c r="T2518" i="1"/>
  <c r="S2518" i="1"/>
  <c r="V2518" i="1" s="1"/>
  <c r="T2519" i="1"/>
  <c r="S2519" i="1"/>
  <c r="V2519" i="1" s="1"/>
  <c r="T2520" i="1"/>
  <c r="S2520" i="1"/>
  <c r="V2520" i="1" s="1"/>
  <c r="T2521" i="1"/>
  <c r="S2521" i="1"/>
  <c r="V2521" i="1" s="1"/>
  <c r="T2522" i="1"/>
  <c r="S2522" i="1"/>
  <c r="V2522" i="1" s="1"/>
  <c r="T2523" i="1"/>
  <c r="S2523" i="1"/>
  <c r="V2523" i="1" s="1"/>
  <c r="T2524" i="1"/>
  <c r="S2524" i="1"/>
  <c r="V2524" i="1" s="1"/>
  <c r="T2525" i="1"/>
  <c r="S2525" i="1"/>
  <c r="V2525" i="1" s="1"/>
  <c r="T2526" i="1"/>
  <c r="S2526" i="1"/>
  <c r="V2526" i="1" s="1"/>
  <c r="T2527" i="1"/>
  <c r="S2527" i="1"/>
  <c r="V2527" i="1" s="1"/>
  <c r="T2528" i="1"/>
  <c r="S2528" i="1"/>
  <c r="V2528" i="1" s="1"/>
  <c r="T2529" i="1"/>
  <c r="S2529" i="1"/>
  <c r="V2529" i="1" s="1"/>
  <c r="T2530" i="1"/>
  <c r="S2530" i="1"/>
  <c r="V2530" i="1" s="1"/>
  <c r="T2531" i="1"/>
  <c r="S2531" i="1"/>
  <c r="V2531" i="1" s="1"/>
  <c r="T2532" i="1"/>
  <c r="S2532" i="1"/>
  <c r="V2532" i="1" s="1"/>
  <c r="T2533" i="1"/>
  <c r="S2533" i="1"/>
  <c r="V2533" i="1" s="1"/>
  <c r="T2534" i="1"/>
  <c r="S2534" i="1"/>
  <c r="V2534" i="1" s="1"/>
  <c r="T2535" i="1"/>
  <c r="S2535" i="1"/>
  <c r="V2535" i="1" s="1"/>
  <c r="T2536" i="1"/>
  <c r="S2536" i="1"/>
  <c r="V2536" i="1" s="1"/>
  <c r="T2537" i="1"/>
  <c r="S2537" i="1"/>
  <c r="V2537" i="1" s="1"/>
  <c r="T2538" i="1"/>
  <c r="S2538" i="1"/>
  <c r="V2538" i="1" s="1"/>
  <c r="T2539" i="1"/>
  <c r="S2539" i="1"/>
  <c r="V2539" i="1" s="1"/>
  <c r="T2540" i="1"/>
  <c r="S2540" i="1"/>
  <c r="V2540" i="1" s="1"/>
  <c r="T2541" i="1"/>
  <c r="S2541" i="1"/>
  <c r="V2541" i="1" s="1"/>
  <c r="T2542" i="1"/>
  <c r="S2542" i="1"/>
  <c r="V2542" i="1" s="1"/>
  <c r="T2543" i="1"/>
  <c r="S2543" i="1"/>
  <c r="V2543" i="1" s="1"/>
  <c r="T2544" i="1"/>
  <c r="S2544" i="1"/>
  <c r="V2544" i="1" s="1"/>
  <c r="T2545" i="1"/>
  <c r="S2545" i="1"/>
  <c r="V2545" i="1" s="1"/>
  <c r="T2546" i="1"/>
  <c r="S2546" i="1"/>
  <c r="V2546" i="1" s="1"/>
  <c r="T2547" i="1"/>
  <c r="S2547" i="1"/>
  <c r="V2547" i="1" s="1"/>
  <c r="T2548" i="1"/>
  <c r="S2548" i="1"/>
  <c r="V2548" i="1" s="1"/>
  <c r="T2549" i="1"/>
  <c r="S2549" i="1"/>
  <c r="V2549" i="1" s="1"/>
  <c r="T2550" i="1"/>
  <c r="S2550" i="1"/>
  <c r="V2550" i="1" s="1"/>
  <c r="T2551" i="1"/>
  <c r="S2551" i="1"/>
  <c r="V2551" i="1" s="1"/>
  <c r="T2552" i="1"/>
  <c r="S2552" i="1"/>
  <c r="V2552" i="1" s="1"/>
  <c r="T2553" i="1"/>
  <c r="S2553" i="1"/>
  <c r="V2553" i="1" s="1"/>
  <c r="T2554" i="1"/>
  <c r="S2554" i="1"/>
  <c r="V2554" i="1" s="1"/>
  <c r="T2555" i="1"/>
  <c r="S2555" i="1"/>
  <c r="V2555" i="1" s="1"/>
  <c r="T2556" i="1"/>
  <c r="S2556" i="1"/>
  <c r="V2556" i="1" s="1"/>
  <c r="T2557" i="1"/>
  <c r="S2557" i="1"/>
  <c r="V2557" i="1" s="1"/>
  <c r="T2558" i="1"/>
  <c r="S2558" i="1"/>
  <c r="V2558" i="1" s="1"/>
  <c r="T2559" i="1"/>
  <c r="S2559" i="1"/>
  <c r="V2559" i="1" s="1"/>
  <c r="T2560" i="1"/>
  <c r="S2560" i="1"/>
  <c r="V2560" i="1" s="1"/>
  <c r="T2561" i="1"/>
  <c r="S2561" i="1"/>
  <c r="V2561" i="1" s="1"/>
  <c r="T2562" i="1"/>
  <c r="S2562" i="1"/>
  <c r="V2562" i="1" s="1"/>
  <c r="T2563" i="1"/>
  <c r="S2563" i="1"/>
  <c r="V2563" i="1" s="1"/>
  <c r="T2564" i="1"/>
  <c r="S2564" i="1"/>
  <c r="V2564" i="1" s="1"/>
  <c r="T2565" i="1"/>
  <c r="S2565" i="1"/>
  <c r="V2565" i="1" s="1"/>
  <c r="T2566" i="1"/>
  <c r="S2566" i="1"/>
  <c r="V2566" i="1" s="1"/>
  <c r="T2567" i="1"/>
  <c r="S2567" i="1"/>
  <c r="V2567" i="1" s="1"/>
  <c r="T2568" i="1"/>
  <c r="S2568" i="1"/>
  <c r="V2568" i="1" s="1"/>
  <c r="T2569" i="1"/>
  <c r="S2569" i="1"/>
  <c r="V2569" i="1" s="1"/>
  <c r="T2570" i="1"/>
  <c r="S2570" i="1"/>
  <c r="V2570" i="1" s="1"/>
  <c r="T2571" i="1"/>
  <c r="S2571" i="1"/>
  <c r="V2571" i="1" s="1"/>
  <c r="T2572" i="1"/>
  <c r="S2572" i="1"/>
  <c r="V2572" i="1" s="1"/>
  <c r="T2573" i="1"/>
  <c r="S2573" i="1"/>
  <c r="V2573" i="1" s="1"/>
  <c r="T2574" i="1"/>
  <c r="S2574" i="1"/>
  <c r="V2574" i="1" s="1"/>
  <c r="T2575" i="1"/>
  <c r="S2575" i="1"/>
  <c r="V2575" i="1" s="1"/>
  <c r="T2576" i="1"/>
  <c r="S2576" i="1"/>
  <c r="V2576" i="1" s="1"/>
  <c r="T2577" i="1"/>
  <c r="S2577" i="1"/>
  <c r="V2577" i="1" s="1"/>
  <c r="T2578" i="1"/>
  <c r="S2578" i="1"/>
  <c r="V2578" i="1" s="1"/>
  <c r="T2579" i="1"/>
  <c r="S2579" i="1"/>
  <c r="V2579" i="1" s="1"/>
  <c r="T2580" i="1"/>
  <c r="S2580" i="1"/>
  <c r="V2580" i="1" s="1"/>
  <c r="T2581" i="1"/>
  <c r="S2581" i="1"/>
  <c r="V2581" i="1" s="1"/>
  <c r="T2582" i="1"/>
  <c r="S2582" i="1"/>
  <c r="V2582" i="1" s="1"/>
  <c r="T2583" i="1"/>
  <c r="S2583" i="1"/>
  <c r="V2583" i="1" s="1"/>
  <c r="T2584" i="1"/>
  <c r="S2584" i="1"/>
  <c r="V2584" i="1" s="1"/>
  <c r="T2585" i="1"/>
  <c r="S2585" i="1"/>
  <c r="V2585" i="1" s="1"/>
  <c r="T2586" i="1"/>
  <c r="S2586" i="1"/>
  <c r="V2586" i="1" s="1"/>
  <c r="T2587" i="1"/>
  <c r="S2587" i="1"/>
  <c r="V2587" i="1" s="1"/>
  <c r="T2588" i="1"/>
  <c r="S2588" i="1"/>
  <c r="V2588" i="1" s="1"/>
  <c r="T2589" i="1"/>
  <c r="S2589" i="1"/>
  <c r="V2589" i="1" s="1"/>
  <c r="T2590" i="1"/>
  <c r="S2590" i="1"/>
  <c r="V2590" i="1" s="1"/>
  <c r="T2591" i="1"/>
  <c r="S2591" i="1"/>
  <c r="V2591" i="1" s="1"/>
  <c r="T2592" i="1"/>
  <c r="S2592" i="1"/>
  <c r="V2592" i="1" s="1"/>
  <c r="T2593" i="1"/>
  <c r="S2593" i="1"/>
  <c r="V2593" i="1" s="1"/>
  <c r="T2594" i="1"/>
  <c r="S2594" i="1"/>
  <c r="V2594" i="1" s="1"/>
  <c r="T2595" i="1"/>
  <c r="S2595" i="1"/>
  <c r="V2595" i="1" s="1"/>
  <c r="T2596" i="1"/>
  <c r="S2596" i="1"/>
  <c r="V2596" i="1" s="1"/>
  <c r="T2597" i="1"/>
  <c r="S2597" i="1"/>
  <c r="V2597" i="1" s="1"/>
  <c r="T2598" i="1"/>
  <c r="S2598" i="1"/>
  <c r="V2598" i="1" s="1"/>
  <c r="T2599" i="1"/>
  <c r="S2599" i="1"/>
  <c r="V2599" i="1" s="1"/>
  <c r="T2600" i="1"/>
  <c r="S2600" i="1"/>
  <c r="V2600" i="1" s="1"/>
  <c r="T2601" i="1"/>
  <c r="S2601" i="1"/>
  <c r="V2601" i="1" s="1"/>
  <c r="T2602" i="1"/>
  <c r="S2602" i="1"/>
  <c r="V2602" i="1" s="1"/>
  <c r="T2603" i="1"/>
  <c r="S2603" i="1"/>
  <c r="V2603" i="1" s="1"/>
  <c r="T2604" i="1"/>
  <c r="S2604" i="1"/>
  <c r="V2604" i="1" s="1"/>
  <c r="T2605" i="1"/>
  <c r="S2605" i="1"/>
  <c r="V2605" i="1" s="1"/>
  <c r="T2606" i="1"/>
  <c r="S2606" i="1"/>
  <c r="V2606" i="1" s="1"/>
  <c r="T2607" i="1"/>
  <c r="S2607" i="1"/>
  <c r="V2607" i="1" s="1"/>
  <c r="T2608" i="1"/>
  <c r="S2608" i="1"/>
  <c r="V2608" i="1" s="1"/>
  <c r="T2609" i="1"/>
  <c r="S2609" i="1"/>
  <c r="V2609" i="1" s="1"/>
  <c r="T2610" i="1"/>
  <c r="S2610" i="1"/>
  <c r="V2610" i="1" s="1"/>
  <c r="T2611" i="1"/>
  <c r="S2611" i="1"/>
  <c r="V2611" i="1" s="1"/>
  <c r="T2612" i="1"/>
  <c r="S2612" i="1"/>
  <c r="V2612" i="1" s="1"/>
  <c r="T2613" i="1"/>
  <c r="S2613" i="1"/>
  <c r="V2613" i="1" s="1"/>
  <c r="T2614" i="1"/>
  <c r="S2614" i="1"/>
  <c r="V2614" i="1" s="1"/>
  <c r="T2615" i="1"/>
  <c r="S2615" i="1"/>
  <c r="V2615" i="1" s="1"/>
  <c r="T2616" i="1"/>
  <c r="S2616" i="1"/>
  <c r="V2616" i="1" s="1"/>
  <c r="T2617" i="1"/>
  <c r="S2617" i="1"/>
  <c r="V2617" i="1" s="1"/>
  <c r="T2618" i="1"/>
  <c r="S2618" i="1"/>
  <c r="V2618" i="1" s="1"/>
  <c r="T2619" i="1"/>
  <c r="S2619" i="1"/>
  <c r="V2619" i="1" s="1"/>
  <c r="T2620" i="1"/>
  <c r="S2620" i="1"/>
  <c r="V2620" i="1" s="1"/>
  <c r="T2621" i="1"/>
  <c r="S2621" i="1"/>
  <c r="V2621" i="1" s="1"/>
  <c r="T2622" i="1"/>
  <c r="S2622" i="1"/>
  <c r="V2622" i="1" s="1"/>
  <c r="T2623" i="1"/>
  <c r="S2623" i="1"/>
  <c r="V2623" i="1" s="1"/>
  <c r="T2624" i="1"/>
  <c r="S2624" i="1"/>
  <c r="V2624" i="1" s="1"/>
  <c r="T2625" i="1"/>
  <c r="S2625" i="1"/>
  <c r="V2625" i="1" s="1"/>
  <c r="T2626" i="1"/>
  <c r="S2626" i="1"/>
  <c r="V2626" i="1" s="1"/>
  <c r="T2627" i="1"/>
  <c r="S2627" i="1"/>
  <c r="V2627" i="1" s="1"/>
  <c r="T2628" i="1"/>
  <c r="S2628" i="1"/>
  <c r="V2628" i="1" s="1"/>
  <c r="T2629" i="1"/>
  <c r="S2629" i="1"/>
  <c r="V2629" i="1" s="1"/>
  <c r="T2630" i="1"/>
  <c r="S2630" i="1"/>
  <c r="V2630" i="1" s="1"/>
  <c r="T2631" i="1"/>
  <c r="S2631" i="1"/>
  <c r="V2631" i="1" s="1"/>
  <c r="T2632" i="1"/>
  <c r="S2632" i="1"/>
  <c r="V2632" i="1" s="1"/>
  <c r="T2633" i="1"/>
  <c r="S2633" i="1"/>
  <c r="V2633" i="1" s="1"/>
  <c r="T2634" i="1"/>
  <c r="S2634" i="1"/>
  <c r="V2634" i="1" s="1"/>
  <c r="T2635" i="1"/>
  <c r="S2635" i="1"/>
  <c r="V2635" i="1" s="1"/>
  <c r="T2636" i="1"/>
  <c r="S2636" i="1"/>
  <c r="V2636" i="1" s="1"/>
  <c r="T2637" i="1"/>
  <c r="S2637" i="1"/>
  <c r="V2637" i="1" s="1"/>
  <c r="T2638" i="1"/>
  <c r="S2638" i="1"/>
  <c r="V2638" i="1" s="1"/>
  <c r="T2639" i="1"/>
  <c r="S2639" i="1"/>
  <c r="V2639" i="1" s="1"/>
  <c r="T2640" i="1"/>
  <c r="S2640" i="1"/>
  <c r="V2640" i="1" s="1"/>
  <c r="T2641" i="1"/>
  <c r="S2641" i="1"/>
  <c r="V2641" i="1" s="1"/>
  <c r="T2642" i="1"/>
  <c r="S2642" i="1"/>
  <c r="V2642" i="1" s="1"/>
  <c r="T2643" i="1"/>
  <c r="S2643" i="1"/>
  <c r="V2643" i="1" s="1"/>
  <c r="T2644" i="1"/>
  <c r="S2644" i="1"/>
  <c r="V2644" i="1" s="1"/>
  <c r="T2645" i="1"/>
  <c r="S2645" i="1"/>
  <c r="V2645" i="1" s="1"/>
  <c r="T2646" i="1"/>
  <c r="S2646" i="1"/>
  <c r="V2646" i="1" s="1"/>
  <c r="T2647" i="1"/>
  <c r="S2647" i="1"/>
  <c r="V2647" i="1" s="1"/>
  <c r="T2648" i="1"/>
  <c r="S2648" i="1"/>
  <c r="V2648" i="1" s="1"/>
  <c r="T2649" i="1"/>
  <c r="S2649" i="1"/>
  <c r="V2649" i="1" s="1"/>
  <c r="T2650" i="1"/>
  <c r="S2650" i="1"/>
  <c r="V2650" i="1" s="1"/>
  <c r="T2651" i="1"/>
  <c r="S2651" i="1"/>
  <c r="V2651" i="1" s="1"/>
  <c r="T2652" i="1"/>
  <c r="S2652" i="1"/>
  <c r="V2652" i="1" s="1"/>
  <c r="T2653" i="1"/>
  <c r="S2653" i="1"/>
  <c r="V2653" i="1" s="1"/>
  <c r="T2654" i="1"/>
  <c r="S2654" i="1"/>
  <c r="V2654" i="1" s="1"/>
  <c r="T2655" i="1"/>
  <c r="S2655" i="1"/>
  <c r="V2655" i="1" s="1"/>
  <c r="T2656" i="1"/>
  <c r="S2656" i="1"/>
  <c r="V2656" i="1" s="1"/>
  <c r="T2657" i="1"/>
  <c r="S2657" i="1"/>
  <c r="V2657" i="1" s="1"/>
  <c r="T2658" i="1"/>
  <c r="S2658" i="1"/>
  <c r="V2658" i="1" s="1"/>
  <c r="T2659" i="1"/>
  <c r="S2659" i="1"/>
  <c r="V2659" i="1" s="1"/>
  <c r="T2660" i="1"/>
  <c r="S2660" i="1"/>
  <c r="V2660" i="1" s="1"/>
  <c r="T2661" i="1"/>
  <c r="S2661" i="1"/>
  <c r="V2661" i="1" s="1"/>
  <c r="T2662" i="1"/>
  <c r="S2662" i="1"/>
  <c r="V2662" i="1" s="1"/>
  <c r="T2663" i="1"/>
  <c r="S2663" i="1"/>
  <c r="V2663" i="1" s="1"/>
  <c r="T2664" i="1"/>
  <c r="S2664" i="1"/>
  <c r="V2664" i="1" s="1"/>
  <c r="T2665" i="1"/>
  <c r="S2665" i="1"/>
  <c r="V2665" i="1" s="1"/>
  <c r="T2666" i="1"/>
  <c r="S2666" i="1"/>
  <c r="V2666" i="1" s="1"/>
  <c r="T2667" i="1"/>
  <c r="S2667" i="1"/>
  <c r="V2667" i="1" s="1"/>
  <c r="T2668" i="1"/>
  <c r="S2668" i="1"/>
  <c r="V2668" i="1" s="1"/>
  <c r="T2669" i="1"/>
  <c r="S2669" i="1"/>
  <c r="V2669" i="1" s="1"/>
  <c r="T2670" i="1"/>
  <c r="S2670" i="1"/>
  <c r="V2670" i="1" s="1"/>
  <c r="T2671" i="1"/>
  <c r="S2671" i="1"/>
  <c r="V2671" i="1" s="1"/>
  <c r="T2672" i="1"/>
  <c r="S2672" i="1"/>
  <c r="V2672" i="1" s="1"/>
  <c r="T2673" i="1"/>
  <c r="S2673" i="1"/>
  <c r="V2673" i="1" s="1"/>
  <c r="T2674" i="1"/>
  <c r="S2674" i="1"/>
  <c r="V2674" i="1" s="1"/>
  <c r="T2675" i="1"/>
  <c r="S2675" i="1"/>
  <c r="V2675" i="1" s="1"/>
  <c r="T2676" i="1"/>
  <c r="S2676" i="1"/>
  <c r="V2676" i="1" s="1"/>
  <c r="T2677" i="1"/>
  <c r="S2677" i="1"/>
  <c r="V2677" i="1" s="1"/>
  <c r="T2678" i="1"/>
  <c r="S2678" i="1"/>
  <c r="V2678" i="1" s="1"/>
  <c r="T2679" i="1"/>
  <c r="S2679" i="1"/>
  <c r="V2679" i="1" s="1"/>
  <c r="T2680" i="1"/>
  <c r="S2680" i="1"/>
  <c r="V2680" i="1" s="1"/>
  <c r="T2681" i="1"/>
  <c r="S2681" i="1"/>
  <c r="V2681" i="1" s="1"/>
  <c r="T2682" i="1"/>
  <c r="S2682" i="1"/>
  <c r="V2682" i="1" s="1"/>
  <c r="T2683" i="1"/>
  <c r="S2683" i="1"/>
  <c r="V2683" i="1" s="1"/>
  <c r="T2684" i="1"/>
  <c r="S2684" i="1"/>
  <c r="V2684" i="1" s="1"/>
  <c r="T2685" i="1"/>
  <c r="S2685" i="1"/>
  <c r="V2685" i="1" s="1"/>
  <c r="T2686" i="1"/>
  <c r="S2686" i="1"/>
  <c r="V2686" i="1" s="1"/>
  <c r="T2687" i="1"/>
  <c r="S2687" i="1"/>
  <c r="V2687" i="1" s="1"/>
  <c r="T2688" i="1"/>
  <c r="S2688" i="1"/>
  <c r="V2688" i="1" s="1"/>
  <c r="T2689" i="1"/>
  <c r="S2689" i="1"/>
  <c r="V2689" i="1" s="1"/>
  <c r="T2690" i="1"/>
  <c r="S2690" i="1"/>
  <c r="V2690" i="1" s="1"/>
  <c r="T2691" i="1"/>
  <c r="S2691" i="1"/>
  <c r="V2691" i="1" s="1"/>
  <c r="T2692" i="1"/>
  <c r="S2692" i="1"/>
  <c r="V2692" i="1" s="1"/>
  <c r="T2693" i="1"/>
  <c r="S2693" i="1"/>
  <c r="V2693" i="1" s="1"/>
  <c r="T2694" i="1"/>
  <c r="S2694" i="1"/>
  <c r="V2694" i="1" s="1"/>
  <c r="T2695" i="1"/>
  <c r="S2695" i="1"/>
  <c r="V2695" i="1" s="1"/>
  <c r="T2696" i="1"/>
  <c r="S2696" i="1"/>
  <c r="V2696" i="1" s="1"/>
  <c r="T2697" i="1"/>
  <c r="S2697" i="1"/>
  <c r="V2697" i="1" s="1"/>
  <c r="T2698" i="1"/>
  <c r="S2698" i="1"/>
  <c r="V2698" i="1" s="1"/>
  <c r="T2699" i="1"/>
  <c r="S2699" i="1"/>
  <c r="V2699" i="1" s="1"/>
  <c r="T2700" i="1"/>
  <c r="S2700" i="1"/>
  <c r="V2700" i="1" s="1"/>
  <c r="T2701" i="1"/>
  <c r="S2701" i="1"/>
  <c r="V2701" i="1" s="1"/>
  <c r="T2702" i="1"/>
  <c r="S2702" i="1"/>
  <c r="V2702" i="1" s="1"/>
  <c r="T2703" i="1"/>
  <c r="S2703" i="1"/>
  <c r="V2703" i="1" s="1"/>
  <c r="T2704" i="1"/>
  <c r="S2704" i="1"/>
  <c r="V2704" i="1" s="1"/>
  <c r="T2705" i="1"/>
  <c r="S2705" i="1"/>
  <c r="V2705" i="1" s="1"/>
  <c r="T2706" i="1"/>
  <c r="S2706" i="1"/>
  <c r="V2706" i="1" s="1"/>
  <c r="T2707" i="1"/>
  <c r="S2707" i="1"/>
  <c r="V2707" i="1" s="1"/>
  <c r="T2708" i="1"/>
  <c r="S2708" i="1"/>
  <c r="V2708" i="1" s="1"/>
  <c r="T2709" i="1"/>
  <c r="S2709" i="1"/>
  <c r="V2709" i="1" s="1"/>
  <c r="T2710" i="1"/>
  <c r="S2710" i="1"/>
  <c r="V2710" i="1" s="1"/>
  <c r="T2711" i="1"/>
  <c r="S2711" i="1"/>
  <c r="V2711" i="1" s="1"/>
  <c r="T2712" i="1"/>
  <c r="S2712" i="1"/>
  <c r="V2712" i="1" s="1"/>
  <c r="T2713" i="1"/>
  <c r="S2713" i="1"/>
  <c r="V2713" i="1" s="1"/>
  <c r="T2714" i="1"/>
  <c r="S2714" i="1"/>
  <c r="V2714" i="1" s="1"/>
  <c r="T2715" i="1"/>
  <c r="S2715" i="1"/>
  <c r="V2715" i="1" s="1"/>
  <c r="T2716" i="1"/>
  <c r="S2716" i="1"/>
  <c r="V2716" i="1" s="1"/>
  <c r="T2717" i="1"/>
  <c r="S2717" i="1"/>
  <c r="V2717" i="1" s="1"/>
  <c r="T2718" i="1"/>
  <c r="S2718" i="1"/>
  <c r="V2718" i="1" s="1"/>
  <c r="T2719" i="1"/>
  <c r="S2719" i="1"/>
  <c r="V2719" i="1" s="1"/>
  <c r="T2720" i="1"/>
  <c r="S2720" i="1"/>
  <c r="V2720" i="1" s="1"/>
  <c r="T2721" i="1"/>
  <c r="S2721" i="1"/>
  <c r="V2721" i="1" s="1"/>
  <c r="T2722" i="1"/>
  <c r="S2722" i="1"/>
  <c r="V2722" i="1" s="1"/>
  <c r="T2723" i="1"/>
  <c r="S2723" i="1"/>
  <c r="V2723" i="1" s="1"/>
  <c r="T2724" i="1"/>
  <c r="S2724" i="1"/>
  <c r="V2724" i="1" s="1"/>
  <c r="T2725" i="1"/>
  <c r="S2725" i="1"/>
  <c r="V2725" i="1" s="1"/>
  <c r="T2726" i="1"/>
  <c r="S2726" i="1"/>
  <c r="V2726" i="1" s="1"/>
  <c r="T2727" i="1"/>
  <c r="S2727" i="1"/>
  <c r="V2727" i="1" s="1"/>
  <c r="T2728" i="1"/>
  <c r="S2728" i="1"/>
  <c r="V2728" i="1" s="1"/>
  <c r="T2729" i="1"/>
  <c r="S2729" i="1"/>
  <c r="V2729" i="1" s="1"/>
  <c r="T2730" i="1"/>
  <c r="S2730" i="1"/>
  <c r="V2730" i="1" s="1"/>
  <c r="T2731" i="1"/>
  <c r="S2731" i="1"/>
  <c r="V2731" i="1" s="1"/>
  <c r="T2732" i="1"/>
  <c r="S2732" i="1"/>
  <c r="V2732" i="1" s="1"/>
  <c r="T2733" i="1"/>
  <c r="S2733" i="1"/>
  <c r="V2733" i="1" s="1"/>
  <c r="T2734" i="1"/>
  <c r="S2734" i="1"/>
  <c r="V2734" i="1" s="1"/>
  <c r="T2735" i="1"/>
  <c r="S2735" i="1"/>
  <c r="V2735" i="1" s="1"/>
  <c r="T2736" i="1"/>
  <c r="S2736" i="1"/>
  <c r="V2736" i="1" s="1"/>
  <c r="T2737" i="1"/>
  <c r="S2737" i="1"/>
  <c r="V2737" i="1" s="1"/>
  <c r="T2738" i="1"/>
  <c r="S2738" i="1"/>
  <c r="V2738" i="1" s="1"/>
  <c r="T2739" i="1"/>
  <c r="S2739" i="1"/>
  <c r="V2739" i="1" s="1"/>
  <c r="T2740" i="1"/>
  <c r="S2740" i="1"/>
  <c r="V2740" i="1" s="1"/>
  <c r="T2741" i="1"/>
  <c r="S2741" i="1"/>
  <c r="V2741" i="1" s="1"/>
  <c r="T2742" i="1"/>
  <c r="S2742" i="1"/>
  <c r="V2742" i="1" s="1"/>
  <c r="T2743" i="1"/>
  <c r="S2743" i="1"/>
  <c r="V2743" i="1" s="1"/>
  <c r="T2744" i="1"/>
  <c r="S2744" i="1"/>
  <c r="V2744" i="1" s="1"/>
  <c r="T2745" i="1"/>
  <c r="S2745" i="1"/>
  <c r="V2745" i="1" s="1"/>
  <c r="T2746" i="1"/>
  <c r="S2746" i="1"/>
  <c r="V2746" i="1" s="1"/>
  <c r="T2747" i="1"/>
  <c r="S2747" i="1"/>
  <c r="V2747" i="1" s="1"/>
  <c r="T2748" i="1"/>
  <c r="S2748" i="1"/>
  <c r="V2748" i="1" s="1"/>
  <c r="T2749" i="1"/>
  <c r="S2749" i="1"/>
  <c r="V2749" i="1" s="1"/>
  <c r="T2750" i="1"/>
  <c r="S2750" i="1"/>
  <c r="V2750" i="1" s="1"/>
  <c r="T2751" i="1"/>
  <c r="S2751" i="1"/>
  <c r="V2751" i="1" s="1"/>
  <c r="T2752" i="1"/>
  <c r="S2752" i="1"/>
  <c r="V2752" i="1" s="1"/>
  <c r="T2753" i="1"/>
  <c r="S2753" i="1"/>
  <c r="V2753" i="1" s="1"/>
  <c r="T2754" i="1"/>
  <c r="S2754" i="1"/>
  <c r="V2754" i="1" s="1"/>
  <c r="T2755" i="1"/>
  <c r="S2755" i="1"/>
  <c r="V2755" i="1" s="1"/>
  <c r="T2756" i="1"/>
  <c r="S2756" i="1"/>
  <c r="V2756" i="1" s="1"/>
  <c r="T2757" i="1"/>
  <c r="S2757" i="1"/>
  <c r="V2757" i="1" s="1"/>
  <c r="T2758" i="1"/>
  <c r="S2758" i="1"/>
  <c r="V2758" i="1" s="1"/>
  <c r="T2759" i="1"/>
  <c r="S2759" i="1"/>
  <c r="V2759" i="1" s="1"/>
  <c r="T2760" i="1"/>
  <c r="S2760" i="1"/>
  <c r="V2760" i="1" s="1"/>
  <c r="T2761" i="1"/>
  <c r="S2761" i="1"/>
  <c r="V2761" i="1" s="1"/>
  <c r="T2762" i="1"/>
  <c r="S2762" i="1"/>
  <c r="V2762" i="1" s="1"/>
  <c r="T2763" i="1"/>
  <c r="S2763" i="1"/>
  <c r="V2763" i="1" s="1"/>
  <c r="T2764" i="1"/>
  <c r="S2764" i="1"/>
  <c r="V2764" i="1" s="1"/>
  <c r="T2765" i="1"/>
  <c r="S2765" i="1"/>
  <c r="V2765" i="1" s="1"/>
  <c r="T2766" i="1"/>
  <c r="S2766" i="1"/>
  <c r="V2766" i="1" s="1"/>
  <c r="T2767" i="1"/>
  <c r="S2767" i="1"/>
  <c r="V2767" i="1" s="1"/>
  <c r="T2768" i="1"/>
  <c r="S2768" i="1"/>
  <c r="V2768" i="1" s="1"/>
  <c r="T2769" i="1"/>
  <c r="S2769" i="1"/>
  <c r="V2769" i="1" s="1"/>
  <c r="T2770" i="1"/>
  <c r="S2770" i="1"/>
  <c r="V2770" i="1" s="1"/>
  <c r="T2771" i="1"/>
  <c r="S2771" i="1"/>
  <c r="V2771" i="1" s="1"/>
  <c r="T2772" i="1"/>
  <c r="S2772" i="1"/>
  <c r="V2772" i="1" s="1"/>
  <c r="T2773" i="1"/>
  <c r="S2773" i="1"/>
  <c r="V2773" i="1" s="1"/>
  <c r="T2774" i="1"/>
  <c r="S2774" i="1"/>
  <c r="V2774" i="1" s="1"/>
  <c r="T2775" i="1"/>
  <c r="S2775" i="1"/>
  <c r="V2775" i="1" s="1"/>
  <c r="T2776" i="1"/>
  <c r="S2776" i="1"/>
  <c r="V2776" i="1" s="1"/>
  <c r="T2777" i="1"/>
  <c r="S2777" i="1"/>
  <c r="V2777" i="1" s="1"/>
  <c r="T2778" i="1"/>
  <c r="S2778" i="1"/>
  <c r="V2778" i="1" s="1"/>
  <c r="T2779" i="1"/>
  <c r="S2779" i="1"/>
  <c r="V2779" i="1" s="1"/>
  <c r="T2780" i="1"/>
  <c r="S2780" i="1"/>
  <c r="V2780" i="1" s="1"/>
  <c r="T2781" i="1"/>
  <c r="S2781" i="1"/>
  <c r="V2781" i="1" s="1"/>
  <c r="T2782" i="1"/>
  <c r="S2782" i="1"/>
  <c r="V2782" i="1" s="1"/>
  <c r="T2783" i="1"/>
  <c r="S2783" i="1"/>
  <c r="V2783" i="1" s="1"/>
  <c r="T2784" i="1"/>
  <c r="S2784" i="1"/>
  <c r="V2784" i="1" s="1"/>
  <c r="T2785" i="1"/>
  <c r="S2785" i="1"/>
  <c r="V2785" i="1" s="1"/>
  <c r="T2786" i="1"/>
  <c r="S2786" i="1"/>
  <c r="V2786" i="1" s="1"/>
  <c r="T2787" i="1"/>
  <c r="S2787" i="1"/>
  <c r="V2787" i="1" s="1"/>
  <c r="T2788" i="1"/>
  <c r="S2788" i="1"/>
  <c r="V2788" i="1" s="1"/>
  <c r="T2789" i="1"/>
  <c r="S2789" i="1"/>
  <c r="V2789" i="1" s="1"/>
  <c r="T2790" i="1"/>
  <c r="S2790" i="1"/>
  <c r="V2790" i="1" s="1"/>
  <c r="T2791" i="1"/>
  <c r="S2791" i="1"/>
  <c r="V2791" i="1" s="1"/>
  <c r="T2792" i="1"/>
  <c r="S2792" i="1"/>
  <c r="V2792" i="1" s="1"/>
  <c r="T2793" i="1"/>
  <c r="S2793" i="1"/>
  <c r="V2793" i="1" s="1"/>
  <c r="T2794" i="1"/>
  <c r="S2794" i="1"/>
  <c r="V2794" i="1" s="1"/>
  <c r="T2795" i="1"/>
  <c r="S2795" i="1"/>
  <c r="V2795" i="1" s="1"/>
  <c r="T2796" i="1"/>
  <c r="S2796" i="1"/>
  <c r="V2796" i="1" s="1"/>
  <c r="T2797" i="1"/>
  <c r="S2797" i="1"/>
  <c r="V2797" i="1" s="1"/>
  <c r="T2798" i="1"/>
  <c r="S2798" i="1"/>
  <c r="V2798" i="1" s="1"/>
  <c r="T2799" i="1"/>
  <c r="S2799" i="1"/>
  <c r="V2799" i="1" s="1"/>
  <c r="T2800" i="1"/>
  <c r="S2800" i="1"/>
  <c r="V2800" i="1" s="1"/>
  <c r="T2801" i="1"/>
  <c r="S2801" i="1"/>
  <c r="V2801" i="1" s="1"/>
  <c r="T2802" i="1"/>
  <c r="S2802" i="1"/>
  <c r="V2802" i="1" s="1"/>
  <c r="T2803" i="1"/>
  <c r="S2803" i="1"/>
  <c r="V2803" i="1" s="1"/>
  <c r="T2804" i="1"/>
  <c r="S2804" i="1"/>
  <c r="V2804" i="1" s="1"/>
  <c r="T2805" i="1"/>
  <c r="S2805" i="1"/>
  <c r="V2805" i="1" s="1"/>
  <c r="T2806" i="1"/>
  <c r="S2806" i="1"/>
  <c r="V2806" i="1" s="1"/>
  <c r="T2807" i="1"/>
  <c r="S2807" i="1"/>
  <c r="V2807" i="1" s="1"/>
  <c r="T2808" i="1"/>
  <c r="S2808" i="1"/>
  <c r="V2808" i="1" s="1"/>
  <c r="T2809" i="1"/>
  <c r="S2809" i="1"/>
  <c r="V2809" i="1" s="1"/>
  <c r="T2810" i="1"/>
  <c r="S2810" i="1"/>
  <c r="V2810" i="1" s="1"/>
  <c r="T2811" i="1"/>
  <c r="S2811" i="1"/>
  <c r="V2811" i="1" s="1"/>
  <c r="T2812" i="1"/>
  <c r="S2812" i="1"/>
  <c r="V2812" i="1" s="1"/>
  <c r="T2813" i="1"/>
  <c r="S2813" i="1"/>
  <c r="V2813" i="1" s="1"/>
  <c r="T2814" i="1"/>
  <c r="S2814" i="1"/>
  <c r="V2814" i="1" s="1"/>
  <c r="T2815" i="1"/>
  <c r="S2815" i="1"/>
  <c r="V2815" i="1" s="1"/>
  <c r="T2816" i="1"/>
  <c r="S2816" i="1"/>
  <c r="V2816" i="1" s="1"/>
  <c r="T2817" i="1"/>
  <c r="S2817" i="1"/>
  <c r="V2817" i="1" s="1"/>
  <c r="T2818" i="1"/>
  <c r="S2818" i="1"/>
  <c r="V2818" i="1" s="1"/>
  <c r="T2819" i="1"/>
  <c r="S2819" i="1"/>
  <c r="V2819" i="1" s="1"/>
  <c r="T2820" i="1"/>
  <c r="S2820" i="1"/>
  <c r="V2820" i="1" s="1"/>
  <c r="T2821" i="1"/>
  <c r="S2821" i="1"/>
  <c r="V2821" i="1" s="1"/>
  <c r="T2822" i="1"/>
  <c r="S2822" i="1"/>
  <c r="V2822" i="1" s="1"/>
  <c r="T2823" i="1"/>
  <c r="S2823" i="1"/>
  <c r="V2823" i="1" s="1"/>
  <c r="T2824" i="1"/>
  <c r="S2824" i="1"/>
  <c r="V2824" i="1" s="1"/>
  <c r="T2825" i="1"/>
  <c r="S2825" i="1"/>
  <c r="V2825" i="1" s="1"/>
  <c r="T2826" i="1"/>
  <c r="S2826" i="1"/>
  <c r="V2826" i="1" s="1"/>
  <c r="T2827" i="1"/>
  <c r="S2827" i="1"/>
  <c r="V2827" i="1" s="1"/>
  <c r="T2828" i="1"/>
  <c r="S2828" i="1"/>
  <c r="V2828" i="1" s="1"/>
  <c r="T2829" i="1"/>
  <c r="S2829" i="1"/>
  <c r="V2829" i="1" s="1"/>
  <c r="T2830" i="1"/>
  <c r="S2830" i="1"/>
  <c r="V2830" i="1" s="1"/>
  <c r="T2831" i="1"/>
  <c r="S2831" i="1"/>
  <c r="V2831" i="1" s="1"/>
  <c r="T2832" i="1"/>
  <c r="S2832" i="1"/>
  <c r="V2832" i="1" s="1"/>
  <c r="T2833" i="1"/>
  <c r="S2833" i="1"/>
  <c r="V2833" i="1" s="1"/>
  <c r="T2834" i="1"/>
  <c r="S2834" i="1"/>
  <c r="V2834" i="1" s="1"/>
  <c r="T2835" i="1"/>
  <c r="S2835" i="1"/>
  <c r="V2835" i="1" s="1"/>
  <c r="T2836" i="1"/>
  <c r="S2836" i="1"/>
  <c r="V2836" i="1" s="1"/>
  <c r="T2837" i="1"/>
  <c r="S2837" i="1"/>
  <c r="V2837" i="1" s="1"/>
  <c r="T2838" i="1"/>
  <c r="S2838" i="1"/>
  <c r="V2838" i="1" s="1"/>
  <c r="T2839" i="1"/>
  <c r="S2839" i="1"/>
  <c r="V2839" i="1" s="1"/>
  <c r="T2840" i="1"/>
  <c r="S2840" i="1"/>
  <c r="V2840" i="1" s="1"/>
  <c r="T2841" i="1"/>
  <c r="S2841" i="1"/>
  <c r="V2841" i="1" s="1"/>
  <c r="T2842" i="1"/>
  <c r="S2842" i="1"/>
  <c r="V2842" i="1" s="1"/>
  <c r="T2843" i="1"/>
  <c r="S2843" i="1"/>
  <c r="V2843" i="1" s="1"/>
  <c r="T2844" i="1"/>
  <c r="S2844" i="1"/>
  <c r="V2844" i="1" s="1"/>
  <c r="T2845" i="1"/>
  <c r="S2845" i="1"/>
  <c r="V2845" i="1" s="1"/>
  <c r="T2846" i="1"/>
  <c r="S2846" i="1"/>
  <c r="V2846" i="1" s="1"/>
  <c r="T2847" i="1"/>
  <c r="S2847" i="1"/>
  <c r="V2847" i="1" s="1"/>
  <c r="T2848" i="1"/>
  <c r="S2848" i="1"/>
  <c r="V2848" i="1" s="1"/>
  <c r="T2849" i="1"/>
  <c r="S2849" i="1"/>
  <c r="V2849" i="1" s="1"/>
  <c r="T2850" i="1"/>
  <c r="S2850" i="1"/>
  <c r="V2850" i="1" s="1"/>
  <c r="T2851" i="1"/>
  <c r="S2851" i="1"/>
  <c r="V2851" i="1" s="1"/>
  <c r="T2852" i="1"/>
  <c r="S2852" i="1"/>
  <c r="V2852" i="1" s="1"/>
  <c r="T2853" i="1"/>
  <c r="S2853" i="1"/>
  <c r="V2853" i="1" s="1"/>
  <c r="T2854" i="1"/>
  <c r="S2854" i="1"/>
  <c r="V2854" i="1" s="1"/>
  <c r="T2855" i="1"/>
  <c r="S2855" i="1"/>
  <c r="V2855" i="1" s="1"/>
  <c r="T2856" i="1"/>
  <c r="S2856" i="1"/>
  <c r="V2856" i="1" s="1"/>
  <c r="T2857" i="1"/>
  <c r="S2857" i="1"/>
  <c r="V2857" i="1" s="1"/>
  <c r="T2858" i="1"/>
  <c r="S2858" i="1"/>
  <c r="V2858" i="1" s="1"/>
  <c r="T2859" i="1"/>
  <c r="S2859" i="1"/>
  <c r="V2859" i="1" s="1"/>
  <c r="T2860" i="1"/>
  <c r="S2860" i="1"/>
  <c r="V2860" i="1" s="1"/>
  <c r="T2861" i="1"/>
  <c r="S2861" i="1"/>
  <c r="V2861" i="1" s="1"/>
  <c r="T2862" i="1"/>
  <c r="S2862" i="1"/>
  <c r="V2862" i="1" s="1"/>
  <c r="T2863" i="1"/>
  <c r="S2863" i="1"/>
  <c r="V2863" i="1" s="1"/>
  <c r="T2864" i="1"/>
  <c r="S2864" i="1"/>
  <c r="V2864" i="1" s="1"/>
  <c r="T2865" i="1"/>
  <c r="S2865" i="1"/>
  <c r="V2865" i="1" s="1"/>
  <c r="T2866" i="1"/>
  <c r="S2866" i="1"/>
  <c r="V2866" i="1" s="1"/>
  <c r="T2867" i="1"/>
  <c r="S2867" i="1"/>
  <c r="V2867" i="1" s="1"/>
  <c r="T2868" i="1"/>
  <c r="S2868" i="1"/>
  <c r="V2868" i="1" s="1"/>
  <c r="T2869" i="1"/>
  <c r="S2869" i="1"/>
  <c r="V2869" i="1" s="1"/>
  <c r="T2870" i="1"/>
  <c r="S2870" i="1"/>
  <c r="V2870" i="1" s="1"/>
  <c r="T2871" i="1"/>
  <c r="S2871" i="1"/>
  <c r="V2871" i="1" s="1"/>
  <c r="T2872" i="1"/>
  <c r="S2872" i="1"/>
  <c r="V2872" i="1" s="1"/>
  <c r="T2873" i="1"/>
  <c r="S2873" i="1"/>
  <c r="V2873" i="1" s="1"/>
  <c r="T2874" i="1"/>
  <c r="S2874" i="1"/>
  <c r="V2874" i="1" s="1"/>
  <c r="T2875" i="1"/>
  <c r="S2875" i="1"/>
  <c r="V2875" i="1" s="1"/>
  <c r="T2876" i="1"/>
  <c r="S2876" i="1"/>
  <c r="V2876" i="1" s="1"/>
  <c r="T2877" i="1"/>
  <c r="S2877" i="1"/>
  <c r="V2877" i="1" s="1"/>
  <c r="T2878" i="1"/>
  <c r="S2878" i="1"/>
  <c r="V2878" i="1" s="1"/>
  <c r="T2879" i="1"/>
  <c r="S2879" i="1"/>
  <c r="V2879" i="1" s="1"/>
  <c r="T2880" i="1"/>
  <c r="S2880" i="1"/>
  <c r="V2880" i="1" s="1"/>
  <c r="T2881" i="1"/>
  <c r="S2881" i="1"/>
  <c r="V2881" i="1" s="1"/>
  <c r="T2882" i="1"/>
  <c r="S2882" i="1"/>
  <c r="V2882" i="1" s="1"/>
  <c r="T2883" i="1"/>
  <c r="S2883" i="1"/>
  <c r="V2883" i="1" s="1"/>
  <c r="T2884" i="1"/>
  <c r="S2884" i="1"/>
  <c r="V2884" i="1" s="1"/>
  <c r="T2885" i="1"/>
  <c r="S2885" i="1"/>
  <c r="V2885" i="1" s="1"/>
  <c r="T2886" i="1"/>
  <c r="S2886" i="1"/>
  <c r="V2886" i="1" s="1"/>
  <c r="T2887" i="1"/>
  <c r="S2887" i="1"/>
  <c r="V2887" i="1" s="1"/>
  <c r="T2888" i="1"/>
  <c r="S2888" i="1"/>
  <c r="V2888" i="1" s="1"/>
  <c r="T2889" i="1"/>
  <c r="S2889" i="1"/>
  <c r="V2889" i="1" s="1"/>
  <c r="T2890" i="1"/>
  <c r="S2890" i="1"/>
  <c r="V2890" i="1" s="1"/>
  <c r="T2891" i="1"/>
  <c r="S2891" i="1"/>
  <c r="V2891" i="1" s="1"/>
  <c r="T2892" i="1"/>
  <c r="S2892" i="1"/>
  <c r="V2892" i="1" s="1"/>
  <c r="T2893" i="1"/>
  <c r="S2893" i="1"/>
  <c r="V2893" i="1" s="1"/>
  <c r="T2894" i="1"/>
  <c r="S2894" i="1"/>
  <c r="V2894" i="1" s="1"/>
  <c r="T2895" i="1"/>
  <c r="S2895" i="1"/>
  <c r="V2895" i="1" s="1"/>
  <c r="T2896" i="1"/>
  <c r="S2896" i="1"/>
  <c r="V2896" i="1" s="1"/>
  <c r="T2897" i="1"/>
  <c r="S2897" i="1"/>
  <c r="V2897" i="1" s="1"/>
  <c r="T2898" i="1"/>
  <c r="S2898" i="1"/>
  <c r="V2898" i="1" s="1"/>
  <c r="T2899" i="1"/>
  <c r="S2899" i="1"/>
  <c r="V2899" i="1" s="1"/>
  <c r="T2900" i="1"/>
  <c r="S2900" i="1"/>
  <c r="V2900" i="1" s="1"/>
  <c r="T2901" i="1"/>
  <c r="S2901" i="1"/>
  <c r="V2901" i="1" s="1"/>
  <c r="T2902" i="1"/>
  <c r="S2902" i="1"/>
  <c r="V2902" i="1" s="1"/>
  <c r="T2903" i="1"/>
  <c r="S2903" i="1"/>
  <c r="V2903" i="1" s="1"/>
  <c r="T2904" i="1"/>
  <c r="S2904" i="1"/>
  <c r="V2904" i="1" s="1"/>
  <c r="T2905" i="1"/>
  <c r="S2905" i="1"/>
  <c r="V2905" i="1" s="1"/>
  <c r="T2906" i="1"/>
  <c r="S2906" i="1"/>
  <c r="V2906" i="1" s="1"/>
  <c r="T2907" i="1"/>
  <c r="S2907" i="1"/>
  <c r="V2907" i="1" s="1"/>
  <c r="T2908" i="1"/>
  <c r="S2908" i="1"/>
  <c r="V2908" i="1" s="1"/>
  <c r="T2909" i="1"/>
  <c r="S2909" i="1"/>
  <c r="V2909" i="1" s="1"/>
  <c r="T2910" i="1"/>
  <c r="S2910" i="1"/>
  <c r="V2910" i="1" s="1"/>
  <c r="T2911" i="1"/>
  <c r="S2911" i="1"/>
  <c r="V2911" i="1" s="1"/>
  <c r="T2912" i="1"/>
  <c r="S2912" i="1"/>
  <c r="V2912" i="1" s="1"/>
  <c r="T2913" i="1"/>
  <c r="S2913" i="1"/>
  <c r="V2913" i="1" s="1"/>
  <c r="T2914" i="1"/>
  <c r="S2914" i="1"/>
  <c r="V2914" i="1" s="1"/>
  <c r="T2915" i="1"/>
  <c r="S2915" i="1"/>
  <c r="V2915" i="1" s="1"/>
  <c r="T2916" i="1"/>
  <c r="S2916" i="1"/>
  <c r="V2916" i="1" s="1"/>
  <c r="T2917" i="1"/>
  <c r="S2917" i="1"/>
  <c r="V2917" i="1" s="1"/>
  <c r="T2918" i="1"/>
  <c r="S2918" i="1"/>
  <c r="V2918" i="1" s="1"/>
  <c r="T2919" i="1"/>
  <c r="S2919" i="1"/>
  <c r="V2919" i="1" s="1"/>
  <c r="T2920" i="1"/>
  <c r="S2920" i="1"/>
  <c r="V2920" i="1" s="1"/>
  <c r="T2921" i="1"/>
  <c r="S2921" i="1"/>
  <c r="V2921" i="1" s="1"/>
  <c r="T2922" i="1"/>
  <c r="S2922" i="1"/>
  <c r="V2922" i="1" s="1"/>
  <c r="T2923" i="1"/>
  <c r="S2923" i="1"/>
  <c r="V2923" i="1" s="1"/>
  <c r="T2924" i="1"/>
  <c r="S2924" i="1"/>
  <c r="V2924" i="1" s="1"/>
  <c r="T2925" i="1"/>
  <c r="S2925" i="1"/>
  <c r="V2925" i="1" s="1"/>
  <c r="T2926" i="1"/>
  <c r="S2926" i="1"/>
  <c r="V2926" i="1" s="1"/>
  <c r="T2927" i="1"/>
  <c r="S2927" i="1"/>
  <c r="V2927" i="1" s="1"/>
  <c r="T2928" i="1"/>
  <c r="S2928" i="1"/>
  <c r="V2928" i="1" s="1"/>
  <c r="T2929" i="1"/>
  <c r="S2929" i="1"/>
  <c r="V2929" i="1" s="1"/>
  <c r="T2930" i="1"/>
  <c r="S2930" i="1"/>
  <c r="V2930" i="1" s="1"/>
  <c r="T2931" i="1"/>
  <c r="S2931" i="1"/>
  <c r="V2931" i="1" s="1"/>
  <c r="T2932" i="1"/>
  <c r="S2932" i="1"/>
  <c r="V2932" i="1" s="1"/>
  <c r="T2933" i="1"/>
  <c r="S2933" i="1"/>
  <c r="V2933" i="1" s="1"/>
  <c r="T2934" i="1"/>
  <c r="S2934" i="1"/>
  <c r="V2934" i="1" s="1"/>
  <c r="T2935" i="1"/>
  <c r="S2935" i="1"/>
  <c r="V2935" i="1" s="1"/>
  <c r="T2936" i="1"/>
  <c r="S2936" i="1"/>
  <c r="V2936" i="1" s="1"/>
  <c r="T2937" i="1"/>
  <c r="S2937" i="1"/>
  <c r="V2937" i="1" s="1"/>
  <c r="T2938" i="1"/>
  <c r="S2938" i="1"/>
  <c r="V2938" i="1" s="1"/>
  <c r="T2939" i="1"/>
  <c r="S2939" i="1"/>
  <c r="V2939" i="1" s="1"/>
  <c r="T2940" i="1"/>
  <c r="S2940" i="1"/>
  <c r="V2940" i="1" s="1"/>
  <c r="T2941" i="1"/>
  <c r="S2941" i="1"/>
  <c r="V2941" i="1" s="1"/>
  <c r="T2942" i="1"/>
  <c r="S2942" i="1"/>
  <c r="V2942" i="1" s="1"/>
  <c r="T2943" i="1"/>
  <c r="S2943" i="1"/>
  <c r="V2943" i="1" s="1"/>
  <c r="T2944" i="1"/>
  <c r="S2944" i="1"/>
  <c r="V2944" i="1" s="1"/>
  <c r="T2945" i="1"/>
  <c r="S2945" i="1"/>
  <c r="V2945" i="1" s="1"/>
  <c r="T2946" i="1"/>
  <c r="S2946" i="1"/>
  <c r="V2946" i="1" s="1"/>
  <c r="T2947" i="1"/>
  <c r="S2947" i="1"/>
  <c r="V2947" i="1" s="1"/>
  <c r="T2948" i="1"/>
  <c r="S2948" i="1"/>
  <c r="V2948" i="1" s="1"/>
  <c r="T2949" i="1"/>
  <c r="S2949" i="1"/>
  <c r="V2949" i="1" s="1"/>
  <c r="T2950" i="1"/>
  <c r="S2950" i="1"/>
  <c r="V2950" i="1" s="1"/>
  <c r="T2951" i="1"/>
  <c r="S2951" i="1"/>
  <c r="V2951" i="1" s="1"/>
  <c r="T2952" i="1"/>
  <c r="S2952" i="1"/>
  <c r="V2952" i="1" s="1"/>
  <c r="T2953" i="1"/>
  <c r="S2953" i="1"/>
  <c r="V2953" i="1" s="1"/>
  <c r="T2954" i="1"/>
  <c r="S2954" i="1"/>
  <c r="V2954" i="1" s="1"/>
  <c r="T2955" i="1"/>
  <c r="S2955" i="1"/>
  <c r="V2955" i="1" s="1"/>
  <c r="T2956" i="1"/>
  <c r="S2956" i="1"/>
  <c r="V2956" i="1" s="1"/>
  <c r="T2957" i="1"/>
  <c r="S2957" i="1"/>
  <c r="V2957" i="1" s="1"/>
  <c r="T2958" i="1"/>
  <c r="S2958" i="1"/>
  <c r="V2958" i="1" s="1"/>
  <c r="T2959" i="1"/>
  <c r="S2959" i="1"/>
  <c r="V2959" i="1" s="1"/>
  <c r="T2960" i="1"/>
  <c r="S2960" i="1"/>
  <c r="V2960" i="1" s="1"/>
  <c r="T2961" i="1"/>
  <c r="S2961" i="1"/>
  <c r="V2961" i="1" s="1"/>
  <c r="T2962" i="1"/>
  <c r="S2962" i="1"/>
  <c r="V2962" i="1" s="1"/>
  <c r="T2963" i="1"/>
  <c r="S2963" i="1"/>
  <c r="V2963" i="1" s="1"/>
  <c r="T2964" i="1"/>
  <c r="S2964" i="1"/>
  <c r="V2964" i="1" s="1"/>
  <c r="T2965" i="1"/>
  <c r="S2965" i="1"/>
  <c r="V2965" i="1" s="1"/>
  <c r="T2966" i="1"/>
  <c r="S2966" i="1"/>
  <c r="V2966" i="1" s="1"/>
  <c r="T2967" i="1"/>
  <c r="S2967" i="1"/>
  <c r="V2967" i="1" s="1"/>
  <c r="T2968" i="1"/>
  <c r="S2968" i="1"/>
  <c r="V2968" i="1" s="1"/>
  <c r="T2969" i="1"/>
  <c r="S2969" i="1"/>
  <c r="V2969" i="1" s="1"/>
  <c r="T2970" i="1"/>
  <c r="S2970" i="1"/>
  <c r="V2970" i="1" s="1"/>
  <c r="T2971" i="1"/>
  <c r="S2971" i="1"/>
  <c r="V2971" i="1" s="1"/>
  <c r="T2972" i="1"/>
  <c r="S2972" i="1"/>
  <c r="V2972" i="1" s="1"/>
  <c r="T2973" i="1"/>
  <c r="S2973" i="1"/>
  <c r="V2973" i="1" s="1"/>
  <c r="T2974" i="1"/>
  <c r="S2974" i="1"/>
  <c r="V2974" i="1" s="1"/>
  <c r="T2975" i="1"/>
  <c r="S2975" i="1"/>
  <c r="V2975" i="1" s="1"/>
  <c r="T2976" i="1"/>
  <c r="S2976" i="1"/>
  <c r="V2976" i="1" s="1"/>
  <c r="T2977" i="1"/>
  <c r="S2977" i="1"/>
  <c r="V2977" i="1" s="1"/>
  <c r="T2978" i="1"/>
  <c r="S2978" i="1"/>
  <c r="V2978" i="1" s="1"/>
  <c r="T2979" i="1"/>
  <c r="S2979" i="1"/>
  <c r="V2979" i="1" s="1"/>
  <c r="T2980" i="1"/>
  <c r="S2980" i="1"/>
  <c r="V2980" i="1" s="1"/>
  <c r="T2981" i="1"/>
  <c r="S2981" i="1"/>
  <c r="V2981" i="1" s="1"/>
  <c r="T2982" i="1"/>
  <c r="S2982" i="1"/>
  <c r="V2982" i="1" s="1"/>
  <c r="T2983" i="1"/>
  <c r="S2983" i="1"/>
  <c r="V2983" i="1" s="1"/>
  <c r="T2984" i="1"/>
  <c r="S2984" i="1"/>
  <c r="V2984" i="1" s="1"/>
  <c r="T2985" i="1"/>
  <c r="S2985" i="1"/>
  <c r="V2985" i="1" s="1"/>
  <c r="T2986" i="1"/>
  <c r="S2986" i="1"/>
  <c r="V2986" i="1" s="1"/>
  <c r="T2987" i="1"/>
  <c r="S2987" i="1"/>
  <c r="V2987" i="1" s="1"/>
  <c r="T2988" i="1"/>
  <c r="S2988" i="1"/>
  <c r="V2988" i="1" s="1"/>
  <c r="T2989" i="1"/>
  <c r="S2989" i="1"/>
  <c r="V2989" i="1" s="1"/>
  <c r="T2990" i="1"/>
  <c r="S2990" i="1"/>
  <c r="V2990" i="1" s="1"/>
  <c r="T2991" i="1"/>
  <c r="S2991" i="1"/>
  <c r="V2991" i="1" s="1"/>
  <c r="T2992" i="1"/>
  <c r="S2992" i="1"/>
  <c r="V2992" i="1" s="1"/>
  <c r="T2993" i="1"/>
  <c r="S2993" i="1"/>
  <c r="V2993" i="1" s="1"/>
  <c r="T2994" i="1"/>
  <c r="S2994" i="1"/>
  <c r="V2994" i="1" s="1"/>
  <c r="T2995" i="1"/>
  <c r="S2995" i="1"/>
  <c r="V2995" i="1" s="1"/>
  <c r="T2996" i="1"/>
  <c r="S2996" i="1"/>
  <c r="V2996" i="1" s="1"/>
  <c r="T2997" i="1"/>
  <c r="S2997" i="1"/>
  <c r="V2997" i="1" s="1"/>
  <c r="T2998" i="1"/>
  <c r="S2998" i="1"/>
  <c r="V2998" i="1" s="1"/>
  <c r="T2999" i="1"/>
  <c r="S2999" i="1"/>
  <c r="V2999" i="1" s="1"/>
  <c r="T3000" i="1"/>
  <c r="S3000" i="1"/>
  <c r="V3000" i="1" s="1"/>
  <c r="T3001" i="1"/>
  <c r="S3001" i="1"/>
  <c r="V3001" i="1" s="1"/>
  <c r="T3002" i="1"/>
  <c r="S3002" i="1"/>
  <c r="V3002" i="1" s="1"/>
  <c r="T3003" i="1"/>
  <c r="S3003" i="1"/>
  <c r="V3003" i="1" s="1"/>
  <c r="T3004" i="1"/>
  <c r="S3004" i="1"/>
  <c r="V3004" i="1" s="1"/>
  <c r="T3005" i="1"/>
  <c r="S3005" i="1"/>
  <c r="V3005" i="1" s="1"/>
  <c r="T3006" i="1"/>
  <c r="S3006" i="1"/>
  <c r="V3006" i="1" s="1"/>
  <c r="T3007" i="1"/>
  <c r="S3007" i="1"/>
  <c r="V3007" i="1" s="1"/>
  <c r="T3008" i="1"/>
  <c r="S3008" i="1"/>
  <c r="V3008" i="1" s="1"/>
  <c r="T3009" i="1"/>
  <c r="S3009" i="1"/>
  <c r="V3009" i="1" s="1"/>
  <c r="T3010" i="1"/>
  <c r="S3010" i="1"/>
  <c r="V3010" i="1" s="1"/>
  <c r="T3011" i="1"/>
  <c r="S3011" i="1"/>
  <c r="V3011" i="1" s="1"/>
  <c r="T3012" i="1"/>
  <c r="S3012" i="1"/>
  <c r="V3012" i="1" s="1"/>
  <c r="T3013" i="1"/>
  <c r="S3013" i="1"/>
  <c r="V3013" i="1" s="1"/>
  <c r="T3014" i="1"/>
  <c r="S3014" i="1"/>
  <c r="V3014" i="1" s="1"/>
  <c r="T3015" i="1"/>
  <c r="S3015" i="1"/>
  <c r="V3015" i="1" s="1"/>
  <c r="T3016" i="1"/>
  <c r="S3016" i="1"/>
  <c r="V3016" i="1" s="1"/>
  <c r="T3017" i="1"/>
  <c r="S3017" i="1"/>
  <c r="V3017" i="1" s="1"/>
  <c r="T3018" i="1"/>
  <c r="S3018" i="1"/>
  <c r="V3018" i="1" s="1"/>
  <c r="T3019" i="1"/>
  <c r="S3019" i="1"/>
  <c r="V3019" i="1" s="1"/>
  <c r="T3020" i="1"/>
  <c r="S3020" i="1"/>
  <c r="V3020" i="1" s="1"/>
  <c r="T3021" i="1"/>
  <c r="S3021" i="1"/>
  <c r="V3021" i="1" s="1"/>
  <c r="T3022" i="1"/>
  <c r="S3022" i="1"/>
  <c r="V3022" i="1" s="1"/>
  <c r="T3023" i="1"/>
  <c r="S3023" i="1"/>
  <c r="V3023" i="1" s="1"/>
  <c r="T3024" i="1"/>
  <c r="S3024" i="1"/>
  <c r="V3024" i="1" s="1"/>
  <c r="T3025" i="1"/>
  <c r="S3025" i="1"/>
  <c r="V3025" i="1" s="1"/>
  <c r="T3026" i="1"/>
  <c r="S3026" i="1"/>
  <c r="V3026" i="1" s="1"/>
  <c r="T3027" i="1"/>
  <c r="S3027" i="1"/>
  <c r="V3027" i="1" s="1"/>
  <c r="T3028" i="1"/>
  <c r="S3028" i="1"/>
  <c r="V3028" i="1" s="1"/>
  <c r="T3029" i="1"/>
  <c r="S3029" i="1"/>
  <c r="V3029" i="1" s="1"/>
  <c r="T3030" i="1"/>
  <c r="S3030" i="1"/>
  <c r="V3030" i="1" s="1"/>
  <c r="T3031" i="1"/>
  <c r="S3031" i="1"/>
  <c r="V3031" i="1" s="1"/>
  <c r="T3032" i="1"/>
  <c r="S3032" i="1"/>
  <c r="V3032" i="1" s="1"/>
  <c r="T3033" i="1"/>
  <c r="S3033" i="1"/>
  <c r="V3033" i="1" s="1"/>
  <c r="T3034" i="1"/>
  <c r="S3034" i="1"/>
  <c r="V3034" i="1" s="1"/>
  <c r="T3035" i="1"/>
  <c r="S3035" i="1"/>
  <c r="V3035" i="1" s="1"/>
  <c r="T3036" i="1"/>
  <c r="S3036" i="1"/>
  <c r="V3036" i="1" s="1"/>
  <c r="T3037" i="1"/>
  <c r="S3037" i="1"/>
  <c r="V3037" i="1" s="1"/>
  <c r="T3038" i="1"/>
  <c r="S3038" i="1"/>
  <c r="V3038" i="1" s="1"/>
  <c r="T3039" i="1"/>
  <c r="S3039" i="1"/>
  <c r="V3039" i="1" s="1"/>
  <c r="T3040" i="1"/>
  <c r="S3040" i="1"/>
  <c r="V3040" i="1" s="1"/>
  <c r="T3041" i="1"/>
  <c r="S3041" i="1"/>
  <c r="V3041" i="1" s="1"/>
  <c r="T3042" i="1"/>
  <c r="S3042" i="1"/>
  <c r="V3042" i="1" s="1"/>
  <c r="T3043" i="1"/>
  <c r="S3043" i="1"/>
  <c r="V3043" i="1" s="1"/>
  <c r="T3044" i="1"/>
  <c r="S3044" i="1"/>
  <c r="V3044" i="1" s="1"/>
  <c r="T3045" i="1"/>
  <c r="S3045" i="1"/>
  <c r="V3045" i="1" s="1"/>
  <c r="T3046" i="1"/>
  <c r="S3046" i="1"/>
  <c r="V3046" i="1" s="1"/>
  <c r="T3047" i="1"/>
  <c r="S3047" i="1"/>
  <c r="V3047" i="1" s="1"/>
  <c r="T3048" i="1"/>
  <c r="S3048" i="1"/>
  <c r="V3048" i="1" s="1"/>
  <c r="T3049" i="1"/>
  <c r="S3049" i="1"/>
  <c r="V3049" i="1" s="1"/>
  <c r="T3050" i="1"/>
  <c r="S3050" i="1"/>
  <c r="V3050" i="1" s="1"/>
  <c r="T3051" i="1"/>
  <c r="S3051" i="1"/>
  <c r="V3051" i="1" s="1"/>
  <c r="T3052" i="1"/>
  <c r="S3052" i="1"/>
  <c r="V3052" i="1" s="1"/>
  <c r="T3053" i="1"/>
  <c r="S3053" i="1"/>
  <c r="V3053" i="1" s="1"/>
  <c r="T3054" i="1"/>
  <c r="S3054" i="1"/>
  <c r="V3054" i="1" s="1"/>
  <c r="T3055" i="1"/>
  <c r="S3055" i="1"/>
  <c r="V3055" i="1" s="1"/>
  <c r="T3056" i="1"/>
  <c r="S3056" i="1"/>
  <c r="V3056" i="1" s="1"/>
  <c r="T3057" i="1"/>
  <c r="S3057" i="1"/>
  <c r="V3057" i="1" s="1"/>
  <c r="T3058" i="1"/>
  <c r="S3058" i="1"/>
  <c r="V3058" i="1" s="1"/>
  <c r="T3059" i="1"/>
  <c r="S3059" i="1"/>
  <c r="V3059" i="1" s="1"/>
  <c r="T3060" i="1"/>
  <c r="S3060" i="1"/>
  <c r="V3060" i="1" s="1"/>
  <c r="T3061" i="1"/>
  <c r="S3061" i="1"/>
  <c r="V3061" i="1" s="1"/>
  <c r="T3062" i="1"/>
  <c r="S3062" i="1"/>
  <c r="V3062" i="1" s="1"/>
  <c r="T3063" i="1"/>
  <c r="S3063" i="1"/>
  <c r="V3063" i="1" s="1"/>
  <c r="T3064" i="1"/>
  <c r="S3064" i="1"/>
  <c r="V3064" i="1" s="1"/>
  <c r="T3065" i="1"/>
  <c r="S3065" i="1"/>
  <c r="V3065" i="1" s="1"/>
  <c r="T3066" i="1"/>
  <c r="S3066" i="1"/>
  <c r="V3066" i="1" s="1"/>
  <c r="T3067" i="1"/>
  <c r="S3067" i="1"/>
  <c r="V3067" i="1" s="1"/>
  <c r="T3068" i="1"/>
  <c r="S3068" i="1"/>
  <c r="V3068" i="1" s="1"/>
  <c r="T3069" i="1"/>
  <c r="S3069" i="1"/>
  <c r="V3069" i="1" s="1"/>
  <c r="T3070" i="1"/>
  <c r="S3070" i="1"/>
  <c r="V3070" i="1" s="1"/>
  <c r="T3071" i="1"/>
  <c r="S3071" i="1"/>
  <c r="V3071" i="1" s="1"/>
  <c r="T3072" i="1"/>
  <c r="S3072" i="1"/>
  <c r="V3072" i="1" s="1"/>
  <c r="T3073" i="1"/>
  <c r="S3073" i="1"/>
  <c r="V3073" i="1" s="1"/>
  <c r="T3074" i="1"/>
  <c r="S3074" i="1"/>
  <c r="V3074" i="1" s="1"/>
  <c r="T3075" i="1"/>
  <c r="S3075" i="1"/>
  <c r="V3075" i="1" s="1"/>
  <c r="T3076" i="1"/>
  <c r="S3076" i="1"/>
  <c r="V3076" i="1" s="1"/>
  <c r="T3077" i="1"/>
  <c r="S3077" i="1"/>
  <c r="V3077" i="1" s="1"/>
  <c r="T3078" i="1"/>
  <c r="S3078" i="1"/>
  <c r="V3078" i="1" s="1"/>
  <c r="T3079" i="1"/>
  <c r="S3079" i="1"/>
  <c r="V3079" i="1" s="1"/>
  <c r="T3080" i="1"/>
  <c r="S3080" i="1"/>
  <c r="V3080" i="1" s="1"/>
  <c r="T3081" i="1"/>
  <c r="S3081" i="1"/>
  <c r="V3081" i="1" s="1"/>
  <c r="T3082" i="1"/>
  <c r="S3082" i="1"/>
  <c r="V3082" i="1" s="1"/>
  <c r="T3083" i="1"/>
  <c r="S3083" i="1"/>
  <c r="V3083" i="1" s="1"/>
  <c r="T3084" i="1"/>
  <c r="S3084" i="1"/>
  <c r="V3084" i="1" s="1"/>
  <c r="T3085" i="1"/>
  <c r="S3085" i="1"/>
  <c r="V3085" i="1" s="1"/>
  <c r="T3086" i="1"/>
  <c r="S3086" i="1"/>
  <c r="V3086" i="1" s="1"/>
  <c r="T3087" i="1"/>
  <c r="S3087" i="1"/>
  <c r="V3087" i="1" s="1"/>
  <c r="T3088" i="1"/>
  <c r="S3088" i="1"/>
  <c r="V3088" i="1" s="1"/>
  <c r="T3089" i="1"/>
  <c r="S3089" i="1"/>
  <c r="V3089" i="1" s="1"/>
  <c r="T3090" i="1"/>
  <c r="S3090" i="1"/>
  <c r="V3090" i="1" s="1"/>
  <c r="T3091" i="1"/>
  <c r="S3091" i="1"/>
  <c r="V3091" i="1" s="1"/>
  <c r="T3092" i="1"/>
  <c r="S3092" i="1"/>
  <c r="V3092" i="1" s="1"/>
  <c r="T3093" i="1"/>
  <c r="S3093" i="1"/>
  <c r="V3093" i="1" s="1"/>
  <c r="T3094" i="1"/>
  <c r="S3094" i="1"/>
  <c r="V3094" i="1" s="1"/>
  <c r="T3095" i="1"/>
  <c r="S3095" i="1"/>
  <c r="V3095" i="1" s="1"/>
  <c r="T3096" i="1"/>
  <c r="S3096" i="1"/>
  <c r="V3096" i="1" s="1"/>
  <c r="T3097" i="1"/>
  <c r="S3097" i="1"/>
  <c r="V3097" i="1" s="1"/>
  <c r="T3098" i="1"/>
  <c r="S3098" i="1"/>
  <c r="V3098" i="1" s="1"/>
  <c r="T3099" i="1"/>
  <c r="S3099" i="1"/>
  <c r="V3099" i="1" s="1"/>
  <c r="T3100" i="1"/>
  <c r="S3100" i="1"/>
  <c r="V3100" i="1" s="1"/>
  <c r="T3101" i="1"/>
  <c r="S3101" i="1"/>
  <c r="V3101" i="1" s="1"/>
  <c r="T3102" i="1"/>
  <c r="S3102" i="1"/>
  <c r="V3102" i="1" s="1"/>
  <c r="T3103" i="1"/>
  <c r="S3103" i="1"/>
  <c r="V3103" i="1" s="1"/>
  <c r="T3104" i="1"/>
  <c r="S3104" i="1"/>
  <c r="V3104" i="1" s="1"/>
  <c r="T3105" i="1"/>
  <c r="S3105" i="1"/>
  <c r="V3105" i="1" s="1"/>
  <c r="T3106" i="1"/>
  <c r="S3106" i="1"/>
  <c r="V3106" i="1" s="1"/>
  <c r="T3107" i="1"/>
  <c r="S3107" i="1"/>
  <c r="V3107" i="1" s="1"/>
  <c r="T3108" i="1"/>
  <c r="S3108" i="1"/>
  <c r="V3108" i="1" s="1"/>
  <c r="T3109" i="1"/>
  <c r="S3109" i="1"/>
  <c r="V3109" i="1" s="1"/>
  <c r="T3110" i="1"/>
  <c r="S3110" i="1"/>
  <c r="V3110" i="1" s="1"/>
  <c r="T3111" i="1"/>
  <c r="S3111" i="1"/>
  <c r="V3111" i="1" s="1"/>
  <c r="T3112" i="1"/>
  <c r="S3112" i="1"/>
  <c r="V3112" i="1" s="1"/>
  <c r="T3113" i="1"/>
  <c r="S3113" i="1"/>
  <c r="V3113" i="1" s="1"/>
  <c r="T3114" i="1"/>
  <c r="S3114" i="1"/>
  <c r="V3114" i="1" s="1"/>
  <c r="T3115" i="1"/>
  <c r="S3115" i="1"/>
  <c r="V3115" i="1" s="1"/>
  <c r="T3116" i="1"/>
  <c r="S3116" i="1"/>
  <c r="V3116" i="1" s="1"/>
  <c r="T3117" i="1"/>
  <c r="S3117" i="1"/>
  <c r="V3117" i="1" s="1"/>
  <c r="T3118" i="1"/>
  <c r="S3118" i="1"/>
  <c r="V3118" i="1" s="1"/>
  <c r="T3119" i="1"/>
  <c r="S3119" i="1"/>
  <c r="V3119" i="1" s="1"/>
  <c r="T3120" i="1"/>
  <c r="S3120" i="1"/>
  <c r="V3120" i="1" s="1"/>
  <c r="T3121" i="1"/>
  <c r="S3121" i="1"/>
  <c r="V3121" i="1" s="1"/>
  <c r="T3122" i="1"/>
  <c r="S3122" i="1"/>
  <c r="V3122" i="1" s="1"/>
  <c r="T3123" i="1"/>
  <c r="S3123" i="1"/>
  <c r="V3123" i="1" s="1"/>
  <c r="T3124" i="1"/>
  <c r="S3124" i="1"/>
  <c r="V3124" i="1" s="1"/>
  <c r="T3125" i="1"/>
  <c r="S3125" i="1"/>
  <c r="V3125" i="1" s="1"/>
  <c r="T3126" i="1"/>
  <c r="S3126" i="1"/>
  <c r="V3126" i="1" s="1"/>
  <c r="T3127" i="1"/>
  <c r="S3127" i="1"/>
  <c r="V3127" i="1" s="1"/>
  <c r="T3128" i="1"/>
  <c r="S3128" i="1"/>
  <c r="V3128" i="1" s="1"/>
  <c r="T3129" i="1"/>
  <c r="S3129" i="1"/>
  <c r="V3129" i="1" s="1"/>
  <c r="T3130" i="1"/>
  <c r="S3130" i="1"/>
  <c r="V3130" i="1" s="1"/>
  <c r="T3131" i="1"/>
  <c r="S3131" i="1"/>
  <c r="V3131" i="1" s="1"/>
  <c r="T3132" i="1"/>
  <c r="S3132" i="1"/>
  <c r="V3132" i="1" s="1"/>
  <c r="T3133" i="1"/>
  <c r="S3133" i="1"/>
  <c r="V3133" i="1" s="1"/>
  <c r="T3134" i="1"/>
  <c r="S3134" i="1"/>
  <c r="V3134" i="1" s="1"/>
  <c r="T3135" i="1"/>
  <c r="S3135" i="1"/>
  <c r="V3135" i="1" s="1"/>
  <c r="T3136" i="1"/>
  <c r="S3136" i="1"/>
  <c r="V3136" i="1" s="1"/>
  <c r="T3137" i="1"/>
  <c r="S3137" i="1"/>
  <c r="V3137" i="1" s="1"/>
  <c r="T3138" i="1"/>
  <c r="S3138" i="1"/>
  <c r="V3138" i="1" s="1"/>
  <c r="T3139" i="1"/>
  <c r="S3139" i="1"/>
  <c r="V3139" i="1" s="1"/>
  <c r="T3140" i="1"/>
  <c r="S3140" i="1"/>
  <c r="V3140" i="1" s="1"/>
  <c r="T3141" i="1"/>
  <c r="S3141" i="1"/>
  <c r="V3141" i="1" s="1"/>
  <c r="T3142" i="1"/>
  <c r="S3142" i="1"/>
  <c r="V3142" i="1" s="1"/>
  <c r="T3143" i="1"/>
  <c r="S3143" i="1"/>
  <c r="V3143" i="1" s="1"/>
  <c r="T3144" i="1"/>
  <c r="S3144" i="1"/>
  <c r="V3144" i="1" s="1"/>
  <c r="T3145" i="1"/>
  <c r="S3145" i="1"/>
  <c r="V3145" i="1" s="1"/>
  <c r="T3146" i="1"/>
  <c r="S3146" i="1"/>
  <c r="V3146" i="1" s="1"/>
  <c r="T3147" i="1"/>
  <c r="S3147" i="1"/>
  <c r="V3147" i="1" s="1"/>
  <c r="T3148" i="1"/>
  <c r="S3148" i="1"/>
  <c r="V3148" i="1" s="1"/>
  <c r="T3149" i="1"/>
  <c r="S3149" i="1"/>
  <c r="V3149" i="1" s="1"/>
  <c r="T3150" i="1"/>
  <c r="S3150" i="1"/>
  <c r="V3150" i="1" s="1"/>
  <c r="T3151" i="1"/>
  <c r="S3151" i="1"/>
  <c r="V3151" i="1" s="1"/>
  <c r="T3152" i="1"/>
  <c r="S3152" i="1"/>
  <c r="V3152" i="1" s="1"/>
  <c r="T3153" i="1"/>
  <c r="S3153" i="1"/>
  <c r="V3153" i="1" s="1"/>
  <c r="T3154" i="1"/>
  <c r="S3154" i="1"/>
  <c r="V3154" i="1" s="1"/>
  <c r="T3155" i="1"/>
  <c r="S3155" i="1"/>
  <c r="V3155" i="1" s="1"/>
  <c r="T3156" i="1"/>
  <c r="S3156" i="1"/>
  <c r="V3156" i="1" s="1"/>
  <c r="T3157" i="1"/>
  <c r="S3157" i="1"/>
  <c r="V3157" i="1" s="1"/>
  <c r="T3158" i="1"/>
  <c r="S3158" i="1"/>
  <c r="V3158" i="1" s="1"/>
  <c r="T3159" i="1"/>
  <c r="S3159" i="1"/>
  <c r="V3159" i="1" s="1"/>
  <c r="T3160" i="1"/>
  <c r="S3160" i="1"/>
  <c r="V3160" i="1" s="1"/>
  <c r="T3161" i="1"/>
  <c r="S3161" i="1"/>
  <c r="V3161" i="1" s="1"/>
  <c r="T3162" i="1"/>
  <c r="S3162" i="1"/>
  <c r="V3162" i="1" s="1"/>
  <c r="T3163" i="1"/>
  <c r="S3163" i="1"/>
  <c r="V3163" i="1" s="1"/>
  <c r="T3164" i="1"/>
  <c r="S3164" i="1"/>
  <c r="V3164" i="1" s="1"/>
  <c r="T3165" i="1"/>
  <c r="S3165" i="1"/>
  <c r="V3165" i="1" s="1"/>
  <c r="T3166" i="1"/>
  <c r="S3166" i="1"/>
  <c r="V3166" i="1" s="1"/>
  <c r="T3167" i="1"/>
  <c r="S3167" i="1"/>
  <c r="V3167" i="1" s="1"/>
  <c r="T3168" i="1"/>
  <c r="S3168" i="1"/>
  <c r="V3168" i="1" s="1"/>
  <c r="T3169" i="1"/>
  <c r="S3169" i="1"/>
  <c r="V3169" i="1" s="1"/>
  <c r="T3170" i="1"/>
  <c r="S3170" i="1"/>
  <c r="V3170" i="1" s="1"/>
  <c r="T3171" i="1"/>
  <c r="S3171" i="1"/>
  <c r="V3171" i="1" s="1"/>
  <c r="T3172" i="1"/>
  <c r="S3172" i="1"/>
  <c r="V3172" i="1" s="1"/>
  <c r="T3173" i="1"/>
  <c r="S3173" i="1"/>
  <c r="V3173" i="1" s="1"/>
  <c r="T3174" i="1"/>
  <c r="S3174" i="1"/>
  <c r="V3174" i="1" s="1"/>
  <c r="T3175" i="1"/>
  <c r="S3175" i="1"/>
  <c r="V3175" i="1" s="1"/>
  <c r="T3176" i="1"/>
  <c r="S3176" i="1"/>
  <c r="V3176" i="1" s="1"/>
  <c r="T3177" i="1"/>
  <c r="S3177" i="1"/>
  <c r="V3177" i="1" s="1"/>
  <c r="T3178" i="1"/>
  <c r="S3178" i="1"/>
  <c r="V3178" i="1" s="1"/>
  <c r="T3179" i="1"/>
  <c r="S3179" i="1"/>
  <c r="V3179" i="1" s="1"/>
  <c r="T3180" i="1"/>
  <c r="S3180" i="1"/>
  <c r="V3180" i="1" s="1"/>
  <c r="T3181" i="1"/>
  <c r="S3181" i="1"/>
  <c r="V3181" i="1" s="1"/>
  <c r="T3182" i="1"/>
  <c r="S3182" i="1"/>
  <c r="V3182" i="1" s="1"/>
  <c r="T3183" i="1"/>
  <c r="S3183" i="1"/>
  <c r="V3183" i="1" s="1"/>
  <c r="T3184" i="1"/>
  <c r="S3184" i="1"/>
  <c r="V3184" i="1" s="1"/>
  <c r="T3185" i="1"/>
  <c r="S3185" i="1"/>
  <c r="V3185" i="1" s="1"/>
  <c r="T3186" i="1"/>
  <c r="S3186" i="1"/>
  <c r="V3186" i="1" s="1"/>
  <c r="T3187" i="1"/>
  <c r="S3187" i="1"/>
  <c r="V3187" i="1" s="1"/>
  <c r="T3188" i="1"/>
  <c r="S3188" i="1"/>
  <c r="V3188" i="1" s="1"/>
  <c r="T3189" i="1"/>
  <c r="S3189" i="1"/>
  <c r="V3189" i="1" s="1"/>
  <c r="T3190" i="1"/>
  <c r="S3190" i="1"/>
  <c r="V3190" i="1" s="1"/>
  <c r="T3191" i="1"/>
  <c r="S3191" i="1"/>
  <c r="V3191" i="1" s="1"/>
  <c r="T3192" i="1"/>
  <c r="S3192" i="1"/>
  <c r="V3192" i="1" s="1"/>
  <c r="T3193" i="1"/>
  <c r="S3193" i="1"/>
  <c r="V3193" i="1" s="1"/>
  <c r="T3194" i="1"/>
  <c r="S3194" i="1"/>
  <c r="V3194" i="1" s="1"/>
  <c r="T3195" i="1"/>
  <c r="S3195" i="1"/>
  <c r="V3195" i="1" s="1"/>
  <c r="T3196" i="1"/>
  <c r="S3196" i="1"/>
  <c r="V3196" i="1" s="1"/>
  <c r="T3197" i="1"/>
  <c r="S3197" i="1"/>
  <c r="V3197" i="1" s="1"/>
  <c r="T3198" i="1"/>
  <c r="S3198" i="1"/>
  <c r="V3198" i="1" s="1"/>
  <c r="T3199" i="1"/>
  <c r="S3199" i="1"/>
  <c r="V3199" i="1" s="1"/>
  <c r="T3200" i="1"/>
  <c r="S3200" i="1"/>
  <c r="V3200" i="1" s="1"/>
  <c r="T3201" i="1"/>
  <c r="S3201" i="1"/>
  <c r="V3201" i="1" s="1"/>
  <c r="T3202" i="1"/>
  <c r="S3202" i="1"/>
  <c r="V3202" i="1" s="1"/>
  <c r="T3203" i="1"/>
  <c r="S3203" i="1"/>
  <c r="V3203" i="1" s="1"/>
  <c r="T3204" i="1"/>
  <c r="S3204" i="1"/>
  <c r="V3204" i="1" s="1"/>
  <c r="T3205" i="1"/>
  <c r="S3205" i="1"/>
  <c r="V3205" i="1" s="1"/>
  <c r="T3206" i="1"/>
  <c r="S3206" i="1"/>
  <c r="V3206" i="1" s="1"/>
  <c r="T3207" i="1"/>
  <c r="S3207" i="1"/>
  <c r="V3207" i="1" s="1"/>
  <c r="T3208" i="1"/>
  <c r="S3208" i="1"/>
  <c r="V3208" i="1" s="1"/>
  <c r="T3209" i="1"/>
  <c r="S3209" i="1"/>
  <c r="V3209" i="1" s="1"/>
  <c r="T3210" i="1"/>
  <c r="S3210" i="1"/>
  <c r="V3210" i="1" s="1"/>
  <c r="T3211" i="1"/>
  <c r="S3211" i="1"/>
  <c r="V3211" i="1" s="1"/>
  <c r="T3212" i="1"/>
  <c r="S3212" i="1"/>
  <c r="V3212" i="1" s="1"/>
  <c r="T3213" i="1"/>
  <c r="S3213" i="1"/>
  <c r="V3213" i="1" s="1"/>
  <c r="T3214" i="1"/>
  <c r="S3214" i="1"/>
  <c r="V3214" i="1" s="1"/>
  <c r="T3215" i="1"/>
  <c r="S3215" i="1"/>
  <c r="V3215" i="1" s="1"/>
  <c r="T3216" i="1"/>
  <c r="S3216" i="1"/>
  <c r="V3216" i="1" s="1"/>
  <c r="T3217" i="1"/>
  <c r="S3217" i="1"/>
  <c r="V3217" i="1" s="1"/>
  <c r="T3218" i="1"/>
  <c r="S3218" i="1"/>
  <c r="V3218" i="1" s="1"/>
  <c r="T3219" i="1"/>
  <c r="S3219" i="1"/>
  <c r="V3219" i="1" s="1"/>
  <c r="T3220" i="1"/>
  <c r="S3220" i="1"/>
  <c r="V3220" i="1" s="1"/>
  <c r="T3221" i="1"/>
  <c r="S3221" i="1"/>
  <c r="V3221" i="1" s="1"/>
  <c r="T3222" i="1"/>
  <c r="S3222" i="1"/>
  <c r="V3222" i="1" s="1"/>
  <c r="T3223" i="1"/>
  <c r="S3223" i="1"/>
  <c r="V3223" i="1" s="1"/>
  <c r="T3224" i="1"/>
  <c r="S3224" i="1"/>
  <c r="V3224" i="1" s="1"/>
  <c r="T3225" i="1"/>
  <c r="S3225" i="1"/>
  <c r="V3225" i="1" s="1"/>
  <c r="T3226" i="1"/>
  <c r="S3226" i="1"/>
  <c r="V3226" i="1" s="1"/>
  <c r="T3227" i="1"/>
  <c r="S3227" i="1"/>
  <c r="V3227" i="1" s="1"/>
  <c r="T3228" i="1"/>
  <c r="S3228" i="1"/>
  <c r="V3228" i="1" s="1"/>
  <c r="T3229" i="1"/>
  <c r="S3229" i="1"/>
  <c r="V3229" i="1" s="1"/>
  <c r="T3230" i="1"/>
  <c r="S3230" i="1"/>
  <c r="V3230" i="1" s="1"/>
  <c r="T3231" i="1"/>
  <c r="S3231" i="1"/>
  <c r="V3231" i="1" s="1"/>
  <c r="T3232" i="1"/>
  <c r="S3232" i="1"/>
  <c r="V3232" i="1" s="1"/>
  <c r="T3233" i="1"/>
  <c r="S3233" i="1"/>
  <c r="V3233" i="1" s="1"/>
  <c r="T3234" i="1"/>
  <c r="S3234" i="1"/>
  <c r="V3234" i="1" s="1"/>
  <c r="T3235" i="1"/>
  <c r="S3235" i="1"/>
  <c r="V3235" i="1" s="1"/>
  <c r="T3236" i="1"/>
  <c r="S3236" i="1"/>
  <c r="V3236" i="1" s="1"/>
  <c r="T3237" i="1"/>
  <c r="S3237" i="1"/>
  <c r="V3237" i="1" s="1"/>
  <c r="T3238" i="1"/>
  <c r="S3238" i="1"/>
  <c r="V3238" i="1" s="1"/>
  <c r="T3239" i="1"/>
  <c r="S3239" i="1"/>
  <c r="V3239" i="1" s="1"/>
  <c r="T3240" i="1"/>
  <c r="S3240" i="1"/>
  <c r="V3240" i="1" s="1"/>
  <c r="T3241" i="1"/>
  <c r="S3241" i="1"/>
  <c r="V3241" i="1" s="1"/>
  <c r="T3242" i="1"/>
  <c r="S3242" i="1"/>
  <c r="V3242" i="1" s="1"/>
  <c r="T3243" i="1"/>
  <c r="S3243" i="1"/>
  <c r="V3243" i="1" s="1"/>
  <c r="T3244" i="1"/>
  <c r="S3244" i="1"/>
  <c r="V3244" i="1" s="1"/>
  <c r="T3245" i="1"/>
  <c r="S3245" i="1"/>
  <c r="V3245" i="1" s="1"/>
  <c r="T3246" i="1"/>
  <c r="S3246" i="1"/>
  <c r="V3246" i="1" s="1"/>
  <c r="T3247" i="1"/>
  <c r="S3247" i="1"/>
  <c r="V3247" i="1" s="1"/>
  <c r="T3248" i="1"/>
  <c r="S3248" i="1"/>
  <c r="V3248" i="1" s="1"/>
  <c r="T3249" i="1"/>
  <c r="S3249" i="1"/>
  <c r="V3249" i="1" s="1"/>
  <c r="T3250" i="1"/>
  <c r="S3250" i="1"/>
  <c r="V3250" i="1" s="1"/>
  <c r="T3251" i="1"/>
  <c r="S3251" i="1"/>
  <c r="V3251" i="1" s="1"/>
  <c r="T3252" i="1"/>
  <c r="S3252" i="1"/>
  <c r="V3252" i="1" s="1"/>
  <c r="T3253" i="1"/>
  <c r="S3253" i="1"/>
  <c r="V3253" i="1" s="1"/>
  <c r="T3254" i="1"/>
  <c r="S3254" i="1"/>
  <c r="V3254" i="1" s="1"/>
  <c r="T3255" i="1"/>
  <c r="S3255" i="1"/>
  <c r="V3255" i="1" s="1"/>
  <c r="T3256" i="1"/>
  <c r="S3256" i="1"/>
  <c r="V3256" i="1" s="1"/>
  <c r="T3257" i="1"/>
  <c r="S3257" i="1"/>
  <c r="V3257" i="1" s="1"/>
  <c r="T3258" i="1"/>
  <c r="S3258" i="1"/>
  <c r="V3258" i="1" s="1"/>
  <c r="T3259" i="1"/>
  <c r="S3259" i="1"/>
  <c r="V3259" i="1" s="1"/>
  <c r="T3260" i="1"/>
  <c r="S3260" i="1"/>
  <c r="V3260" i="1" s="1"/>
  <c r="T3261" i="1"/>
  <c r="S3261" i="1"/>
  <c r="V3261" i="1" s="1"/>
  <c r="T3262" i="1"/>
  <c r="S3262" i="1"/>
  <c r="V3262" i="1" s="1"/>
  <c r="T3263" i="1"/>
  <c r="S3263" i="1"/>
  <c r="V3263" i="1" s="1"/>
  <c r="T3264" i="1"/>
  <c r="S3264" i="1"/>
  <c r="V3264" i="1" s="1"/>
  <c r="T3265" i="1"/>
  <c r="S3265" i="1"/>
  <c r="V3265" i="1" s="1"/>
  <c r="T3266" i="1"/>
  <c r="S3266" i="1"/>
  <c r="V3266" i="1" s="1"/>
  <c r="T3267" i="1"/>
  <c r="S3267" i="1"/>
  <c r="V3267" i="1" s="1"/>
  <c r="T3268" i="1"/>
  <c r="S3268" i="1"/>
  <c r="V3268" i="1" s="1"/>
  <c r="T3269" i="1"/>
  <c r="S3269" i="1"/>
  <c r="V3269" i="1" s="1"/>
  <c r="T3270" i="1"/>
  <c r="S3270" i="1"/>
  <c r="V3270" i="1" s="1"/>
  <c r="T3271" i="1"/>
  <c r="S3271" i="1"/>
  <c r="V3271" i="1" s="1"/>
  <c r="T3272" i="1"/>
  <c r="S3272" i="1"/>
  <c r="V3272" i="1" s="1"/>
  <c r="T3273" i="1"/>
  <c r="S3273" i="1"/>
  <c r="V3273" i="1" s="1"/>
  <c r="T3274" i="1"/>
  <c r="S3274" i="1"/>
  <c r="V3274" i="1" s="1"/>
  <c r="T3275" i="1"/>
  <c r="S3275" i="1"/>
  <c r="V3275" i="1" s="1"/>
  <c r="T3276" i="1"/>
  <c r="S3276" i="1"/>
  <c r="V3276" i="1" s="1"/>
  <c r="T3277" i="1"/>
  <c r="S3277" i="1"/>
  <c r="V3277" i="1" s="1"/>
  <c r="T3278" i="1"/>
  <c r="S3278" i="1"/>
  <c r="V3278" i="1" s="1"/>
  <c r="T3279" i="1"/>
  <c r="S3279" i="1"/>
  <c r="V3279" i="1" s="1"/>
  <c r="T3280" i="1"/>
  <c r="S3280" i="1"/>
  <c r="V3280" i="1" s="1"/>
  <c r="T3281" i="1"/>
  <c r="S3281" i="1"/>
  <c r="V3281" i="1" s="1"/>
  <c r="T3282" i="1"/>
  <c r="S3282" i="1"/>
  <c r="V3282" i="1" s="1"/>
  <c r="T3283" i="1"/>
  <c r="S3283" i="1"/>
  <c r="V3283" i="1" s="1"/>
  <c r="T3284" i="1"/>
  <c r="S3284" i="1"/>
  <c r="V3284" i="1" s="1"/>
  <c r="T3285" i="1"/>
  <c r="S3285" i="1"/>
  <c r="V3285" i="1" s="1"/>
  <c r="T3286" i="1"/>
  <c r="S3286" i="1"/>
  <c r="V3286" i="1" s="1"/>
  <c r="T3287" i="1"/>
  <c r="S3287" i="1"/>
  <c r="V3287" i="1" s="1"/>
  <c r="T3288" i="1"/>
  <c r="S3288" i="1"/>
  <c r="V3288" i="1" s="1"/>
  <c r="T3289" i="1"/>
  <c r="S3289" i="1"/>
  <c r="V3289" i="1" s="1"/>
  <c r="T3290" i="1"/>
  <c r="S3290" i="1"/>
  <c r="V3290" i="1" s="1"/>
  <c r="T3291" i="1"/>
  <c r="S3291" i="1"/>
  <c r="V3291" i="1" s="1"/>
  <c r="T3292" i="1"/>
  <c r="S3292" i="1"/>
  <c r="V3292" i="1" s="1"/>
  <c r="T3293" i="1"/>
  <c r="S3293" i="1"/>
  <c r="V3293" i="1" s="1"/>
  <c r="T3294" i="1"/>
  <c r="S3294" i="1"/>
  <c r="V3294" i="1" s="1"/>
  <c r="T3295" i="1"/>
  <c r="S3295" i="1"/>
  <c r="V3295" i="1" s="1"/>
  <c r="T3296" i="1"/>
  <c r="S3296" i="1"/>
  <c r="V3296" i="1" s="1"/>
  <c r="T3297" i="1"/>
  <c r="S3297" i="1"/>
  <c r="V3297" i="1" s="1"/>
  <c r="T3298" i="1"/>
  <c r="S3298" i="1"/>
  <c r="V3298" i="1" s="1"/>
  <c r="T3299" i="1"/>
  <c r="S3299" i="1"/>
  <c r="V3299" i="1" s="1"/>
  <c r="T3300" i="1"/>
  <c r="S3300" i="1"/>
  <c r="V3300" i="1" s="1"/>
  <c r="T3301" i="1"/>
  <c r="S3301" i="1"/>
  <c r="V3301" i="1" s="1"/>
  <c r="T3302" i="1"/>
  <c r="S3302" i="1"/>
  <c r="V3302" i="1" s="1"/>
  <c r="T3303" i="1"/>
  <c r="S3303" i="1"/>
  <c r="V3303" i="1" s="1"/>
  <c r="T3304" i="1"/>
  <c r="S3304" i="1"/>
  <c r="V3304" i="1" s="1"/>
  <c r="T3305" i="1"/>
  <c r="S3305" i="1"/>
  <c r="V3305" i="1" s="1"/>
  <c r="T3306" i="1"/>
  <c r="S3306" i="1"/>
  <c r="V3306" i="1" s="1"/>
  <c r="T3307" i="1"/>
  <c r="S3307" i="1"/>
  <c r="V3307" i="1" s="1"/>
  <c r="T3308" i="1"/>
  <c r="S3308" i="1"/>
  <c r="V3308" i="1" s="1"/>
  <c r="T3309" i="1"/>
  <c r="S3309" i="1"/>
  <c r="V3309" i="1" s="1"/>
  <c r="T3310" i="1"/>
  <c r="S3310" i="1"/>
  <c r="V3310" i="1" s="1"/>
  <c r="T3311" i="1"/>
  <c r="S3311" i="1"/>
  <c r="V3311" i="1" s="1"/>
  <c r="T3312" i="1"/>
  <c r="S3312" i="1"/>
  <c r="V3312" i="1" s="1"/>
  <c r="T3313" i="1"/>
  <c r="S3313" i="1"/>
  <c r="V3313" i="1" s="1"/>
  <c r="T3314" i="1"/>
  <c r="S3314" i="1"/>
  <c r="V3314" i="1" s="1"/>
  <c r="T3315" i="1"/>
  <c r="S3315" i="1"/>
  <c r="V3315" i="1" s="1"/>
  <c r="T3316" i="1"/>
  <c r="S3316" i="1"/>
  <c r="V3316" i="1" s="1"/>
  <c r="T3317" i="1"/>
  <c r="S3317" i="1"/>
  <c r="V3317" i="1" s="1"/>
  <c r="T3318" i="1"/>
  <c r="S3318" i="1"/>
  <c r="V3318" i="1" s="1"/>
  <c r="T3319" i="1"/>
  <c r="S3319" i="1"/>
  <c r="V3319" i="1" s="1"/>
  <c r="T3320" i="1"/>
  <c r="S3320" i="1"/>
  <c r="V3320" i="1" s="1"/>
  <c r="T3321" i="1"/>
  <c r="S3321" i="1"/>
  <c r="V3321" i="1" s="1"/>
  <c r="T3322" i="1"/>
  <c r="S3322" i="1"/>
  <c r="V3322" i="1" s="1"/>
  <c r="T3323" i="1"/>
  <c r="S3323" i="1"/>
  <c r="V3323" i="1" s="1"/>
  <c r="T3324" i="1"/>
  <c r="S3324" i="1"/>
  <c r="V3324" i="1" s="1"/>
  <c r="T3325" i="1"/>
  <c r="S3325" i="1"/>
  <c r="V3325" i="1" s="1"/>
  <c r="T3326" i="1"/>
  <c r="S3326" i="1"/>
  <c r="V3326" i="1" s="1"/>
  <c r="T3327" i="1"/>
  <c r="S3327" i="1"/>
  <c r="V3327" i="1" s="1"/>
  <c r="T3328" i="1"/>
  <c r="S3328" i="1"/>
  <c r="V3328" i="1" s="1"/>
  <c r="T3329" i="1"/>
  <c r="S3329" i="1"/>
  <c r="V3329" i="1" s="1"/>
  <c r="T3330" i="1"/>
  <c r="S3330" i="1"/>
  <c r="V3330" i="1" s="1"/>
  <c r="T3331" i="1"/>
  <c r="S3331" i="1"/>
  <c r="V3331" i="1" s="1"/>
  <c r="T3332" i="1"/>
  <c r="S3332" i="1"/>
  <c r="V3332" i="1" s="1"/>
  <c r="T3333" i="1"/>
  <c r="S3333" i="1"/>
  <c r="V3333" i="1" s="1"/>
  <c r="T3334" i="1"/>
  <c r="S3334" i="1"/>
  <c r="V3334" i="1" s="1"/>
  <c r="T3335" i="1"/>
  <c r="S3335" i="1"/>
  <c r="V3335" i="1" s="1"/>
  <c r="T3336" i="1"/>
  <c r="S3336" i="1"/>
  <c r="V3336" i="1" s="1"/>
  <c r="T3337" i="1"/>
  <c r="S3337" i="1"/>
  <c r="V3337" i="1" s="1"/>
  <c r="T3338" i="1"/>
  <c r="S3338" i="1"/>
  <c r="V3338" i="1" s="1"/>
  <c r="T3339" i="1"/>
  <c r="S3339" i="1"/>
  <c r="V3339" i="1" s="1"/>
  <c r="T3340" i="1"/>
  <c r="S3340" i="1"/>
  <c r="V3340" i="1" s="1"/>
  <c r="T3341" i="1"/>
  <c r="S3341" i="1"/>
  <c r="V3341" i="1" s="1"/>
  <c r="T3342" i="1"/>
  <c r="S3342" i="1"/>
  <c r="V3342" i="1" s="1"/>
  <c r="T3343" i="1"/>
  <c r="S3343" i="1"/>
  <c r="V3343" i="1" s="1"/>
  <c r="T3344" i="1"/>
  <c r="S3344" i="1"/>
  <c r="V3344" i="1" s="1"/>
  <c r="T3345" i="1"/>
  <c r="S3345" i="1"/>
  <c r="V3345" i="1" s="1"/>
  <c r="T3346" i="1"/>
  <c r="S3346" i="1"/>
  <c r="V3346" i="1" s="1"/>
  <c r="T3347" i="1"/>
  <c r="S3347" i="1"/>
  <c r="V3347" i="1" s="1"/>
  <c r="T3348" i="1"/>
  <c r="S3348" i="1"/>
  <c r="V3348" i="1" s="1"/>
  <c r="T3349" i="1"/>
  <c r="S3349" i="1"/>
  <c r="V3349" i="1" s="1"/>
  <c r="T3350" i="1"/>
  <c r="S3350" i="1"/>
  <c r="V3350" i="1" s="1"/>
  <c r="T3351" i="1"/>
  <c r="S3351" i="1"/>
  <c r="V3351" i="1" s="1"/>
  <c r="T3352" i="1"/>
  <c r="S3352" i="1"/>
  <c r="V3352" i="1" s="1"/>
  <c r="T3353" i="1"/>
  <c r="S3353" i="1"/>
  <c r="V3353" i="1" s="1"/>
  <c r="T3354" i="1"/>
  <c r="S3354" i="1"/>
  <c r="V3354" i="1" s="1"/>
  <c r="T3355" i="1"/>
  <c r="S3355" i="1"/>
  <c r="V3355" i="1" s="1"/>
  <c r="T3356" i="1"/>
  <c r="S3356" i="1"/>
  <c r="V3356" i="1" s="1"/>
  <c r="T3357" i="1"/>
  <c r="S3357" i="1"/>
  <c r="V3357" i="1" s="1"/>
  <c r="T3358" i="1"/>
  <c r="S3358" i="1"/>
  <c r="V3358" i="1" s="1"/>
  <c r="T3359" i="1"/>
  <c r="S3359" i="1"/>
  <c r="V3359" i="1" s="1"/>
  <c r="T3360" i="1"/>
  <c r="S3360" i="1"/>
  <c r="V3360" i="1" s="1"/>
  <c r="T3361" i="1"/>
  <c r="S3361" i="1"/>
  <c r="V3361" i="1" s="1"/>
  <c r="T3362" i="1"/>
  <c r="S3362" i="1"/>
  <c r="V3362" i="1" s="1"/>
  <c r="T3363" i="1"/>
  <c r="S3363" i="1"/>
  <c r="V3363" i="1" s="1"/>
  <c r="T3364" i="1"/>
  <c r="S3364" i="1"/>
  <c r="V3364" i="1" s="1"/>
  <c r="T3365" i="1"/>
  <c r="S3365" i="1"/>
  <c r="V3365" i="1" s="1"/>
  <c r="T3366" i="1"/>
  <c r="S3366" i="1"/>
  <c r="V3366" i="1" s="1"/>
  <c r="T3367" i="1"/>
  <c r="S3367" i="1"/>
  <c r="V3367" i="1" s="1"/>
  <c r="T3368" i="1"/>
  <c r="S3368" i="1"/>
  <c r="V3368" i="1" s="1"/>
  <c r="T3369" i="1"/>
  <c r="S3369" i="1"/>
  <c r="V3369" i="1" s="1"/>
  <c r="T3370" i="1"/>
  <c r="S3370" i="1"/>
  <c r="V3370" i="1" s="1"/>
  <c r="T3371" i="1"/>
  <c r="S3371" i="1"/>
  <c r="V3371" i="1" s="1"/>
  <c r="T3372" i="1"/>
  <c r="S3372" i="1"/>
  <c r="V3372" i="1" s="1"/>
  <c r="T3373" i="1"/>
  <c r="S3373" i="1"/>
  <c r="V3373" i="1" s="1"/>
  <c r="T3374" i="1"/>
  <c r="S3374" i="1"/>
  <c r="V3374" i="1" s="1"/>
  <c r="T3375" i="1"/>
  <c r="S3375" i="1"/>
  <c r="V3375" i="1" s="1"/>
  <c r="T3376" i="1"/>
  <c r="S3376" i="1"/>
  <c r="V3376" i="1" s="1"/>
  <c r="T3377" i="1"/>
  <c r="S3377" i="1"/>
  <c r="V3377" i="1" s="1"/>
  <c r="T3378" i="1"/>
  <c r="S3378" i="1"/>
  <c r="V3378" i="1" s="1"/>
  <c r="T3379" i="1"/>
  <c r="S3379" i="1"/>
  <c r="V3379" i="1" s="1"/>
  <c r="T3380" i="1"/>
  <c r="S3380" i="1"/>
  <c r="V3380" i="1" s="1"/>
  <c r="T3381" i="1"/>
  <c r="S3381" i="1"/>
  <c r="V3381" i="1" s="1"/>
  <c r="T3382" i="1"/>
  <c r="S3382" i="1"/>
  <c r="V3382" i="1" s="1"/>
  <c r="T3383" i="1"/>
  <c r="S3383" i="1"/>
  <c r="V3383" i="1" s="1"/>
  <c r="T3384" i="1"/>
  <c r="S3384" i="1"/>
  <c r="V3384" i="1" s="1"/>
  <c r="T3385" i="1"/>
  <c r="S3385" i="1"/>
  <c r="V3385" i="1" s="1"/>
  <c r="T3386" i="1"/>
  <c r="S3386" i="1"/>
  <c r="V3386" i="1" s="1"/>
  <c r="T3387" i="1"/>
  <c r="S3387" i="1"/>
  <c r="V3387" i="1" s="1"/>
  <c r="T3388" i="1"/>
  <c r="S3388" i="1"/>
  <c r="V3388" i="1" s="1"/>
  <c r="T3389" i="1"/>
  <c r="S3389" i="1"/>
  <c r="V3389" i="1" s="1"/>
  <c r="T3390" i="1"/>
  <c r="S3390" i="1"/>
  <c r="V3390" i="1" s="1"/>
  <c r="T3391" i="1"/>
  <c r="S3391" i="1"/>
  <c r="V3391" i="1" s="1"/>
  <c r="T3392" i="1"/>
  <c r="S3392" i="1"/>
  <c r="V3392" i="1" s="1"/>
  <c r="T3393" i="1"/>
  <c r="S3393" i="1"/>
  <c r="V3393" i="1" s="1"/>
  <c r="T3394" i="1"/>
  <c r="S3394" i="1"/>
  <c r="V3394" i="1" s="1"/>
  <c r="T3395" i="1"/>
  <c r="S3395" i="1"/>
  <c r="V3395" i="1" s="1"/>
  <c r="T3396" i="1"/>
  <c r="S3396" i="1"/>
  <c r="V3396" i="1" s="1"/>
  <c r="T3397" i="1"/>
  <c r="S3397" i="1"/>
  <c r="V3397" i="1" s="1"/>
  <c r="T3398" i="1"/>
  <c r="S3398" i="1"/>
  <c r="V3398" i="1" s="1"/>
  <c r="T3399" i="1"/>
  <c r="S3399" i="1"/>
  <c r="V3399" i="1" s="1"/>
  <c r="T3400" i="1"/>
  <c r="S3400" i="1"/>
  <c r="V3400" i="1" s="1"/>
  <c r="T3401" i="1"/>
  <c r="S3401" i="1"/>
  <c r="V3401" i="1" s="1"/>
  <c r="T3402" i="1"/>
  <c r="S3402" i="1"/>
  <c r="V3402" i="1" s="1"/>
  <c r="T3403" i="1"/>
  <c r="S3403" i="1"/>
  <c r="V3403" i="1" s="1"/>
  <c r="T3404" i="1"/>
  <c r="S3404" i="1"/>
  <c r="V3404" i="1" s="1"/>
  <c r="T3405" i="1"/>
  <c r="S3405" i="1"/>
  <c r="V3405" i="1" s="1"/>
  <c r="T3406" i="1"/>
  <c r="S3406" i="1"/>
  <c r="V3406" i="1" s="1"/>
  <c r="T3407" i="1"/>
  <c r="S3407" i="1"/>
  <c r="V3407" i="1" s="1"/>
  <c r="T3408" i="1"/>
  <c r="S3408" i="1"/>
  <c r="V3408" i="1" s="1"/>
  <c r="T3409" i="1"/>
  <c r="S3409" i="1"/>
  <c r="V3409" i="1" s="1"/>
  <c r="T3410" i="1"/>
  <c r="S3410" i="1"/>
  <c r="V3410" i="1" s="1"/>
  <c r="T3411" i="1"/>
  <c r="S3411" i="1"/>
  <c r="V3411" i="1" s="1"/>
  <c r="T3412" i="1"/>
  <c r="S3412" i="1"/>
  <c r="V3412" i="1" s="1"/>
  <c r="T3413" i="1"/>
  <c r="S3413" i="1"/>
  <c r="V3413" i="1" s="1"/>
  <c r="T3414" i="1"/>
  <c r="S3414" i="1"/>
  <c r="V3414" i="1" s="1"/>
  <c r="T3415" i="1"/>
  <c r="S3415" i="1"/>
  <c r="V3415" i="1" s="1"/>
  <c r="T3416" i="1"/>
  <c r="S3416" i="1"/>
  <c r="V3416" i="1" s="1"/>
  <c r="T3417" i="1"/>
  <c r="S3417" i="1"/>
  <c r="V3417" i="1" s="1"/>
  <c r="T3418" i="1"/>
  <c r="S3418" i="1"/>
  <c r="V3418" i="1" s="1"/>
  <c r="T3419" i="1"/>
  <c r="S3419" i="1"/>
  <c r="V3419" i="1" s="1"/>
  <c r="T3420" i="1"/>
  <c r="S3420" i="1"/>
  <c r="V3420" i="1" s="1"/>
  <c r="T3421" i="1"/>
  <c r="S3421" i="1"/>
  <c r="V3421" i="1" s="1"/>
  <c r="T3422" i="1"/>
  <c r="S3422" i="1"/>
  <c r="V3422" i="1" s="1"/>
  <c r="T3423" i="1"/>
  <c r="S3423" i="1"/>
  <c r="V3423" i="1" s="1"/>
  <c r="T3424" i="1"/>
  <c r="S3424" i="1"/>
  <c r="V3424" i="1" s="1"/>
  <c r="T3425" i="1"/>
  <c r="S3425" i="1"/>
  <c r="V3425" i="1" s="1"/>
  <c r="T3426" i="1"/>
  <c r="S3426" i="1"/>
  <c r="V3426" i="1" s="1"/>
  <c r="T3427" i="1"/>
  <c r="S3427" i="1"/>
  <c r="V3427" i="1" s="1"/>
  <c r="T3428" i="1"/>
  <c r="S3428" i="1"/>
  <c r="V3428" i="1" s="1"/>
  <c r="T3429" i="1"/>
  <c r="S3429" i="1"/>
  <c r="V3429" i="1" s="1"/>
  <c r="T3430" i="1"/>
  <c r="S3430" i="1"/>
  <c r="V3430" i="1" s="1"/>
  <c r="T3431" i="1"/>
  <c r="S3431" i="1"/>
  <c r="V3431" i="1" s="1"/>
  <c r="T3432" i="1"/>
  <c r="S3432" i="1"/>
  <c r="V3432" i="1" s="1"/>
  <c r="T3433" i="1"/>
  <c r="S3433" i="1"/>
  <c r="V3433" i="1" s="1"/>
  <c r="T3434" i="1"/>
  <c r="S3434" i="1"/>
  <c r="V3434" i="1" s="1"/>
  <c r="T3435" i="1"/>
  <c r="S3435" i="1"/>
  <c r="V3435" i="1" s="1"/>
  <c r="T3436" i="1"/>
  <c r="S3436" i="1"/>
  <c r="V3436" i="1" s="1"/>
  <c r="T3437" i="1"/>
  <c r="S3437" i="1"/>
  <c r="V3437" i="1" s="1"/>
  <c r="T3438" i="1"/>
  <c r="S3438" i="1"/>
  <c r="V3438" i="1" s="1"/>
  <c r="T3439" i="1"/>
  <c r="S3439" i="1"/>
  <c r="V3439" i="1" s="1"/>
  <c r="T3440" i="1"/>
  <c r="S3440" i="1"/>
  <c r="V3440" i="1" s="1"/>
  <c r="T3441" i="1"/>
  <c r="S3441" i="1"/>
  <c r="V3441" i="1" s="1"/>
  <c r="T3442" i="1"/>
  <c r="S3442" i="1"/>
  <c r="V3442" i="1" s="1"/>
  <c r="T3443" i="1"/>
  <c r="S3443" i="1"/>
  <c r="V3443" i="1" s="1"/>
  <c r="T3444" i="1"/>
  <c r="S3444" i="1"/>
  <c r="V3444" i="1" s="1"/>
  <c r="T3445" i="1"/>
  <c r="S3445" i="1"/>
  <c r="V3445" i="1" s="1"/>
  <c r="T3446" i="1"/>
  <c r="S3446" i="1"/>
  <c r="V3446" i="1" s="1"/>
  <c r="T3447" i="1"/>
  <c r="S3447" i="1"/>
  <c r="V3447" i="1" s="1"/>
  <c r="T3448" i="1"/>
  <c r="S3448" i="1"/>
  <c r="V3448" i="1" s="1"/>
  <c r="T3449" i="1"/>
  <c r="S3449" i="1"/>
  <c r="V3449" i="1" s="1"/>
  <c r="T3450" i="1"/>
  <c r="S3450" i="1"/>
  <c r="V3450" i="1" s="1"/>
  <c r="T3451" i="1"/>
  <c r="S3451" i="1"/>
  <c r="V3451" i="1" s="1"/>
  <c r="T3452" i="1"/>
  <c r="S3452" i="1"/>
  <c r="V3452" i="1" s="1"/>
  <c r="T3453" i="1"/>
  <c r="S3453" i="1"/>
  <c r="V3453" i="1" s="1"/>
  <c r="T3454" i="1"/>
  <c r="S3454" i="1"/>
  <c r="V3454" i="1" s="1"/>
  <c r="T3455" i="1"/>
  <c r="S3455" i="1"/>
  <c r="V3455" i="1" s="1"/>
  <c r="T3456" i="1"/>
  <c r="S3456" i="1"/>
  <c r="V3456" i="1" s="1"/>
  <c r="T3457" i="1"/>
  <c r="S3457" i="1"/>
  <c r="V3457" i="1" s="1"/>
  <c r="T3458" i="1"/>
  <c r="S3458" i="1"/>
  <c r="V3458" i="1" s="1"/>
  <c r="T3459" i="1"/>
  <c r="S3459" i="1"/>
  <c r="V3459" i="1" s="1"/>
  <c r="T3460" i="1"/>
  <c r="S3460" i="1"/>
  <c r="V3460" i="1" s="1"/>
  <c r="T3461" i="1"/>
  <c r="S3461" i="1"/>
  <c r="V3461" i="1" s="1"/>
  <c r="T3462" i="1"/>
  <c r="S3462" i="1"/>
  <c r="V3462" i="1" s="1"/>
  <c r="T3463" i="1"/>
  <c r="S3463" i="1"/>
  <c r="V3463" i="1" s="1"/>
  <c r="T3464" i="1"/>
  <c r="S3464" i="1"/>
  <c r="V3464" i="1" s="1"/>
  <c r="T3465" i="1"/>
  <c r="S3465" i="1"/>
  <c r="V3465" i="1" s="1"/>
  <c r="T3466" i="1"/>
  <c r="S3466" i="1"/>
  <c r="V3466" i="1" s="1"/>
  <c r="T3467" i="1"/>
  <c r="S3467" i="1"/>
  <c r="V3467" i="1" s="1"/>
  <c r="T3468" i="1"/>
  <c r="S3468" i="1"/>
  <c r="V3468" i="1" s="1"/>
  <c r="T3469" i="1"/>
  <c r="S3469" i="1"/>
  <c r="V3469" i="1" s="1"/>
  <c r="T3470" i="1"/>
  <c r="S3470" i="1"/>
  <c r="V3470" i="1" s="1"/>
  <c r="T3471" i="1"/>
  <c r="S3471" i="1"/>
  <c r="V3471" i="1" s="1"/>
  <c r="T3472" i="1"/>
  <c r="S3472" i="1"/>
  <c r="V3472" i="1" s="1"/>
  <c r="T3473" i="1"/>
  <c r="S3473" i="1"/>
  <c r="V3473" i="1" s="1"/>
  <c r="T3474" i="1"/>
  <c r="S3474" i="1"/>
  <c r="V3474" i="1" s="1"/>
  <c r="T3475" i="1"/>
  <c r="S3475" i="1"/>
  <c r="V3475" i="1" s="1"/>
  <c r="T3476" i="1"/>
  <c r="S3476" i="1"/>
  <c r="V3476" i="1" s="1"/>
  <c r="T3477" i="1"/>
  <c r="S3477" i="1"/>
  <c r="V3477" i="1" s="1"/>
  <c r="T3478" i="1"/>
  <c r="S3478" i="1"/>
  <c r="V3478" i="1" s="1"/>
  <c r="T3479" i="1"/>
  <c r="S3479" i="1"/>
  <c r="V3479" i="1" s="1"/>
  <c r="T3480" i="1"/>
  <c r="S3480" i="1"/>
  <c r="V3480" i="1" s="1"/>
  <c r="T3481" i="1"/>
  <c r="S3481" i="1"/>
  <c r="V3481" i="1" s="1"/>
  <c r="T3482" i="1"/>
  <c r="S3482" i="1"/>
  <c r="V3482" i="1" s="1"/>
  <c r="T3483" i="1"/>
  <c r="S3483" i="1"/>
  <c r="V3483" i="1" s="1"/>
  <c r="T3484" i="1"/>
  <c r="S3484" i="1"/>
  <c r="V3484" i="1" s="1"/>
  <c r="T3485" i="1"/>
  <c r="S3485" i="1"/>
  <c r="V3485" i="1" s="1"/>
  <c r="T3486" i="1"/>
  <c r="S3486" i="1"/>
  <c r="V3486" i="1" s="1"/>
  <c r="T3487" i="1"/>
  <c r="S3487" i="1"/>
  <c r="V3487" i="1" s="1"/>
  <c r="T3488" i="1"/>
  <c r="S3488" i="1"/>
  <c r="V3488" i="1" s="1"/>
  <c r="T3489" i="1"/>
  <c r="S3489" i="1"/>
  <c r="V3489" i="1" s="1"/>
  <c r="T3490" i="1"/>
  <c r="S3490" i="1"/>
  <c r="V3490" i="1" s="1"/>
  <c r="T3491" i="1"/>
  <c r="S3491" i="1"/>
  <c r="V3491" i="1" s="1"/>
  <c r="T3492" i="1"/>
  <c r="S3492" i="1"/>
  <c r="V3492" i="1" s="1"/>
  <c r="T3493" i="1"/>
  <c r="S3493" i="1"/>
  <c r="V3493" i="1" s="1"/>
  <c r="T3494" i="1"/>
  <c r="S3494" i="1"/>
  <c r="V3494" i="1" s="1"/>
  <c r="T3495" i="1"/>
  <c r="S3495" i="1"/>
  <c r="V3495" i="1" s="1"/>
  <c r="T3496" i="1"/>
  <c r="S3496" i="1"/>
  <c r="V3496" i="1" s="1"/>
  <c r="T3497" i="1"/>
  <c r="S3497" i="1"/>
  <c r="V3497" i="1" s="1"/>
  <c r="T3498" i="1"/>
  <c r="S3498" i="1"/>
  <c r="V3498" i="1" s="1"/>
  <c r="T3499" i="1"/>
  <c r="S3499" i="1"/>
  <c r="V3499" i="1" s="1"/>
  <c r="T3500" i="1"/>
  <c r="S3500" i="1"/>
  <c r="V3500" i="1" s="1"/>
  <c r="T3501" i="1"/>
  <c r="S3501" i="1"/>
  <c r="V3501" i="1" s="1"/>
  <c r="T3502" i="1"/>
  <c r="S3502" i="1"/>
  <c r="V3502" i="1" s="1"/>
  <c r="T3503" i="1"/>
  <c r="S3503" i="1"/>
  <c r="V3503" i="1" s="1"/>
  <c r="T3504" i="1"/>
  <c r="S3504" i="1"/>
  <c r="V3504" i="1" s="1"/>
  <c r="T3505" i="1"/>
  <c r="S3505" i="1"/>
  <c r="V3505" i="1" s="1"/>
  <c r="T3506" i="1"/>
  <c r="S3506" i="1"/>
  <c r="V3506" i="1" s="1"/>
  <c r="T3507" i="1"/>
  <c r="S3507" i="1"/>
  <c r="V3507" i="1" s="1"/>
  <c r="T3508" i="1"/>
  <c r="S3508" i="1"/>
  <c r="V3508" i="1" s="1"/>
  <c r="T3509" i="1"/>
  <c r="S3509" i="1"/>
  <c r="V3509" i="1" s="1"/>
  <c r="T3510" i="1"/>
  <c r="S3510" i="1"/>
  <c r="V3510" i="1" s="1"/>
  <c r="T3511" i="1"/>
  <c r="S3511" i="1"/>
  <c r="V3511" i="1" s="1"/>
  <c r="T3512" i="1"/>
  <c r="S3512" i="1"/>
  <c r="V3512" i="1" s="1"/>
  <c r="T3513" i="1"/>
  <c r="S3513" i="1"/>
  <c r="V3513" i="1" s="1"/>
  <c r="T3514" i="1"/>
  <c r="S3514" i="1"/>
  <c r="V3514" i="1" s="1"/>
  <c r="T3515" i="1"/>
  <c r="S3515" i="1"/>
  <c r="V3515" i="1" s="1"/>
  <c r="T3516" i="1"/>
  <c r="S3516" i="1"/>
  <c r="V3516" i="1" s="1"/>
  <c r="T3517" i="1"/>
  <c r="S3517" i="1"/>
  <c r="V3517" i="1" s="1"/>
  <c r="T3518" i="1"/>
  <c r="S3518" i="1"/>
  <c r="V3518" i="1" s="1"/>
  <c r="T3519" i="1"/>
  <c r="S3519" i="1"/>
  <c r="V3519" i="1" s="1"/>
  <c r="T3520" i="1"/>
  <c r="S3520" i="1"/>
  <c r="V3520" i="1" s="1"/>
  <c r="T3521" i="1"/>
  <c r="S3521" i="1"/>
  <c r="V3521" i="1" s="1"/>
  <c r="T3522" i="1"/>
  <c r="S3522" i="1"/>
  <c r="V3522" i="1" s="1"/>
  <c r="T3523" i="1"/>
  <c r="S3523" i="1"/>
  <c r="V3523" i="1" s="1"/>
  <c r="T3524" i="1"/>
  <c r="S3524" i="1"/>
  <c r="V3524" i="1" s="1"/>
  <c r="T3525" i="1"/>
  <c r="S3525" i="1"/>
  <c r="V3525" i="1" s="1"/>
  <c r="T3526" i="1"/>
  <c r="S3526" i="1"/>
  <c r="V3526" i="1" s="1"/>
  <c r="T3527" i="1"/>
  <c r="S3527" i="1"/>
  <c r="V3527" i="1" s="1"/>
  <c r="T3528" i="1"/>
  <c r="S3528" i="1"/>
  <c r="V3528" i="1" s="1"/>
  <c r="T3529" i="1"/>
  <c r="S3529" i="1"/>
  <c r="V3529" i="1" s="1"/>
  <c r="T3530" i="1"/>
  <c r="S3530" i="1"/>
  <c r="V3530" i="1" s="1"/>
  <c r="T3531" i="1"/>
  <c r="S3531" i="1"/>
  <c r="V3531" i="1" s="1"/>
  <c r="T3532" i="1"/>
  <c r="S3532" i="1"/>
  <c r="V3532" i="1" s="1"/>
  <c r="T3533" i="1"/>
  <c r="S3533" i="1"/>
  <c r="V3533" i="1" s="1"/>
  <c r="T3534" i="1"/>
  <c r="S3534" i="1"/>
  <c r="V3534" i="1" s="1"/>
  <c r="T3535" i="1"/>
  <c r="S3535" i="1"/>
  <c r="V3535" i="1" s="1"/>
  <c r="T3536" i="1"/>
  <c r="S3536" i="1"/>
  <c r="V3536" i="1" s="1"/>
  <c r="T3537" i="1"/>
  <c r="S3537" i="1"/>
  <c r="V3537" i="1" s="1"/>
  <c r="T3538" i="1"/>
  <c r="S3538" i="1"/>
  <c r="V3538" i="1" s="1"/>
  <c r="T3539" i="1"/>
  <c r="S3539" i="1"/>
  <c r="V3539" i="1" s="1"/>
  <c r="T3540" i="1"/>
  <c r="S3540" i="1"/>
  <c r="V3540" i="1" s="1"/>
  <c r="T3541" i="1"/>
  <c r="S3541" i="1"/>
  <c r="V3541" i="1" s="1"/>
  <c r="T3542" i="1"/>
  <c r="S3542" i="1"/>
  <c r="V3542" i="1" s="1"/>
  <c r="T3543" i="1"/>
  <c r="S3543" i="1"/>
  <c r="V3543" i="1" s="1"/>
  <c r="T3544" i="1"/>
  <c r="S3544" i="1"/>
  <c r="V3544" i="1" s="1"/>
  <c r="T3545" i="1"/>
  <c r="S3545" i="1"/>
  <c r="V3545" i="1" s="1"/>
  <c r="T3546" i="1"/>
  <c r="S3546" i="1"/>
  <c r="V3546" i="1" s="1"/>
  <c r="T3547" i="1"/>
  <c r="S3547" i="1"/>
  <c r="V3547" i="1" s="1"/>
  <c r="T3548" i="1"/>
  <c r="S3548" i="1"/>
  <c r="V3548" i="1" s="1"/>
  <c r="T3549" i="1"/>
  <c r="S3549" i="1"/>
  <c r="V3549" i="1" s="1"/>
  <c r="T3550" i="1"/>
  <c r="S3550" i="1"/>
  <c r="V3550" i="1" s="1"/>
  <c r="T3551" i="1"/>
  <c r="S3551" i="1"/>
  <c r="V3551" i="1" s="1"/>
  <c r="T3552" i="1"/>
  <c r="S3552" i="1"/>
  <c r="V3552" i="1" s="1"/>
  <c r="T3553" i="1"/>
  <c r="S3553" i="1"/>
  <c r="V3553" i="1" s="1"/>
  <c r="T3554" i="1"/>
  <c r="S3554" i="1"/>
  <c r="V3554" i="1" s="1"/>
  <c r="T3555" i="1"/>
  <c r="S3555" i="1"/>
  <c r="V3555" i="1" s="1"/>
  <c r="T3556" i="1"/>
  <c r="S3556" i="1"/>
  <c r="V3556" i="1" s="1"/>
  <c r="T3557" i="1"/>
  <c r="S3557" i="1"/>
  <c r="V3557" i="1" s="1"/>
  <c r="T3558" i="1"/>
  <c r="S3558" i="1"/>
  <c r="V3558" i="1" s="1"/>
  <c r="T3559" i="1"/>
  <c r="S3559" i="1"/>
  <c r="V3559" i="1" s="1"/>
  <c r="T3560" i="1"/>
  <c r="S3560" i="1"/>
  <c r="V3560" i="1" s="1"/>
  <c r="T3561" i="1"/>
  <c r="S3561" i="1"/>
  <c r="V3561" i="1" s="1"/>
  <c r="T3562" i="1"/>
  <c r="S3562" i="1"/>
  <c r="V3562" i="1" s="1"/>
  <c r="T3563" i="1"/>
  <c r="S3563" i="1"/>
  <c r="V3563" i="1" s="1"/>
  <c r="T3564" i="1"/>
  <c r="S3564" i="1"/>
  <c r="V3564" i="1" s="1"/>
  <c r="T3565" i="1"/>
  <c r="S3565" i="1"/>
  <c r="V3565" i="1" s="1"/>
  <c r="T3566" i="1"/>
  <c r="S3566" i="1"/>
  <c r="V3566" i="1" s="1"/>
  <c r="T3567" i="1"/>
  <c r="S3567" i="1"/>
  <c r="V3567" i="1" s="1"/>
  <c r="T3568" i="1"/>
  <c r="S3568" i="1"/>
  <c r="V3568" i="1" s="1"/>
  <c r="T3569" i="1"/>
  <c r="S3569" i="1"/>
  <c r="V3569" i="1" s="1"/>
  <c r="T3570" i="1"/>
  <c r="S3570" i="1"/>
  <c r="V3570" i="1" s="1"/>
  <c r="T3571" i="1"/>
  <c r="S3571" i="1"/>
  <c r="V3571" i="1" s="1"/>
  <c r="T3572" i="1"/>
  <c r="S3572" i="1"/>
  <c r="V3572" i="1" s="1"/>
  <c r="T3573" i="1"/>
  <c r="S3573" i="1"/>
  <c r="V3573" i="1" s="1"/>
  <c r="T3574" i="1"/>
  <c r="S3574" i="1"/>
  <c r="V3574" i="1" s="1"/>
  <c r="T3575" i="1"/>
  <c r="S3575" i="1"/>
  <c r="V3575" i="1" s="1"/>
  <c r="T3576" i="1"/>
  <c r="S3576" i="1"/>
  <c r="V3576" i="1" s="1"/>
  <c r="T3577" i="1"/>
  <c r="S3577" i="1"/>
  <c r="V3577" i="1" s="1"/>
  <c r="T3578" i="1"/>
  <c r="S3578" i="1"/>
  <c r="V3578" i="1" s="1"/>
  <c r="T3579" i="1"/>
  <c r="S3579" i="1"/>
  <c r="V3579" i="1" s="1"/>
  <c r="T3580" i="1"/>
  <c r="S3580" i="1"/>
  <c r="V3580" i="1" s="1"/>
  <c r="T3581" i="1"/>
  <c r="S3581" i="1"/>
  <c r="V3581" i="1" s="1"/>
  <c r="T3582" i="1"/>
  <c r="S3582" i="1"/>
  <c r="V3582" i="1" s="1"/>
  <c r="T3583" i="1"/>
  <c r="S3583" i="1"/>
  <c r="V3583" i="1" s="1"/>
  <c r="T3584" i="1"/>
  <c r="S3584" i="1"/>
  <c r="V3584" i="1" s="1"/>
  <c r="T3585" i="1"/>
  <c r="S3585" i="1"/>
  <c r="V3585" i="1" s="1"/>
  <c r="T3586" i="1"/>
  <c r="S3586" i="1"/>
  <c r="V3586" i="1" s="1"/>
  <c r="T3587" i="1"/>
  <c r="S3587" i="1"/>
  <c r="V3587" i="1" s="1"/>
  <c r="T3588" i="1"/>
  <c r="S3588" i="1"/>
  <c r="V3588" i="1" s="1"/>
  <c r="T3589" i="1"/>
  <c r="S3589" i="1"/>
  <c r="V3589" i="1" s="1"/>
  <c r="T3590" i="1"/>
  <c r="S3590" i="1"/>
  <c r="V3590" i="1" s="1"/>
  <c r="T3591" i="1"/>
  <c r="S3591" i="1"/>
  <c r="V3591" i="1" s="1"/>
  <c r="T3592" i="1"/>
  <c r="S3592" i="1"/>
  <c r="V3592" i="1" s="1"/>
  <c r="T3593" i="1"/>
  <c r="S3593" i="1"/>
  <c r="V3593" i="1" s="1"/>
  <c r="T3594" i="1"/>
  <c r="S3594" i="1"/>
  <c r="V3594" i="1" s="1"/>
  <c r="T3595" i="1"/>
  <c r="S3595" i="1"/>
  <c r="V3595" i="1" s="1"/>
  <c r="T3596" i="1"/>
  <c r="S3596" i="1"/>
  <c r="V3596" i="1" s="1"/>
  <c r="T3597" i="1"/>
  <c r="S3597" i="1"/>
  <c r="V3597" i="1" s="1"/>
  <c r="T3598" i="1"/>
  <c r="S3598" i="1"/>
  <c r="V3598" i="1" s="1"/>
  <c r="T3599" i="1"/>
  <c r="S3599" i="1"/>
  <c r="V3599" i="1" s="1"/>
  <c r="T3600" i="1"/>
  <c r="S3600" i="1"/>
  <c r="V3600" i="1" s="1"/>
  <c r="T3601" i="1"/>
  <c r="S3601" i="1"/>
  <c r="V3601" i="1" s="1"/>
  <c r="T3602" i="1"/>
  <c r="S3602" i="1"/>
  <c r="V3602" i="1" s="1"/>
  <c r="T3603" i="1"/>
  <c r="S3603" i="1"/>
  <c r="V3603" i="1" s="1"/>
  <c r="T3604" i="1"/>
  <c r="S3604" i="1"/>
  <c r="V3604" i="1" s="1"/>
  <c r="T3605" i="1"/>
  <c r="S3605" i="1"/>
  <c r="V3605" i="1" s="1"/>
  <c r="T3606" i="1"/>
  <c r="S3606" i="1"/>
  <c r="V3606" i="1" s="1"/>
  <c r="T3607" i="1"/>
  <c r="S3607" i="1"/>
  <c r="V3607" i="1" s="1"/>
  <c r="T3608" i="1"/>
  <c r="S3608" i="1"/>
  <c r="V3608" i="1" s="1"/>
  <c r="T3609" i="1"/>
  <c r="S3609" i="1"/>
  <c r="V3609" i="1" s="1"/>
  <c r="T3610" i="1"/>
  <c r="S3610" i="1"/>
  <c r="V3610" i="1" s="1"/>
  <c r="T3611" i="1"/>
  <c r="S3611" i="1"/>
  <c r="V3611" i="1" s="1"/>
  <c r="T3612" i="1"/>
  <c r="S3612" i="1"/>
  <c r="V3612" i="1" s="1"/>
  <c r="T3613" i="1"/>
  <c r="S3613" i="1"/>
  <c r="V3613" i="1" s="1"/>
  <c r="T3614" i="1"/>
  <c r="S3614" i="1"/>
  <c r="V3614" i="1" s="1"/>
  <c r="T3615" i="1"/>
  <c r="S3615" i="1"/>
  <c r="V3615" i="1" s="1"/>
  <c r="T3616" i="1"/>
  <c r="S3616" i="1"/>
  <c r="V3616" i="1" s="1"/>
  <c r="T3617" i="1"/>
  <c r="S3617" i="1"/>
  <c r="V3617" i="1" s="1"/>
  <c r="T3618" i="1"/>
  <c r="S3618" i="1"/>
  <c r="V3618" i="1" s="1"/>
  <c r="T3619" i="1"/>
  <c r="S3619" i="1"/>
  <c r="V3619" i="1" s="1"/>
  <c r="T3620" i="1"/>
  <c r="S3620" i="1"/>
  <c r="V3620" i="1" s="1"/>
  <c r="T3621" i="1"/>
  <c r="S3621" i="1"/>
  <c r="V3621" i="1" s="1"/>
  <c r="T3622" i="1"/>
  <c r="S3622" i="1"/>
  <c r="V3622" i="1" s="1"/>
  <c r="T3623" i="1"/>
  <c r="S3623" i="1"/>
  <c r="V3623" i="1" s="1"/>
  <c r="T3624" i="1"/>
  <c r="S3624" i="1"/>
  <c r="V3624" i="1" s="1"/>
  <c r="T3625" i="1"/>
  <c r="S3625" i="1"/>
  <c r="V3625" i="1" s="1"/>
  <c r="T3626" i="1"/>
  <c r="S3626" i="1"/>
  <c r="V3626" i="1" s="1"/>
  <c r="T3627" i="1"/>
  <c r="S3627" i="1"/>
  <c r="V3627" i="1" s="1"/>
  <c r="T3628" i="1"/>
  <c r="S3628" i="1"/>
  <c r="V3628" i="1" s="1"/>
  <c r="T3629" i="1"/>
  <c r="S3629" i="1"/>
  <c r="V3629" i="1" s="1"/>
  <c r="T3630" i="1"/>
  <c r="S3630" i="1"/>
  <c r="V3630" i="1" s="1"/>
  <c r="T3631" i="1"/>
  <c r="S3631" i="1"/>
  <c r="V3631" i="1" s="1"/>
  <c r="T3632" i="1"/>
  <c r="S3632" i="1"/>
  <c r="V3632" i="1" s="1"/>
  <c r="T3633" i="1"/>
  <c r="S3633" i="1"/>
  <c r="V3633" i="1" s="1"/>
  <c r="T3634" i="1"/>
  <c r="S3634" i="1"/>
  <c r="V3634" i="1" s="1"/>
  <c r="T3635" i="1"/>
  <c r="S3635" i="1"/>
  <c r="V3635" i="1" s="1"/>
  <c r="T3636" i="1"/>
  <c r="S3636" i="1"/>
  <c r="V3636" i="1" s="1"/>
  <c r="T3637" i="1"/>
  <c r="S3637" i="1"/>
  <c r="V3637" i="1" s="1"/>
  <c r="T3638" i="1"/>
  <c r="S3638" i="1"/>
  <c r="V3638" i="1" s="1"/>
  <c r="T3639" i="1"/>
  <c r="S3639" i="1"/>
  <c r="V3639" i="1" s="1"/>
  <c r="T3640" i="1"/>
  <c r="S3640" i="1"/>
  <c r="V3640" i="1" s="1"/>
  <c r="T3641" i="1"/>
  <c r="S3641" i="1"/>
  <c r="V3641" i="1" s="1"/>
  <c r="T3642" i="1"/>
  <c r="S3642" i="1"/>
  <c r="V3642" i="1" s="1"/>
  <c r="T3643" i="1"/>
  <c r="S3643" i="1"/>
  <c r="V3643" i="1" s="1"/>
  <c r="T3644" i="1"/>
  <c r="S3644" i="1"/>
  <c r="V3644" i="1" s="1"/>
  <c r="T3645" i="1"/>
  <c r="S3645" i="1"/>
  <c r="V3645" i="1" s="1"/>
  <c r="T3646" i="1"/>
  <c r="S3646" i="1"/>
  <c r="V3646" i="1" s="1"/>
  <c r="T3647" i="1"/>
  <c r="S3647" i="1"/>
  <c r="V3647" i="1" s="1"/>
  <c r="T3648" i="1"/>
  <c r="S3648" i="1"/>
  <c r="V3648" i="1" s="1"/>
  <c r="T3649" i="1"/>
  <c r="S3649" i="1"/>
  <c r="V3649" i="1" s="1"/>
  <c r="T3650" i="1"/>
  <c r="S3650" i="1"/>
  <c r="V3650" i="1" s="1"/>
  <c r="T3651" i="1"/>
  <c r="S3651" i="1"/>
  <c r="V3651" i="1" s="1"/>
  <c r="T3652" i="1"/>
  <c r="S3652" i="1"/>
  <c r="V3652" i="1" s="1"/>
  <c r="T3653" i="1"/>
  <c r="S3653" i="1"/>
  <c r="V3653" i="1" s="1"/>
  <c r="T3654" i="1"/>
  <c r="S3654" i="1"/>
  <c r="V3654" i="1" s="1"/>
  <c r="T3655" i="1"/>
  <c r="S3655" i="1"/>
  <c r="V3655" i="1" s="1"/>
  <c r="T3656" i="1"/>
  <c r="S3656" i="1"/>
  <c r="V3656" i="1" s="1"/>
  <c r="T3657" i="1"/>
  <c r="S3657" i="1"/>
  <c r="V3657" i="1" s="1"/>
  <c r="T3658" i="1"/>
  <c r="S3658" i="1"/>
  <c r="V3658" i="1" s="1"/>
  <c r="T3659" i="1"/>
  <c r="S3659" i="1"/>
  <c r="V3659" i="1" s="1"/>
  <c r="T3660" i="1"/>
  <c r="S3660" i="1"/>
  <c r="V3660" i="1" s="1"/>
  <c r="T3661" i="1"/>
  <c r="S3661" i="1"/>
  <c r="V3661" i="1" s="1"/>
  <c r="T3662" i="1"/>
  <c r="S3662" i="1"/>
  <c r="V3662" i="1" s="1"/>
  <c r="T3663" i="1"/>
  <c r="S3663" i="1"/>
  <c r="V3663" i="1" s="1"/>
  <c r="T3664" i="1"/>
  <c r="S3664" i="1"/>
  <c r="V3664" i="1" s="1"/>
  <c r="T3665" i="1"/>
  <c r="S3665" i="1"/>
  <c r="V3665" i="1" s="1"/>
  <c r="T3666" i="1"/>
  <c r="S3666" i="1"/>
  <c r="V3666" i="1" s="1"/>
  <c r="T3667" i="1"/>
  <c r="S3667" i="1"/>
  <c r="V3667" i="1" s="1"/>
  <c r="T3668" i="1"/>
  <c r="S3668" i="1"/>
  <c r="V3668" i="1" s="1"/>
  <c r="T3669" i="1"/>
  <c r="S3669" i="1"/>
  <c r="V3669" i="1" s="1"/>
  <c r="T3670" i="1"/>
  <c r="S3670" i="1"/>
  <c r="V3670" i="1" s="1"/>
  <c r="T3671" i="1"/>
  <c r="S3671" i="1"/>
  <c r="V3671" i="1" s="1"/>
  <c r="T3672" i="1"/>
  <c r="S3672" i="1"/>
  <c r="V3672" i="1" s="1"/>
  <c r="T3673" i="1"/>
  <c r="S3673" i="1"/>
  <c r="V3673" i="1" s="1"/>
  <c r="T3674" i="1"/>
  <c r="S3674" i="1"/>
  <c r="V3674" i="1" s="1"/>
  <c r="T3675" i="1"/>
  <c r="S3675" i="1"/>
  <c r="V3675" i="1" s="1"/>
  <c r="T3676" i="1"/>
  <c r="S3676" i="1"/>
  <c r="V3676" i="1" s="1"/>
  <c r="T3677" i="1"/>
  <c r="S3677" i="1"/>
  <c r="V3677" i="1" s="1"/>
  <c r="T3678" i="1"/>
  <c r="S3678" i="1"/>
  <c r="V3678" i="1" s="1"/>
  <c r="T3679" i="1"/>
  <c r="S3679" i="1"/>
  <c r="V3679" i="1" s="1"/>
  <c r="T3680" i="1"/>
  <c r="S3680" i="1"/>
  <c r="V3680" i="1" s="1"/>
  <c r="T3681" i="1"/>
  <c r="S3681" i="1"/>
  <c r="V3681" i="1" s="1"/>
  <c r="T3682" i="1"/>
  <c r="S3682" i="1"/>
  <c r="V3682" i="1" s="1"/>
  <c r="T3683" i="1"/>
  <c r="S3683" i="1"/>
  <c r="V3683" i="1" s="1"/>
  <c r="T3684" i="1"/>
  <c r="S3684" i="1"/>
  <c r="V3684" i="1" s="1"/>
  <c r="T3685" i="1"/>
  <c r="S3685" i="1"/>
  <c r="V3685" i="1" s="1"/>
  <c r="T3686" i="1"/>
  <c r="S3686" i="1"/>
  <c r="V3686" i="1" s="1"/>
  <c r="T3687" i="1"/>
  <c r="S3687" i="1"/>
  <c r="V3687" i="1" s="1"/>
  <c r="T3688" i="1"/>
  <c r="S3688" i="1"/>
  <c r="V3688" i="1" s="1"/>
  <c r="T3689" i="1"/>
  <c r="S3689" i="1"/>
  <c r="V3689" i="1" s="1"/>
  <c r="T3690" i="1"/>
  <c r="S3690" i="1"/>
  <c r="V3690" i="1" s="1"/>
  <c r="T3691" i="1"/>
  <c r="S3691" i="1"/>
  <c r="V3691" i="1" s="1"/>
  <c r="T3692" i="1"/>
  <c r="S3692" i="1"/>
  <c r="V3692" i="1" s="1"/>
  <c r="T3693" i="1"/>
  <c r="S3693" i="1"/>
  <c r="V3693" i="1" s="1"/>
  <c r="T3694" i="1"/>
  <c r="S3694" i="1"/>
  <c r="V3694" i="1" s="1"/>
  <c r="T3695" i="1"/>
  <c r="S3695" i="1"/>
  <c r="V3695" i="1" s="1"/>
  <c r="T3696" i="1"/>
  <c r="S3696" i="1"/>
  <c r="V3696" i="1" s="1"/>
  <c r="T3697" i="1"/>
  <c r="S3697" i="1"/>
  <c r="V3697" i="1" s="1"/>
  <c r="T3698" i="1"/>
  <c r="S3698" i="1"/>
  <c r="V3698" i="1" s="1"/>
  <c r="T3699" i="1"/>
  <c r="S3699" i="1"/>
  <c r="V3699" i="1" s="1"/>
  <c r="T3700" i="1"/>
  <c r="S3700" i="1"/>
  <c r="V3700" i="1" s="1"/>
  <c r="T3701" i="1"/>
  <c r="S3701" i="1"/>
  <c r="V3701" i="1" s="1"/>
  <c r="T3702" i="1"/>
  <c r="S3702" i="1"/>
  <c r="V3702" i="1" s="1"/>
  <c r="T3703" i="1"/>
  <c r="S3703" i="1"/>
  <c r="V3703" i="1" s="1"/>
  <c r="T3704" i="1"/>
  <c r="S3704" i="1"/>
  <c r="V3704" i="1" s="1"/>
  <c r="T3705" i="1"/>
  <c r="S3705" i="1"/>
  <c r="V3705" i="1" s="1"/>
  <c r="T3706" i="1"/>
  <c r="S3706" i="1"/>
  <c r="V3706" i="1" s="1"/>
  <c r="T3707" i="1"/>
  <c r="S3707" i="1"/>
  <c r="V3707" i="1" s="1"/>
  <c r="T3708" i="1"/>
  <c r="S3708" i="1"/>
  <c r="V3708" i="1" s="1"/>
  <c r="T3709" i="1"/>
  <c r="S3709" i="1"/>
  <c r="V3709" i="1" s="1"/>
  <c r="T3710" i="1"/>
  <c r="S3710" i="1"/>
  <c r="V3710" i="1" s="1"/>
  <c r="T3711" i="1"/>
  <c r="S3711" i="1"/>
  <c r="V3711" i="1" s="1"/>
  <c r="T3712" i="1"/>
  <c r="S3712" i="1"/>
  <c r="V3712" i="1" s="1"/>
  <c r="T3713" i="1"/>
  <c r="S3713" i="1"/>
  <c r="V3713" i="1" s="1"/>
  <c r="T3714" i="1"/>
  <c r="S3714" i="1"/>
  <c r="V3714" i="1" s="1"/>
  <c r="T3715" i="1"/>
  <c r="S3715" i="1"/>
  <c r="V3715" i="1" s="1"/>
  <c r="T3716" i="1"/>
  <c r="S3716" i="1"/>
  <c r="V3716" i="1" s="1"/>
  <c r="T3717" i="1"/>
  <c r="S3717" i="1"/>
  <c r="V3717" i="1" s="1"/>
  <c r="T3718" i="1"/>
  <c r="S3718" i="1"/>
  <c r="V3718" i="1" s="1"/>
  <c r="T3719" i="1"/>
  <c r="S3719" i="1"/>
  <c r="V3719" i="1" s="1"/>
  <c r="T3720" i="1"/>
  <c r="S3720" i="1"/>
  <c r="V3720" i="1" s="1"/>
  <c r="T3721" i="1"/>
  <c r="S3721" i="1"/>
  <c r="V3721" i="1" s="1"/>
  <c r="T3722" i="1"/>
  <c r="S3722" i="1"/>
  <c r="V3722" i="1" s="1"/>
  <c r="T3723" i="1"/>
  <c r="S3723" i="1"/>
  <c r="V3723" i="1" s="1"/>
  <c r="T3724" i="1"/>
  <c r="S3724" i="1"/>
  <c r="V3724" i="1" s="1"/>
  <c r="T3725" i="1"/>
  <c r="S3725" i="1"/>
  <c r="V3725" i="1" s="1"/>
  <c r="T3726" i="1"/>
  <c r="S3726" i="1"/>
  <c r="V3726" i="1" s="1"/>
  <c r="T3727" i="1"/>
  <c r="S3727" i="1"/>
  <c r="V3727" i="1" s="1"/>
  <c r="T3728" i="1"/>
  <c r="S3728" i="1"/>
  <c r="V3728" i="1" s="1"/>
  <c r="T3729" i="1"/>
  <c r="S3729" i="1"/>
  <c r="V3729" i="1" s="1"/>
  <c r="T3730" i="1"/>
  <c r="S3730" i="1"/>
  <c r="V3730" i="1" s="1"/>
  <c r="T3731" i="1"/>
  <c r="S3731" i="1"/>
  <c r="V3731" i="1" s="1"/>
  <c r="T3732" i="1"/>
  <c r="S3732" i="1"/>
  <c r="V3732" i="1" s="1"/>
  <c r="T3733" i="1"/>
  <c r="S3733" i="1"/>
  <c r="V3733" i="1" s="1"/>
  <c r="T3734" i="1"/>
  <c r="S3734" i="1"/>
  <c r="V3734" i="1" s="1"/>
  <c r="T3735" i="1"/>
  <c r="S3735" i="1"/>
  <c r="V3735" i="1" s="1"/>
  <c r="T3736" i="1"/>
  <c r="S3736" i="1"/>
  <c r="V3736" i="1" s="1"/>
  <c r="T3737" i="1"/>
  <c r="S3737" i="1"/>
  <c r="V3737" i="1" s="1"/>
  <c r="T3738" i="1"/>
  <c r="S3738" i="1"/>
  <c r="V3738" i="1" s="1"/>
  <c r="T3739" i="1"/>
  <c r="S3739" i="1"/>
  <c r="V3739" i="1" s="1"/>
  <c r="T3740" i="1"/>
  <c r="S3740" i="1"/>
  <c r="V3740" i="1" s="1"/>
  <c r="T3741" i="1"/>
  <c r="S3741" i="1"/>
  <c r="V3741" i="1" s="1"/>
  <c r="T3742" i="1"/>
  <c r="S3742" i="1"/>
  <c r="V3742" i="1" s="1"/>
  <c r="T3743" i="1"/>
  <c r="S3743" i="1"/>
  <c r="V3743" i="1" s="1"/>
  <c r="T3744" i="1"/>
  <c r="S3744" i="1"/>
  <c r="V3744" i="1" s="1"/>
  <c r="T3745" i="1"/>
  <c r="S3745" i="1"/>
  <c r="V3745" i="1" s="1"/>
  <c r="T3746" i="1"/>
  <c r="S3746" i="1"/>
  <c r="V3746" i="1" s="1"/>
  <c r="T3747" i="1"/>
  <c r="S3747" i="1"/>
  <c r="V3747" i="1" s="1"/>
  <c r="T3748" i="1"/>
  <c r="S3748" i="1"/>
  <c r="V3748" i="1" s="1"/>
  <c r="T3749" i="1"/>
  <c r="S3749" i="1"/>
  <c r="V3749" i="1" s="1"/>
  <c r="T3750" i="1"/>
  <c r="S3750" i="1"/>
  <c r="V3750" i="1" s="1"/>
  <c r="T3751" i="1"/>
  <c r="S3751" i="1"/>
  <c r="V3751" i="1" s="1"/>
  <c r="T3752" i="1"/>
  <c r="S3752" i="1"/>
  <c r="V3752" i="1" s="1"/>
  <c r="T3753" i="1"/>
  <c r="S3753" i="1"/>
  <c r="V3753" i="1" s="1"/>
  <c r="T3754" i="1"/>
  <c r="S3754" i="1"/>
  <c r="V3754" i="1" s="1"/>
  <c r="T3755" i="1"/>
  <c r="S3755" i="1"/>
  <c r="V3755" i="1" s="1"/>
  <c r="T3756" i="1"/>
  <c r="S3756" i="1"/>
  <c r="V3756" i="1" s="1"/>
  <c r="T3757" i="1"/>
  <c r="S3757" i="1"/>
  <c r="V3757" i="1" s="1"/>
  <c r="T3758" i="1"/>
  <c r="S3758" i="1"/>
  <c r="V3758" i="1" s="1"/>
  <c r="T3759" i="1"/>
  <c r="S3759" i="1"/>
  <c r="V3759" i="1" s="1"/>
  <c r="T3760" i="1"/>
  <c r="S3760" i="1"/>
  <c r="V3760" i="1" s="1"/>
  <c r="T3761" i="1"/>
  <c r="S3761" i="1"/>
  <c r="V3761" i="1" s="1"/>
  <c r="T3762" i="1"/>
  <c r="S3762" i="1"/>
  <c r="V3762" i="1" s="1"/>
  <c r="T3763" i="1"/>
  <c r="S3763" i="1"/>
  <c r="V3763" i="1" s="1"/>
  <c r="T3764" i="1"/>
  <c r="S3764" i="1"/>
  <c r="V3764" i="1" s="1"/>
  <c r="T3765" i="1"/>
  <c r="S3765" i="1"/>
  <c r="V3765" i="1" s="1"/>
  <c r="T3766" i="1"/>
  <c r="S3766" i="1"/>
  <c r="V3766" i="1" s="1"/>
  <c r="T3767" i="1"/>
  <c r="S3767" i="1"/>
  <c r="V3767" i="1" s="1"/>
  <c r="T3768" i="1"/>
  <c r="S3768" i="1"/>
  <c r="V3768" i="1" s="1"/>
  <c r="T3769" i="1"/>
  <c r="S3769" i="1"/>
  <c r="V3769" i="1" s="1"/>
  <c r="T3770" i="1"/>
  <c r="S3770" i="1"/>
  <c r="V3770" i="1" s="1"/>
  <c r="T3771" i="1"/>
  <c r="S3771" i="1"/>
  <c r="V3771" i="1" s="1"/>
  <c r="T3772" i="1"/>
  <c r="S3772" i="1"/>
  <c r="V3772" i="1" s="1"/>
  <c r="T3773" i="1"/>
  <c r="S3773" i="1"/>
  <c r="V3773" i="1" s="1"/>
  <c r="T3774" i="1"/>
  <c r="S3774" i="1"/>
  <c r="V3774" i="1" s="1"/>
  <c r="T3775" i="1"/>
  <c r="S3775" i="1"/>
  <c r="V3775" i="1" s="1"/>
  <c r="T3776" i="1"/>
  <c r="S3776" i="1"/>
  <c r="V3776" i="1" s="1"/>
  <c r="T3777" i="1"/>
  <c r="S3777" i="1"/>
  <c r="V3777" i="1" s="1"/>
  <c r="T3778" i="1"/>
  <c r="S3778" i="1"/>
  <c r="V3778" i="1" s="1"/>
  <c r="T3779" i="1"/>
  <c r="S3779" i="1"/>
  <c r="V3779" i="1" s="1"/>
  <c r="T3780" i="1"/>
  <c r="S3780" i="1"/>
  <c r="V3780" i="1" s="1"/>
  <c r="T3781" i="1"/>
  <c r="S3781" i="1"/>
  <c r="V3781" i="1" s="1"/>
  <c r="T3782" i="1"/>
  <c r="S3782" i="1"/>
  <c r="V3782" i="1" s="1"/>
  <c r="T3783" i="1"/>
  <c r="S3783" i="1"/>
  <c r="V3783" i="1" s="1"/>
  <c r="T3784" i="1"/>
  <c r="S3784" i="1"/>
  <c r="V3784" i="1" s="1"/>
  <c r="T3785" i="1"/>
  <c r="S3785" i="1"/>
  <c r="V3785" i="1" s="1"/>
  <c r="T3786" i="1"/>
  <c r="S3786" i="1"/>
  <c r="V3786" i="1" s="1"/>
  <c r="T3787" i="1"/>
  <c r="S3787" i="1"/>
  <c r="V3787" i="1" s="1"/>
  <c r="T3788" i="1"/>
  <c r="S3788" i="1"/>
  <c r="V3788" i="1" s="1"/>
  <c r="T3789" i="1"/>
  <c r="S3789" i="1"/>
  <c r="V3789" i="1" s="1"/>
  <c r="T3790" i="1"/>
  <c r="S3790" i="1"/>
  <c r="V3790" i="1" s="1"/>
  <c r="T3791" i="1"/>
  <c r="S3791" i="1"/>
  <c r="V3791" i="1" s="1"/>
  <c r="T3792" i="1"/>
  <c r="S3792" i="1"/>
  <c r="V3792" i="1" s="1"/>
  <c r="T3793" i="1"/>
  <c r="S3793" i="1"/>
  <c r="V3793" i="1" s="1"/>
  <c r="T3794" i="1"/>
  <c r="S3794" i="1"/>
  <c r="V3794" i="1" s="1"/>
  <c r="T3795" i="1"/>
  <c r="S3795" i="1"/>
  <c r="V3795" i="1" s="1"/>
  <c r="T3796" i="1"/>
  <c r="S3796" i="1"/>
  <c r="V3796" i="1" s="1"/>
  <c r="T3797" i="1"/>
  <c r="S3797" i="1"/>
  <c r="V3797" i="1" s="1"/>
  <c r="T3798" i="1"/>
  <c r="S3798" i="1"/>
  <c r="V3798" i="1" s="1"/>
  <c r="T3799" i="1"/>
  <c r="S3799" i="1"/>
  <c r="V3799" i="1" s="1"/>
  <c r="T3800" i="1"/>
  <c r="S3800" i="1"/>
  <c r="V3800" i="1" s="1"/>
  <c r="T3801" i="1"/>
  <c r="S3801" i="1"/>
  <c r="V3801" i="1" s="1"/>
  <c r="T3802" i="1"/>
  <c r="S3802" i="1"/>
  <c r="V3802" i="1" s="1"/>
  <c r="T3803" i="1"/>
  <c r="S3803" i="1"/>
  <c r="V3803" i="1" s="1"/>
  <c r="T3804" i="1"/>
  <c r="S3804" i="1"/>
  <c r="V3804" i="1" s="1"/>
  <c r="T3805" i="1"/>
  <c r="S3805" i="1"/>
  <c r="V3805" i="1" s="1"/>
  <c r="T3806" i="1"/>
  <c r="S3806" i="1"/>
  <c r="V3806" i="1" s="1"/>
  <c r="T3807" i="1"/>
  <c r="S3807" i="1"/>
  <c r="V3807" i="1" s="1"/>
  <c r="T3808" i="1"/>
  <c r="S3808" i="1"/>
  <c r="V3808" i="1" s="1"/>
  <c r="T3809" i="1"/>
  <c r="S3809" i="1"/>
  <c r="V3809" i="1" s="1"/>
  <c r="T3810" i="1"/>
  <c r="S3810" i="1"/>
  <c r="V3810" i="1" s="1"/>
  <c r="T3811" i="1"/>
  <c r="S3811" i="1"/>
  <c r="V3811" i="1" s="1"/>
  <c r="T3812" i="1"/>
  <c r="S3812" i="1"/>
  <c r="V3812" i="1" s="1"/>
  <c r="T3813" i="1"/>
  <c r="S3813" i="1"/>
  <c r="V3813" i="1" s="1"/>
  <c r="T3814" i="1"/>
  <c r="S3814" i="1"/>
  <c r="V3814" i="1" s="1"/>
  <c r="T3815" i="1"/>
  <c r="S3815" i="1"/>
  <c r="V3815" i="1" s="1"/>
  <c r="T3816" i="1"/>
  <c r="S3816" i="1"/>
  <c r="V3816" i="1" s="1"/>
  <c r="T3817" i="1"/>
  <c r="S3817" i="1"/>
  <c r="V3817" i="1" s="1"/>
  <c r="T3818" i="1"/>
  <c r="S3818" i="1"/>
  <c r="V3818" i="1" s="1"/>
  <c r="T3819" i="1"/>
  <c r="S3819" i="1"/>
  <c r="V3819" i="1" s="1"/>
  <c r="T3820" i="1"/>
  <c r="S3820" i="1"/>
  <c r="V3820" i="1" s="1"/>
  <c r="T3821" i="1"/>
  <c r="S3821" i="1"/>
  <c r="V3821" i="1" s="1"/>
  <c r="T3822" i="1"/>
  <c r="S3822" i="1"/>
  <c r="V3822" i="1" s="1"/>
  <c r="T3823" i="1"/>
  <c r="S3823" i="1"/>
  <c r="V3823" i="1" s="1"/>
  <c r="T3824" i="1"/>
  <c r="S3824" i="1"/>
  <c r="V3824" i="1" s="1"/>
  <c r="T3825" i="1"/>
  <c r="S3825" i="1"/>
  <c r="V3825" i="1" s="1"/>
  <c r="T3826" i="1"/>
  <c r="S3826" i="1"/>
  <c r="V3826" i="1" s="1"/>
  <c r="T3827" i="1"/>
  <c r="S3827" i="1"/>
  <c r="V3827" i="1" s="1"/>
  <c r="T3828" i="1"/>
  <c r="S3828" i="1"/>
  <c r="V3828" i="1" s="1"/>
  <c r="T3829" i="1"/>
  <c r="S3829" i="1"/>
  <c r="V3829" i="1" s="1"/>
  <c r="T3830" i="1"/>
  <c r="S3830" i="1"/>
  <c r="V3830" i="1" s="1"/>
  <c r="T3831" i="1"/>
  <c r="S3831" i="1"/>
  <c r="V3831" i="1" s="1"/>
  <c r="T3832" i="1"/>
  <c r="S3832" i="1"/>
  <c r="V3832" i="1" s="1"/>
  <c r="T3833" i="1"/>
  <c r="S3833" i="1"/>
  <c r="V3833" i="1" s="1"/>
  <c r="T3834" i="1"/>
  <c r="S3834" i="1"/>
  <c r="V3834" i="1" s="1"/>
  <c r="T3835" i="1"/>
  <c r="S3835" i="1"/>
  <c r="V3835" i="1" s="1"/>
  <c r="T3836" i="1"/>
  <c r="S3836" i="1"/>
  <c r="V3836" i="1" s="1"/>
  <c r="T3837" i="1"/>
  <c r="S3837" i="1"/>
  <c r="V3837" i="1" s="1"/>
  <c r="T3838" i="1"/>
  <c r="S3838" i="1"/>
  <c r="V3838" i="1" s="1"/>
  <c r="T3839" i="1"/>
  <c r="S3839" i="1"/>
  <c r="V3839" i="1" s="1"/>
  <c r="T3840" i="1"/>
  <c r="S3840" i="1"/>
  <c r="V3840" i="1" s="1"/>
  <c r="T3841" i="1"/>
  <c r="S3841" i="1"/>
  <c r="V3841" i="1" s="1"/>
  <c r="T3842" i="1"/>
  <c r="S3842" i="1"/>
  <c r="V3842" i="1" s="1"/>
  <c r="T3843" i="1"/>
  <c r="S3843" i="1"/>
  <c r="V3843" i="1" s="1"/>
  <c r="T3844" i="1"/>
  <c r="S3844" i="1"/>
  <c r="V3844" i="1" s="1"/>
  <c r="T3845" i="1"/>
  <c r="S3845" i="1"/>
  <c r="V3845" i="1" s="1"/>
  <c r="T3846" i="1"/>
  <c r="S3846" i="1"/>
  <c r="V3846" i="1" s="1"/>
  <c r="T3847" i="1"/>
  <c r="S3847" i="1"/>
  <c r="V3847" i="1" s="1"/>
  <c r="T3848" i="1"/>
  <c r="S3848" i="1"/>
  <c r="V3848" i="1" s="1"/>
  <c r="T3849" i="1"/>
  <c r="S3849" i="1"/>
  <c r="V3849" i="1" s="1"/>
  <c r="T3850" i="1"/>
  <c r="S3850" i="1"/>
  <c r="V3850" i="1" s="1"/>
  <c r="T3851" i="1"/>
  <c r="S3851" i="1"/>
  <c r="V3851" i="1" s="1"/>
  <c r="T3852" i="1"/>
  <c r="S3852" i="1"/>
  <c r="V3852" i="1" s="1"/>
  <c r="T3853" i="1"/>
  <c r="S3853" i="1"/>
  <c r="V3853" i="1" s="1"/>
  <c r="T3854" i="1"/>
  <c r="S3854" i="1"/>
  <c r="V3854" i="1" s="1"/>
  <c r="T3855" i="1"/>
  <c r="S3855" i="1"/>
  <c r="V3855" i="1" s="1"/>
  <c r="T3856" i="1"/>
  <c r="S3856" i="1"/>
  <c r="V3856" i="1" s="1"/>
  <c r="T3857" i="1"/>
  <c r="S3857" i="1"/>
  <c r="V3857" i="1" s="1"/>
  <c r="T3858" i="1"/>
  <c r="S3858" i="1"/>
  <c r="V3858" i="1" s="1"/>
  <c r="T3859" i="1"/>
  <c r="S3859" i="1"/>
  <c r="V3859" i="1" s="1"/>
  <c r="T3860" i="1"/>
  <c r="S3860" i="1"/>
  <c r="V3860" i="1" s="1"/>
  <c r="T3861" i="1"/>
  <c r="S3861" i="1"/>
  <c r="V3861" i="1" s="1"/>
  <c r="T3862" i="1"/>
  <c r="S3862" i="1"/>
  <c r="V3862" i="1" s="1"/>
  <c r="T3863" i="1"/>
  <c r="S3863" i="1"/>
  <c r="V3863" i="1" s="1"/>
  <c r="T3864" i="1"/>
  <c r="S3864" i="1"/>
  <c r="V3864" i="1" s="1"/>
  <c r="T3865" i="1"/>
  <c r="S3865" i="1"/>
  <c r="V3865" i="1" s="1"/>
  <c r="T3866" i="1"/>
  <c r="S3866" i="1"/>
  <c r="V3866" i="1" s="1"/>
  <c r="T3867" i="1"/>
  <c r="S3867" i="1"/>
  <c r="V3867" i="1" s="1"/>
  <c r="T3868" i="1"/>
  <c r="S3868" i="1"/>
  <c r="V3868" i="1" s="1"/>
  <c r="T3869" i="1"/>
  <c r="S3869" i="1"/>
  <c r="V3869" i="1" s="1"/>
  <c r="T3870" i="1"/>
  <c r="S3870" i="1"/>
  <c r="V3870" i="1" s="1"/>
  <c r="T3871" i="1"/>
  <c r="S3871" i="1"/>
  <c r="V3871" i="1" s="1"/>
  <c r="T3872" i="1"/>
  <c r="S3872" i="1"/>
  <c r="V3872" i="1" s="1"/>
  <c r="T3873" i="1"/>
  <c r="S3873" i="1"/>
  <c r="V3873" i="1" s="1"/>
  <c r="T3874" i="1"/>
  <c r="S3874" i="1"/>
  <c r="V3874" i="1" s="1"/>
  <c r="T3875" i="1"/>
  <c r="S3875" i="1"/>
  <c r="V3875" i="1" s="1"/>
  <c r="T3876" i="1"/>
  <c r="S3876" i="1"/>
  <c r="V3876" i="1" s="1"/>
  <c r="T3877" i="1"/>
  <c r="S3877" i="1"/>
  <c r="V3877" i="1" s="1"/>
  <c r="T3878" i="1"/>
  <c r="S3878" i="1"/>
  <c r="V3878" i="1" s="1"/>
  <c r="T3879" i="1"/>
  <c r="S3879" i="1"/>
  <c r="V3879" i="1" s="1"/>
  <c r="T3880" i="1"/>
  <c r="S3880" i="1"/>
  <c r="V3880" i="1" s="1"/>
  <c r="T3881" i="1"/>
  <c r="S3881" i="1"/>
  <c r="V3881" i="1" s="1"/>
  <c r="T3882" i="1"/>
  <c r="S3882" i="1"/>
  <c r="V3882" i="1" s="1"/>
  <c r="T3883" i="1"/>
  <c r="S3883" i="1"/>
  <c r="V3883" i="1" s="1"/>
  <c r="T3884" i="1"/>
  <c r="S3884" i="1"/>
  <c r="V3884" i="1" s="1"/>
  <c r="T3885" i="1"/>
  <c r="S3885" i="1"/>
  <c r="V3885" i="1" s="1"/>
  <c r="T3886" i="1"/>
  <c r="S3886" i="1"/>
  <c r="V3886" i="1" s="1"/>
  <c r="T3887" i="1"/>
  <c r="S3887" i="1"/>
  <c r="V3887" i="1" s="1"/>
  <c r="T3888" i="1"/>
  <c r="S3888" i="1"/>
  <c r="V3888" i="1" s="1"/>
  <c r="T3889" i="1"/>
  <c r="S3889" i="1"/>
  <c r="V3889" i="1" s="1"/>
  <c r="T3890" i="1"/>
  <c r="S3890" i="1"/>
  <c r="V3890" i="1" s="1"/>
  <c r="T3891" i="1"/>
  <c r="S3891" i="1"/>
  <c r="V3891" i="1" s="1"/>
  <c r="T3892" i="1"/>
  <c r="S3892" i="1"/>
  <c r="V3892" i="1" s="1"/>
  <c r="T3893" i="1"/>
  <c r="S3893" i="1"/>
  <c r="V3893" i="1" s="1"/>
  <c r="T3894" i="1"/>
  <c r="S3894" i="1"/>
  <c r="V3894" i="1" s="1"/>
  <c r="T3895" i="1"/>
  <c r="S3895" i="1"/>
  <c r="V3895" i="1" s="1"/>
  <c r="T3896" i="1"/>
  <c r="S3896" i="1"/>
  <c r="V3896" i="1" s="1"/>
  <c r="T3897" i="1"/>
  <c r="S3897" i="1"/>
  <c r="V3897" i="1" s="1"/>
  <c r="T3898" i="1"/>
  <c r="S3898" i="1"/>
  <c r="V3898" i="1" s="1"/>
  <c r="T3899" i="1"/>
  <c r="S3899" i="1"/>
  <c r="V3899" i="1" s="1"/>
  <c r="T3900" i="1"/>
  <c r="S3900" i="1"/>
  <c r="V3900" i="1" s="1"/>
  <c r="T3901" i="1"/>
  <c r="S3901" i="1"/>
  <c r="V3901" i="1" s="1"/>
  <c r="T3902" i="1"/>
  <c r="S3902" i="1"/>
  <c r="V3902" i="1" s="1"/>
  <c r="T3903" i="1"/>
  <c r="S3903" i="1"/>
  <c r="V3903" i="1" s="1"/>
  <c r="T3904" i="1"/>
  <c r="S3904" i="1"/>
  <c r="V3904" i="1" s="1"/>
  <c r="T3905" i="1"/>
  <c r="S3905" i="1"/>
  <c r="V3905" i="1" s="1"/>
  <c r="T3906" i="1"/>
  <c r="S3906" i="1"/>
  <c r="V3906" i="1" s="1"/>
  <c r="T3907" i="1"/>
  <c r="S3907" i="1"/>
  <c r="V3907" i="1" s="1"/>
  <c r="T3908" i="1"/>
  <c r="S3908" i="1"/>
  <c r="V3908" i="1" s="1"/>
  <c r="T3909" i="1"/>
  <c r="S3909" i="1"/>
  <c r="V3909" i="1" s="1"/>
  <c r="T3910" i="1"/>
  <c r="S3910" i="1"/>
  <c r="V3910" i="1" s="1"/>
  <c r="T3911" i="1"/>
  <c r="S3911" i="1"/>
  <c r="V3911" i="1" s="1"/>
  <c r="T3912" i="1"/>
  <c r="S3912" i="1"/>
  <c r="V3912" i="1" s="1"/>
  <c r="T3913" i="1"/>
  <c r="S3913" i="1"/>
  <c r="V3913" i="1" s="1"/>
  <c r="T3914" i="1"/>
  <c r="S3914" i="1"/>
  <c r="V3914" i="1" s="1"/>
  <c r="T3915" i="1"/>
  <c r="S3915" i="1"/>
  <c r="V3915" i="1" s="1"/>
  <c r="T3916" i="1"/>
  <c r="S3916" i="1"/>
  <c r="V3916" i="1" s="1"/>
  <c r="T3917" i="1"/>
  <c r="S3917" i="1"/>
  <c r="V3917" i="1" s="1"/>
  <c r="T3918" i="1"/>
  <c r="S3918" i="1"/>
  <c r="V3918" i="1" s="1"/>
  <c r="T3919" i="1"/>
  <c r="S3919" i="1"/>
  <c r="V3919" i="1" s="1"/>
  <c r="T3920" i="1"/>
  <c r="S3920" i="1"/>
  <c r="V3920" i="1" s="1"/>
  <c r="T3921" i="1"/>
  <c r="S3921" i="1"/>
  <c r="V3921" i="1" s="1"/>
  <c r="T3922" i="1"/>
  <c r="S3922" i="1"/>
  <c r="V3922" i="1" s="1"/>
  <c r="T3923" i="1"/>
  <c r="S3923" i="1"/>
  <c r="V3923" i="1" s="1"/>
  <c r="T3924" i="1"/>
  <c r="S3924" i="1"/>
  <c r="V3924" i="1" s="1"/>
  <c r="T3925" i="1"/>
  <c r="S3925" i="1"/>
  <c r="V3925" i="1" s="1"/>
  <c r="T3926" i="1"/>
  <c r="S3926" i="1"/>
  <c r="V3926" i="1" s="1"/>
  <c r="T3927" i="1"/>
  <c r="S3927" i="1"/>
  <c r="V3927" i="1" s="1"/>
  <c r="T3928" i="1"/>
  <c r="S3928" i="1"/>
  <c r="V3928" i="1" s="1"/>
  <c r="T3929" i="1"/>
  <c r="S3929" i="1"/>
  <c r="V3929" i="1" s="1"/>
  <c r="T3930" i="1"/>
  <c r="S3930" i="1"/>
  <c r="V3930" i="1" s="1"/>
  <c r="T3931" i="1"/>
  <c r="S3931" i="1"/>
  <c r="V3931" i="1" s="1"/>
  <c r="T3932" i="1"/>
  <c r="S3932" i="1"/>
  <c r="V3932" i="1" s="1"/>
  <c r="T3933" i="1"/>
  <c r="S3933" i="1"/>
  <c r="V3933" i="1" s="1"/>
  <c r="T3934" i="1"/>
  <c r="S3934" i="1"/>
  <c r="V3934" i="1" s="1"/>
  <c r="T3935" i="1"/>
  <c r="S3935" i="1"/>
  <c r="V3935" i="1" s="1"/>
  <c r="T3936" i="1"/>
  <c r="S3936" i="1"/>
  <c r="V3936" i="1" s="1"/>
  <c r="T3937" i="1"/>
  <c r="S3937" i="1"/>
  <c r="V3937" i="1" s="1"/>
  <c r="T3938" i="1"/>
  <c r="S3938" i="1"/>
  <c r="V3938" i="1" s="1"/>
  <c r="T3939" i="1"/>
  <c r="S3939" i="1"/>
  <c r="V3939" i="1" s="1"/>
  <c r="T3940" i="1"/>
  <c r="S3940" i="1"/>
  <c r="V3940" i="1" s="1"/>
  <c r="T3941" i="1"/>
  <c r="S3941" i="1"/>
  <c r="V3941" i="1" s="1"/>
  <c r="T3942" i="1"/>
  <c r="S3942" i="1"/>
  <c r="V3942" i="1" s="1"/>
  <c r="T3943" i="1"/>
  <c r="S3943" i="1"/>
  <c r="V3943" i="1" s="1"/>
  <c r="T3944" i="1"/>
  <c r="S3944" i="1"/>
  <c r="V3944" i="1" s="1"/>
  <c r="T3945" i="1"/>
  <c r="S3945" i="1"/>
  <c r="V3945" i="1" s="1"/>
  <c r="T3946" i="1"/>
  <c r="S3946" i="1"/>
  <c r="V3946" i="1" s="1"/>
  <c r="T3947" i="1"/>
  <c r="S3947" i="1"/>
  <c r="V3947" i="1" s="1"/>
  <c r="T3948" i="1"/>
  <c r="S3948" i="1"/>
  <c r="V3948" i="1" s="1"/>
  <c r="T3949" i="1"/>
  <c r="S3949" i="1"/>
  <c r="V3949" i="1" s="1"/>
  <c r="T3950" i="1"/>
  <c r="S3950" i="1"/>
  <c r="V3950" i="1" s="1"/>
  <c r="T3951" i="1"/>
  <c r="S3951" i="1"/>
  <c r="V3951" i="1" s="1"/>
  <c r="T3952" i="1"/>
  <c r="S3952" i="1"/>
  <c r="V3952" i="1" s="1"/>
  <c r="T3953" i="1"/>
  <c r="S3953" i="1"/>
  <c r="V3953" i="1" s="1"/>
  <c r="T3954" i="1"/>
  <c r="S3954" i="1"/>
  <c r="V3954" i="1" s="1"/>
  <c r="T3955" i="1"/>
  <c r="S3955" i="1"/>
  <c r="V3955" i="1" s="1"/>
  <c r="T3956" i="1"/>
  <c r="S3956" i="1"/>
  <c r="V3956" i="1" s="1"/>
  <c r="T3957" i="1"/>
  <c r="S3957" i="1"/>
  <c r="V3957" i="1" s="1"/>
  <c r="T3958" i="1"/>
  <c r="S3958" i="1"/>
  <c r="V3958" i="1" s="1"/>
  <c r="T3959" i="1"/>
  <c r="S3959" i="1"/>
  <c r="V3959" i="1" s="1"/>
  <c r="T3960" i="1"/>
  <c r="S3960" i="1"/>
  <c r="V3960" i="1" s="1"/>
  <c r="T3961" i="1"/>
  <c r="S3961" i="1"/>
  <c r="V3961" i="1" s="1"/>
  <c r="T3962" i="1"/>
  <c r="S3962" i="1"/>
  <c r="V3962" i="1" s="1"/>
  <c r="T3963" i="1"/>
  <c r="S3963" i="1"/>
  <c r="V3963" i="1" s="1"/>
  <c r="T3964" i="1"/>
  <c r="S3964" i="1"/>
  <c r="V3964" i="1" s="1"/>
  <c r="T3965" i="1"/>
  <c r="S3965" i="1"/>
  <c r="V3965" i="1" s="1"/>
  <c r="T3966" i="1"/>
  <c r="S3966" i="1"/>
  <c r="V3966" i="1" s="1"/>
  <c r="T3967" i="1"/>
  <c r="S3967" i="1"/>
  <c r="V3967" i="1" s="1"/>
  <c r="T3968" i="1"/>
  <c r="S3968" i="1"/>
  <c r="V3968" i="1" s="1"/>
  <c r="T3969" i="1"/>
  <c r="S3969" i="1"/>
  <c r="V3969" i="1" s="1"/>
  <c r="T3970" i="1"/>
  <c r="S3970" i="1"/>
  <c r="V3970" i="1" s="1"/>
  <c r="T3971" i="1"/>
  <c r="S3971" i="1"/>
  <c r="V3971" i="1" s="1"/>
  <c r="T3972" i="1"/>
  <c r="S3972" i="1"/>
  <c r="V3972" i="1" s="1"/>
  <c r="T3973" i="1"/>
  <c r="S3973" i="1"/>
  <c r="V3973" i="1" s="1"/>
  <c r="T3974" i="1"/>
  <c r="S3974" i="1"/>
  <c r="V3974" i="1" s="1"/>
  <c r="T3975" i="1"/>
  <c r="S3975" i="1"/>
  <c r="V3975" i="1" s="1"/>
  <c r="T3976" i="1"/>
  <c r="S3976" i="1"/>
  <c r="V3976" i="1" s="1"/>
  <c r="T3977" i="1"/>
  <c r="S3977" i="1"/>
  <c r="V3977" i="1" s="1"/>
  <c r="T3978" i="1"/>
  <c r="S3978" i="1"/>
  <c r="V3978" i="1" s="1"/>
  <c r="T3979" i="1"/>
  <c r="S3979" i="1"/>
  <c r="V3979" i="1" s="1"/>
  <c r="T3980" i="1"/>
  <c r="S3980" i="1"/>
  <c r="V3980" i="1" s="1"/>
  <c r="T3981" i="1"/>
  <c r="S3981" i="1"/>
  <c r="V3981" i="1" s="1"/>
  <c r="T3982" i="1"/>
  <c r="S3982" i="1"/>
  <c r="V3982" i="1" s="1"/>
  <c r="T3983" i="1"/>
  <c r="S3983" i="1"/>
  <c r="V3983" i="1" s="1"/>
  <c r="T3984" i="1"/>
  <c r="S3984" i="1"/>
  <c r="V3984" i="1" s="1"/>
  <c r="T3985" i="1"/>
  <c r="S3985" i="1"/>
  <c r="V3985" i="1" s="1"/>
  <c r="T3986" i="1"/>
  <c r="S3986" i="1"/>
  <c r="V3986" i="1" s="1"/>
  <c r="T3987" i="1"/>
  <c r="S3987" i="1"/>
  <c r="V3987" i="1" s="1"/>
  <c r="T3988" i="1"/>
  <c r="S3988" i="1"/>
  <c r="V3988" i="1" s="1"/>
  <c r="T3989" i="1"/>
  <c r="S3989" i="1"/>
  <c r="V3989" i="1" s="1"/>
  <c r="T3990" i="1"/>
  <c r="S3990" i="1"/>
  <c r="V3990" i="1" s="1"/>
  <c r="T3991" i="1"/>
  <c r="S3991" i="1"/>
  <c r="V3991" i="1" s="1"/>
  <c r="T3992" i="1"/>
  <c r="S3992" i="1"/>
  <c r="V3992" i="1" s="1"/>
  <c r="T3993" i="1"/>
  <c r="S3993" i="1"/>
  <c r="V3993" i="1" s="1"/>
  <c r="T3994" i="1"/>
  <c r="S3994" i="1"/>
  <c r="V3994" i="1" s="1"/>
  <c r="T3995" i="1"/>
  <c r="S3995" i="1"/>
  <c r="V3995" i="1" s="1"/>
  <c r="T3996" i="1"/>
  <c r="S3996" i="1"/>
  <c r="V3996" i="1" s="1"/>
  <c r="T3997" i="1"/>
  <c r="S3997" i="1"/>
  <c r="V3997" i="1" s="1"/>
  <c r="T3998" i="1"/>
  <c r="S3998" i="1"/>
  <c r="V3998" i="1" s="1"/>
  <c r="T3999" i="1"/>
  <c r="S3999" i="1"/>
  <c r="V3999" i="1" s="1"/>
  <c r="T4000" i="1"/>
  <c r="S4000" i="1"/>
  <c r="V4000" i="1" s="1"/>
  <c r="T4001" i="1"/>
  <c r="S4001" i="1"/>
  <c r="V4001" i="1" s="1"/>
  <c r="T4002" i="1"/>
  <c r="S4002" i="1"/>
  <c r="V4002" i="1" s="1"/>
  <c r="T4003" i="1"/>
  <c r="S4003" i="1"/>
  <c r="V4003" i="1" s="1"/>
  <c r="T4004" i="1"/>
  <c r="S4004" i="1"/>
  <c r="V4004" i="1" s="1"/>
  <c r="T4005" i="1"/>
  <c r="S4005" i="1"/>
  <c r="V4005" i="1" s="1"/>
  <c r="T4006" i="1"/>
  <c r="S4006" i="1"/>
  <c r="V4006" i="1" s="1"/>
  <c r="T4007" i="1"/>
  <c r="S4007" i="1"/>
  <c r="V4007" i="1" s="1"/>
  <c r="T4008" i="1"/>
  <c r="S4008" i="1"/>
  <c r="V4008" i="1" s="1"/>
  <c r="T4009" i="1"/>
  <c r="S4009" i="1"/>
  <c r="V4009" i="1" s="1"/>
  <c r="T4010" i="1"/>
  <c r="S4010" i="1"/>
  <c r="V4010" i="1" s="1"/>
  <c r="T4011" i="1"/>
  <c r="S4011" i="1"/>
  <c r="V4011" i="1" s="1"/>
  <c r="T4012" i="1"/>
  <c r="S4012" i="1"/>
  <c r="V4012" i="1" s="1"/>
  <c r="T4013" i="1"/>
  <c r="S4013" i="1"/>
  <c r="V4013" i="1" s="1"/>
  <c r="T4014" i="1"/>
  <c r="S4014" i="1"/>
  <c r="V4014" i="1" s="1"/>
  <c r="T4015" i="1"/>
  <c r="S4015" i="1"/>
  <c r="V4015" i="1" s="1"/>
  <c r="T4016" i="1"/>
  <c r="S4016" i="1"/>
  <c r="V4016" i="1" s="1"/>
  <c r="T4017" i="1"/>
  <c r="S4017" i="1"/>
  <c r="V4017" i="1" s="1"/>
  <c r="T4018" i="1"/>
  <c r="S4018" i="1"/>
  <c r="V4018" i="1" s="1"/>
  <c r="T4019" i="1"/>
  <c r="S4019" i="1"/>
  <c r="V4019" i="1" s="1"/>
  <c r="T4020" i="1"/>
  <c r="S4020" i="1"/>
  <c r="V4020" i="1" s="1"/>
  <c r="T4021" i="1"/>
  <c r="S4021" i="1"/>
  <c r="V4021" i="1" s="1"/>
  <c r="T4022" i="1"/>
  <c r="S4022" i="1"/>
  <c r="V4022" i="1" s="1"/>
  <c r="T4023" i="1"/>
  <c r="S4023" i="1"/>
  <c r="V4023" i="1" s="1"/>
  <c r="T4024" i="1"/>
  <c r="S4024" i="1"/>
  <c r="V4024" i="1" s="1"/>
  <c r="T4025" i="1"/>
  <c r="S4025" i="1"/>
  <c r="V4025" i="1" s="1"/>
  <c r="T4026" i="1"/>
  <c r="S4026" i="1"/>
  <c r="V4026" i="1" s="1"/>
  <c r="T4027" i="1"/>
  <c r="S4027" i="1"/>
  <c r="V4027" i="1" s="1"/>
  <c r="T4028" i="1"/>
  <c r="S4028" i="1"/>
  <c r="V4028" i="1" s="1"/>
  <c r="T4029" i="1"/>
  <c r="S4029" i="1"/>
  <c r="V4029" i="1" s="1"/>
  <c r="T4030" i="1"/>
  <c r="S4030" i="1"/>
  <c r="V4030" i="1" s="1"/>
  <c r="T4031" i="1"/>
  <c r="S4031" i="1"/>
  <c r="V4031" i="1" s="1"/>
  <c r="T4032" i="1"/>
  <c r="S4032" i="1"/>
  <c r="V4032" i="1" s="1"/>
  <c r="T4033" i="1"/>
  <c r="S4033" i="1"/>
  <c r="V4033" i="1" s="1"/>
  <c r="T4034" i="1"/>
  <c r="S4034" i="1"/>
  <c r="V4034" i="1" s="1"/>
  <c r="T4035" i="1"/>
  <c r="S4035" i="1"/>
  <c r="V4035" i="1" s="1"/>
  <c r="T4036" i="1"/>
  <c r="S4036" i="1"/>
  <c r="V4036" i="1" s="1"/>
  <c r="T4037" i="1"/>
  <c r="S4037" i="1"/>
  <c r="V4037" i="1" s="1"/>
  <c r="T4038" i="1"/>
  <c r="S4038" i="1"/>
  <c r="V4038" i="1" s="1"/>
  <c r="T4039" i="1"/>
  <c r="S4039" i="1"/>
  <c r="V4039" i="1" s="1"/>
  <c r="T4040" i="1"/>
  <c r="S4040" i="1"/>
  <c r="V4040" i="1" s="1"/>
  <c r="T4041" i="1"/>
  <c r="S4041" i="1"/>
  <c r="V4041" i="1" s="1"/>
  <c r="T4042" i="1"/>
  <c r="S4042" i="1"/>
  <c r="V4042" i="1" s="1"/>
  <c r="T4043" i="1"/>
  <c r="S4043" i="1"/>
  <c r="V4043" i="1" s="1"/>
  <c r="T4044" i="1"/>
  <c r="S4044" i="1"/>
  <c r="V4044" i="1" s="1"/>
  <c r="T4045" i="1"/>
  <c r="S4045" i="1"/>
  <c r="V4045" i="1" s="1"/>
  <c r="T4046" i="1"/>
  <c r="S4046" i="1"/>
  <c r="V4046" i="1" s="1"/>
  <c r="T4047" i="1"/>
  <c r="S4047" i="1"/>
  <c r="V4047" i="1" s="1"/>
  <c r="T4048" i="1"/>
  <c r="S4048" i="1"/>
  <c r="V4048" i="1" s="1"/>
  <c r="T4049" i="1"/>
  <c r="S4049" i="1"/>
  <c r="V4049" i="1" s="1"/>
  <c r="T4050" i="1"/>
  <c r="S4050" i="1"/>
  <c r="V4050" i="1" s="1"/>
  <c r="T4051" i="1"/>
  <c r="S4051" i="1"/>
  <c r="V4051" i="1" s="1"/>
  <c r="T4052" i="1"/>
  <c r="S4052" i="1"/>
  <c r="V4052" i="1" s="1"/>
  <c r="T4053" i="1"/>
  <c r="S4053" i="1"/>
  <c r="V4053" i="1" s="1"/>
  <c r="T4054" i="1"/>
  <c r="S4054" i="1"/>
  <c r="V4054" i="1" s="1"/>
  <c r="T4055" i="1"/>
  <c r="S4055" i="1"/>
  <c r="V4055" i="1" s="1"/>
  <c r="T4056" i="1"/>
  <c r="S4056" i="1"/>
  <c r="V4056" i="1" s="1"/>
  <c r="T4057" i="1"/>
  <c r="S4057" i="1"/>
  <c r="V4057" i="1" s="1"/>
  <c r="T4058" i="1"/>
  <c r="S4058" i="1"/>
  <c r="V4058" i="1" s="1"/>
  <c r="T4059" i="1"/>
  <c r="S4059" i="1"/>
  <c r="V4059" i="1" s="1"/>
  <c r="T4060" i="1"/>
  <c r="S4060" i="1"/>
  <c r="V4060" i="1" s="1"/>
  <c r="T4061" i="1"/>
  <c r="S4061" i="1"/>
  <c r="V4061" i="1" s="1"/>
  <c r="T4062" i="1"/>
  <c r="S4062" i="1"/>
  <c r="V4062" i="1" s="1"/>
  <c r="T4063" i="1"/>
  <c r="S4063" i="1"/>
  <c r="V4063" i="1" s="1"/>
  <c r="T4064" i="1"/>
  <c r="S4064" i="1"/>
  <c r="V4064" i="1" s="1"/>
  <c r="T4065" i="1"/>
  <c r="S4065" i="1"/>
  <c r="V4065" i="1" s="1"/>
  <c r="T4066" i="1"/>
  <c r="S4066" i="1"/>
  <c r="V4066" i="1" s="1"/>
  <c r="T4067" i="1"/>
  <c r="S4067" i="1"/>
  <c r="V4067" i="1" s="1"/>
  <c r="T4068" i="1"/>
  <c r="S4068" i="1"/>
  <c r="V4068" i="1" s="1"/>
  <c r="T4069" i="1"/>
  <c r="S4069" i="1"/>
  <c r="V4069" i="1" s="1"/>
  <c r="T4070" i="1"/>
  <c r="S4070" i="1"/>
  <c r="V4070" i="1" s="1"/>
  <c r="T4071" i="1"/>
  <c r="S4071" i="1"/>
  <c r="V4071" i="1" s="1"/>
  <c r="T4072" i="1"/>
  <c r="S4072" i="1"/>
  <c r="V4072" i="1" s="1"/>
  <c r="T4073" i="1"/>
  <c r="S4073" i="1"/>
  <c r="V4073" i="1" s="1"/>
  <c r="T4074" i="1"/>
  <c r="S4074" i="1"/>
  <c r="V4074" i="1" s="1"/>
  <c r="T4075" i="1"/>
  <c r="S4075" i="1"/>
  <c r="V4075" i="1" s="1"/>
  <c r="T4076" i="1"/>
  <c r="S4076" i="1"/>
  <c r="V4076" i="1" s="1"/>
  <c r="T4077" i="1"/>
  <c r="S4077" i="1"/>
  <c r="V4077" i="1" s="1"/>
  <c r="T4078" i="1"/>
  <c r="S4078" i="1"/>
  <c r="V4078" i="1" s="1"/>
  <c r="T4079" i="1"/>
  <c r="S4079" i="1"/>
  <c r="V4079" i="1" s="1"/>
  <c r="T4080" i="1"/>
  <c r="S4080" i="1"/>
  <c r="V4080" i="1" s="1"/>
  <c r="T4081" i="1"/>
  <c r="S4081" i="1"/>
  <c r="V4081" i="1" s="1"/>
  <c r="T4082" i="1"/>
  <c r="S4082" i="1"/>
  <c r="V4082" i="1" s="1"/>
  <c r="T4083" i="1"/>
  <c r="S4083" i="1"/>
  <c r="V4083" i="1" s="1"/>
  <c r="T4084" i="1"/>
  <c r="S4084" i="1"/>
  <c r="V4084" i="1" s="1"/>
  <c r="T4085" i="1"/>
  <c r="S4085" i="1"/>
  <c r="V4085" i="1" s="1"/>
  <c r="T4086" i="1"/>
  <c r="S4086" i="1"/>
  <c r="V4086" i="1" s="1"/>
  <c r="T4087" i="1"/>
  <c r="S4087" i="1"/>
  <c r="V4087" i="1" s="1"/>
  <c r="T4088" i="1"/>
  <c r="S4088" i="1"/>
  <c r="V4088" i="1" s="1"/>
  <c r="T4089" i="1"/>
  <c r="S4089" i="1"/>
  <c r="V4089" i="1" s="1"/>
  <c r="T4090" i="1"/>
  <c r="S4090" i="1"/>
  <c r="V4090" i="1" s="1"/>
  <c r="T4091" i="1"/>
  <c r="S4091" i="1"/>
  <c r="V4091" i="1" s="1"/>
  <c r="T4092" i="1"/>
  <c r="S4092" i="1"/>
  <c r="V4092" i="1" s="1"/>
  <c r="T4093" i="1"/>
  <c r="S4093" i="1"/>
  <c r="V4093" i="1" s="1"/>
  <c r="T4094" i="1"/>
  <c r="S4094" i="1"/>
  <c r="V4094" i="1" s="1"/>
  <c r="T4095" i="1"/>
  <c r="S4095" i="1"/>
  <c r="V4095" i="1" s="1"/>
  <c r="T4096" i="1"/>
  <c r="S4096" i="1"/>
  <c r="V4096" i="1" s="1"/>
  <c r="T4097" i="1"/>
  <c r="S4097" i="1"/>
  <c r="V4097" i="1" s="1"/>
  <c r="T4098" i="1"/>
  <c r="S4098" i="1"/>
  <c r="V4098" i="1" s="1"/>
  <c r="T4099" i="1"/>
  <c r="S4099" i="1"/>
  <c r="V4099" i="1" s="1"/>
  <c r="T4100" i="1"/>
  <c r="S4100" i="1"/>
  <c r="V4100" i="1" s="1"/>
  <c r="T4101" i="1"/>
  <c r="S4101" i="1"/>
  <c r="V4101" i="1" s="1"/>
  <c r="T4102" i="1"/>
  <c r="S4102" i="1"/>
  <c r="V4102" i="1" s="1"/>
  <c r="T4103" i="1"/>
  <c r="S4103" i="1"/>
  <c r="V4103" i="1" s="1"/>
  <c r="T4104" i="1"/>
  <c r="S4104" i="1"/>
  <c r="V4104" i="1" s="1"/>
  <c r="T4105" i="1"/>
  <c r="S4105" i="1"/>
  <c r="V4105" i="1" s="1"/>
  <c r="T4106" i="1"/>
  <c r="S4106" i="1"/>
  <c r="V4106" i="1" s="1"/>
  <c r="T4107" i="1"/>
  <c r="S4107" i="1"/>
  <c r="V4107" i="1" s="1"/>
  <c r="T4108" i="1"/>
  <c r="S4108" i="1"/>
  <c r="V4108" i="1" s="1"/>
  <c r="T4109" i="1"/>
  <c r="S4109" i="1"/>
  <c r="V4109" i="1" s="1"/>
  <c r="T4110" i="1"/>
  <c r="S4110" i="1"/>
  <c r="V4110" i="1" s="1"/>
  <c r="T4111" i="1"/>
  <c r="S4111" i="1"/>
  <c r="V4111" i="1" s="1"/>
  <c r="T4112" i="1"/>
  <c r="S4112" i="1"/>
  <c r="V4112" i="1" s="1"/>
  <c r="T4113" i="1"/>
  <c r="S4113" i="1"/>
  <c r="V4113" i="1" s="1"/>
  <c r="T4114" i="1"/>
  <c r="S4114" i="1"/>
  <c r="V4114" i="1" s="1"/>
  <c r="T4115" i="1"/>
  <c r="S4115" i="1"/>
  <c r="V4115" i="1" s="1"/>
  <c r="S2" i="1"/>
  <c r="V2" i="1" s="1"/>
  <c r="T2" i="1"/>
  <c r="U4038" i="1" l="1"/>
  <c r="W4038" i="1"/>
  <c r="U4098" i="1"/>
  <c r="W4098" i="1"/>
  <c r="U4074" i="1"/>
  <c r="W4074" i="1"/>
  <c r="U4050" i="1"/>
  <c r="W4050" i="1"/>
  <c r="U4034" i="1"/>
  <c r="W4034" i="1"/>
  <c r="U4010" i="1"/>
  <c r="W4010" i="1"/>
  <c r="U3986" i="1"/>
  <c r="W3986" i="1"/>
  <c r="U3962" i="1"/>
  <c r="W3962" i="1"/>
  <c r="U3942" i="1"/>
  <c r="W3942" i="1"/>
  <c r="U3918" i="1"/>
  <c r="W3918" i="1"/>
  <c r="U3894" i="1"/>
  <c r="W3894" i="1"/>
  <c r="U3870" i="1"/>
  <c r="W3870" i="1"/>
  <c r="U3846" i="1"/>
  <c r="W3846" i="1"/>
  <c r="U3822" i="1"/>
  <c r="W3822" i="1"/>
  <c r="U3798" i="1"/>
  <c r="W3798" i="1"/>
  <c r="U3774" i="1"/>
  <c r="W3774" i="1"/>
  <c r="U3750" i="1"/>
  <c r="W3750" i="1"/>
  <c r="U3726" i="1"/>
  <c r="W3726" i="1"/>
  <c r="U3706" i="1"/>
  <c r="W3706" i="1"/>
  <c r="U3682" i="1"/>
  <c r="W3682" i="1"/>
  <c r="U3666" i="1"/>
  <c r="W3666" i="1"/>
  <c r="U3646" i="1"/>
  <c r="W3646" i="1"/>
  <c r="U3626" i="1"/>
  <c r="W3626" i="1"/>
  <c r="U3606" i="1"/>
  <c r="W3606" i="1"/>
  <c r="U3582" i="1"/>
  <c r="W3582" i="1"/>
  <c r="U3570" i="1"/>
  <c r="W3570" i="1"/>
  <c r="U3550" i="1"/>
  <c r="W3550" i="1"/>
  <c r="U3534" i="1"/>
  <c r="W3534" i="1"/>
  <c r="U3514" i="1"/>
  <c r="W3514" i="1"/>
  <c r="U3494" i="1"/>
  <c r="W3494" i="1"/>
  <c r="U3474" i="1"/>
  <c r="W3474" i="1"/>
  <c r="U3454" i="1"/>
  <c r="W3454" i="1"/>
  <c r="U3434" i="1"/>
  <c r="W3434" i="1"/>
  <c r="U3414" i="1"/>
  <c r="W3414" i="1"/>
  <c r="U3398" i="1"/>
  <c r="W3398" i="1"/>
  <c r="U3382" i="1"/>
  <c r="W3382" i="1"/>
  <c r="U3362" i="1"/>
  <c r="W3362" i="1"/>
  <c r="U3342" i="1"/>
  <c r="W3342" i="1"/>
  <c r="U3330" i="1"/>
  <c r="W3330" i="1"/>
  <c r="U3310" i="1"/>
  <c r="W3310" i="1"/>
  <c r="U3290" i="1"/>
  <c r="W3290" i="1"/>
  <c r="U3270" i="1"/>
  <c r="W3270" i="1"/>
  <c r="U3254" i="1"/>
  <c r="W3254" i="1"/>
  <c r="U3238" i="1"/>
  <c r="W3238" i="1"/>
  <c r="U3218" i="1"/>
  <c r="W3218" i="1"/>
  <c r="U3202" i="1"/>
  <c r="W3202" i="1"/>
  <c r="U3190" i="1"/>
  <c r="W3190" i="1"/>
  <c r="U3174" i="1"/>
  <c r="W3174" i="1"/>
  <c r="U3162" i="1"/>
  <c r="W3162" i="1"/>
  <c r="U3146" i="1"/>
  <c r="W3146" i="1"/>
  <c r="U3130" i="1"/>
  <c r="W3130" i="1"/>
  <c r="U3114" i="1"/>
  <c r="W3114" i="1"/>
  <c r="U3098" i="1"/>
  <c r="W3098" i="1"/>
  <c r="U3082" i="1"/>
  <c r="W3082" i="1"/>
  <c r="U3066" i="1"/>
  <c r="W3066" i="1"/>
  <c r="U3050" i="1"/>
  <c r="W3050" i="1"/>
  <c r="U3030" i="1"/>
  <c r="W3030" i="1"/>
  <c r="U3006" i="1"/>
  <c r="W3006" i="1"/>
  <c r="U2986" i="1"/>
  <c r="W2986" i="1"/>
  <c r="U2966" i="1"/>
  <c r="W2966" i="1"/>
  <c r="U2946" i="1"/>
  <c r="W2946" i="1"/>
  <c r="U2922" i="1"/>
  <c r="W2922" i="1"/>
  <c r="U2910" i="1"/>
  <c r="W2910" i="1"/>
  <c r="U2886" i="1"/>
  <c r="W2886" i="1"/>
  <c r="U2862" i="1"/>
  <c r="W2862" i="1"/>
  <c r="U2838" i="1"/>
  <c r="W2838" i="1"/>
  <c r="U2814" i="1"/>
  <c r="W2814" i="1"/>
  <c r="U2790" i="1"/>
  <c r="W2790" i="1"/>
  <c r="U2766" i="1"/>
  <c r="W2766" i="1"/>
  <c r="U2742" i="1"/>
  <c r="W2742" i="1"/>
  <c r="U2718" i="1"/>
  <c r="W2718" i="1"/>
  <c r="U2694" i="1"/>
  <c r="W2694" i="1"/>
  <c r="U2670" i="1"/>
  <c r="W2670" i="1"/>
  <c r="U2646" i="1"/>
  <c r="W2646" i="1"/>
  <c r="U2622" i="1"/>
  <c r="W2622" i="1"/>
  <c r="U2602" i="1"/>
  <c r="W2602" i="1"/>
  <c r="U2578" i="1"/>
  <c r="W2578" i="1"/>
  <c r="U2558" i="1"/>
  <c r="W2558" i="1"/>
  <c r="U2530" i="1"/>
  <c r="W2530" i="1"/>
  <c r="U2506" i="1"/>
  <c r="W2506" i="1"/>
  <c r="U2486" i="1"/>
  <c r="W2486" i="1"/>
  <c r="U2466" i="1"/>
  <c r="W2466" i="1"/>
  <c r="U2446" i="1"/>
  <c r="W2446" i="1"/>
  <c r="U2422" i="1"/>
  <c r="W2422" i="1"/>
  <c r="U2398" i="1"/>
  <c r="W2398" i="1"/>
  <c r="U2374" i="1"/>
  <c r="W2374" i="1"/>
  <c r="U2354" i="1"/>
  <c r="W2354" i="1"/>
  <c r="U4102" i="1"/>
  <c r="W4102" i="1"/>
  <c r="U4082" i="1"/>
  <c r="W4082" i="1"/>
  <c r="U4058" i="1"/>
  <c r="W4058" i="1"/>
  <c r="U4018" i="1"/>
  <c r="W4018" i="1"/>
  <c r="U3990" i="1"/>
  <c r="W3990" i="1"/>
  <c r="U3966" i="1"/>
  <c r="W3966" i="1"/>
  <c r="U3938" i="1"/>
  <c r="W3938" i="1"/>
  <c r="U3914" i="1"/>
  <c r="W3914" i="1"/>
  <c r="U3890" i="1"/>
  <c r="W3890" i="1"/>
  <c r="U3866" i="1"/>
  <c r="W3866" i="1"/>
  <c r="U3842" i="1"/>
  <c r="W3842" i="1"/>
  <c r="U3818" i="1"/>
  <c r="W3818" i="1"/>
  <c r="U3794" i="1"/>
  <c r="W3794" i="1"/>
  <c r="U3770" i="1"/>
  <c r="W3770" i="1"/>
  <c r="U3746" i="1"/>
  <c r="W3746" i="1"/>
  <c r="U3722" i="1"/>
  <c r="W3722" i="1"/>
  <c r="U3702" i="1"/>
  <c r="W3702" i="1"/>
  <c r="U3678" i="1"/>
  <c r="W3678" i="1"/>
  <c r="U3658" i="1"/>
  <c r="W3658" i="1"/>
  <c r="U3638" i="1"/>
  <c r="W3638" i="1"/>
  <c r="U3618" i="1"/>
  <c r="W3618" i="1"/>
  <c r="U3594" i="1"/>
  <c r="W3594" i="1"/>
  <c r="U3574" i="1"/>
  <c r="W3574" i="1"/>
  <c r="U3554" i="1"/>
  <c r="W3554" i="1"/>
  <c r="U3526" i="1"/>
  <c r="W3526" i="1"/>
  <c r="U3502" i="1"/>
  <c r="W3502" i="1"/>
  <c r="U3482" i="1"/>
  <c r="W3482" i="1"/>
  <c r="U3462" i="1"/>
  <c r="W3462" i="1"/>
  <c r="U3442" i="1"/>
  <c r="W3442" i="1"/>
  <c r="U3422" i="1"/>
  <c r="W3422" i="1"/>
  <c r="U3402" i="1"/>
  <c r="W3402" i="1"/>
  <c r="U3370" i="1"/>
  <c r="W3370" i="1"/>
  <c r="U3350" i="1"/>
  <c r="W3350" i="1"/>
  <c r="U3322" i="1"/>
  <c r="W3322" i="1"/>
  <c r="U3302" i="1"/>
  <c r="W3302" i="1"/>
  <c r="U3282" i="1"/>
  <c r="W3282" i="1"/>
  <c r="U3262" i="1"/>
  <c r="W3262" i="1"/>
  <c r="U3246" i="1"/>
  <c r="W3246" i="1"/>
  <c r="U3226" i="1"/>
  <c r="W3226" i="1"/>
  <c r="U3210" i="1"/>
  <c r="W3210" i="1"/>
  <c r="U3198" i="1"/>
  <c r="W3198" i="1"/>
  <c r="U3186" i="1"/>
  <c r="W3186" i="1"/>
  <c r="U3170" i="1"/>
  <c r="W3170" i="1"/>
  <c r="U3158" i="1"/>
  <c r="W3158" i="1"/>
  <c r="U3142" i="1"/>
  <c r="W3142" i="1"/>
  <c r="U3126" i="1"/>
  <c r="W3126" i="1"/>
  <c r="U3110" i="1"/>
  <c r="W3110" i="1"/>
  <c r="U3094" i="1"/>
  <c r="W3094" i="1"/>
  <c r="U3078" i="1"/>
  <c r="W3078" i="1"/>
  <c r="U3062" i="1"/>
  <c r="W3062" i="1"/>
  <c r="U3042" i="1"/>
  <c r="W3042" i="1"/>
  <c r="U3022" i="1"/>
  <c r="W3022" i="1"/>
  <c r="U3002" i="1"/>
  <c r="W3002" i="1"/>
  <c r="U2982" i="1"/>
  <c r="W2982" i="1"/>
  <c r="U2962" i="1"/>
  <c r="W2962" i="1"/>
  <c r="U2942" i="1"/>
  <c r="W2942" i="1"/>
  <c r="U2918" i="1"/>
  <c r="W2918" i="1"/>
  <c r="U2894" i="1"/>
  <c r="W2894" i="1"/>
  <c r="U2870" i="1"/>
  <c r="W2870" i="1"/>
  <c r="U2846" i="1"/>
  <c r="W2846" i="1"/>
  <c r="U2822" i="1"/>
  <c r="W2822" i="1"/>
  <c r="U2798" i="1"/>
  <c r="W2798" i="1"/>
  <c r="U2774" i="1"/>
  <c r="W2774" i="1"/>
  <c r="U2750" i="1"/>
  <c r="W2750" i="1"/>
  <c r="U2726" i="1"/>
  <c r="W2726" i="1"/>
  <c r="U2702" i="1"/>
  <c r="W2702" i="1"/>
  <c r="U2678" i="1"/>
  <c r="W2678" i="1"/>
  <c r="U2654" i="1"/>
  <c r="W2654" i="1"/>
  <c r="U2630" i="1"/>
  <c r="W2630" i="1"/>
  <c r="U2598" i="1"/>
  <c r="W2598" i="1"/>
  <c r="U2574" i="1"/>
  <c r="W2574" i="1"/>
  <c r="U2550" i="1"/>
  <c r="W2550" i="1"/>
  <c r="U2514" i="1"/>
  <c r="W2514" i="1"/>
  <c r="U2438" i="1"/>
  <c r="W2438" i="1"/>
  <c r="U2410" i="1"/>
  <c r="W2410" i="1"/>
  <c r="U2386" i="1"/>
  <c r="W2386" i="1"/>
  <c r="U2362" i="1"/>
  <c r="W2362" i="1"/>
  <c r="U2338" i="1"/>
  <c r="W2338" i="1"/>
  <c r="U4109" i="1"/>
  <c r="W4109" i="1"/>
  <c r="U4101" i="1"/>
  <c r="W4101" i="1"/>
  <c r="U4093" i="1"/>
  <c r="W4093" i="1"/>
  <c r="U4085" i="1"/>
  <c r="W4085" i="1"/>
  <c r="U4077" i="1"/>
  <c r="W4077" i="1"/>
  <c r="U4069" i="1"/>
  <c r="W4069" i="1"/>
  <c r="U4061" i="1"/>
  <c r="W4061" i="1"/>
  <c r="U4041" i="1"/>
  <c r="W4041" i="1"/>
  <c r="U4033" i="1"/>
  <c r="W4033" i="1"/>
  <c r="U4025" i="1"/>
  <c r="W4025" i="1"/>
  <c r="U4017" i="1"/>
  <c r="W4017" i="1"/>
  <c r="U4009" i="1"/>
  <c r="W4009" i="1"/>
  <c r="U4001" i="1"/>
  <c r="W4001" i="1"/>
  <c r="U3993" i="1"/>
  <c r="W3993" i="1"/>
  <c r="U3985" i="1"/>
  <c r="W3985" i="1"/>
  <c r="U3977" i="1"/>
  <c r="W3977" i="1"/>
  <c r="U3969" i="1"/>
  <c r="W3969" i="1"/>
  <c r="U3961" i="1"/>
  <c r="W3961" i="1"/>
  <c r="U3953" i="1"/>
  <c r="W3953" i="1"/>
  <c r="U3945" i="1"/>
  <c r="W3945" i="1"/>
  <c r="U3933" i="1"/>
  <c r="W3933" i="1"/>
  <c r="U3925" i="1"/>
  <c r="W3925" i="1"/>
  <c r="U3917" i="1"/>
  <c r="W3917" i="1"/>
  <c r="U3909" i="1"/>
  <c r="W3909" i="1"/>
  <c r="U3901" i="1"/>
  <c r="W3901" i="1"/>
  <c r="U3893" i="1"/>
  <c r="W3893" i="1"/>
  <c r="U3885" i="1"/>
  <c r="W3885" i="1"/>
  <c r="U3877" i="1"/>
  <c r="W3877" i="1"/>
  <c r="U3873" i="1"/>
  <c r="W3873" i="1"/>
  <c r="U3869" i="1"/>
  <c r="W3869" i="1"/>
  <c r="U3861" i="1"/>
  <c r="W3861" i="1"/>
  <c r="U3857" i="1"/>
  <c r="W3857" i="1"/>
  <c r="U3853" i="1"/>
  <c r="W3853" i="1"/>
  <c r="U3849" i="1"/>
  <c r="W3849" i="1"/>
  <c r="U3845" i="1"/>
  <c r="W3845" i="1"/>
  <c r="U3841" i="1"/>
  <c r="W3841" i="1"/>
  <c r="U3837" i="1"/>
  <c r="W3837" i="1"/>
  <c r="U3833" i="1"/>
  <c r="W3833" i="1"/>
  <c r="U3829" i="1"/>
  <c r="W3829" i="1"/>
  <c r="U3825" i="1"/>
  <c r="W3825" i="1"/>
  <c r="U3821" i="1"/>
  <c r="W3821" i="1"/>
  <c r="U3817" i="1"/>
  <c r="W3817" i="1"/>
  <c r="U3813" i="1"/>
  <c r="W3813" i="1"/>
  <c r="U3809" i="1"/>
  <c r="W3809" i="1"/>
  <c r="U3805" i="1"/>
  <c r="W3805" i="1"/>
  <c r="U3801" i="1"/>
  <c r="W3801" i="1"/>
  <c r="U3797" i="1"/>
  <c r="W3797" i="1"/>
  <c r="U3793" i="1"/>
  <c r="W3793" i="1"/>
  <c r="U3789" i="1"/>
  <c r="W3789" i="1"/>
  <c r="U3785" i="1"/>
  <c r="W3785" i="1"/>
  <c r="U3781" i="1"/>
  <c r="W3781" i="1"/>
  <c r="U3777" i="1"/>
  <c r="W3777" i="1"/>
  <c r="U4114" i="1"/>
  <c r="W4114" i="1"/>
  <c r="U4090" i="1"/>
  <c r="W4090" i="1"/>
  <c r="U4062" i="1"/>
  <c r="W4062" i="1"/>
  <c r="U4022" i="1"/>
  <c r="W4022" i="1"/>
  <c r="U3998" i="1"/>
  <c r="W3998" i="1"/>
  <c r="U3974" i="1"/>
  <c r="W3974" i="1"/>
  <c r="U3950" i="1"/>
  <c r="W3950" i="1"/>
  <c r="U3926" i="1"/>
  <c r="W3926" i="1"/>
  <c r="U3902" i="1"/>
  <c r="W3902" i="1"/>
  <c r="U3878" i="1"/>
  <c r="W3878" i="1"/>
  <c r="U3854" i="1"/>
  <c r="W3854" i="1"/>
  <c r="U3830" i="1"/>
  <c r="W3830" i="1"/>
  <c r="U3806" i="1"/>
  <c r="W3806" i="1"/>
  <c r="U3782" i="1"/>
  <c r="W3782" i="1"/>
  <c r="U3758" i="1"/>
  <c r="W3758" i="1"/>
  <c r="U3734" i="1"/>
  <c r="W3734" i="1"/>
  <c r="U3710" i="1"/>
  <c r="W3710" i="1"/>
  <c r="U3686" i="1"/>
  <c r="W3686" i="1"/>
  <c r="U3662" i="1"/>
  <c r="W3662" i="1"/>
  <c r="U3642" i="1"/>
  <c r="W3642" i="1"/>
  <c r="U3622" i="1"/>
  <c r="W3622" i="1"/>
  <c r="U3598" i="1"/>
  <c r="W3598" i="1"/>
  <c r="U3578" i="1"/>
  <c r="W3578" i="1"/>
  <c r="U3558" i="1"/>
  <c r="W3558" i="1"/>
  <c r="U3538" i="1"/>
  <c r="W3538" i="1"/>
  <c r="U3518" i="1"/>
  <c r="W3518" i="1"/>
  <c r="U3498" i="1"/>
  <c r="W3498" i="1"/>
  <c r="U3478" i="1"/>
  <c r="W3478" i="1"/>
  <c r="U3458" i="1"/>
  <c r="W3458" i="1"/>
  <c r="U3438" i="1"/>
  <c r="W3438" i="1"/>
  <c r="U3418" i="1"/>
  <c r="W3418" i="1"/>
  <c r="U3394" i="1"/>
  <c r="W3394" i="1"/>
  <c r="U3378" i="1"/>
  <c r="W3378" i="1"/>
  <c r="U3358" i="1"/>
  <c r="W3358" i="1"/>
  <c r="U3338" i="1"/>
  <c r="W3338" i="1"/>
  <c r="U3314" i="1"/>
  <c r="W3314" i="1"/>
  <c r="U3294" i="1"/>
  <c r="W3294" i="1"/>
  <c r="U3278" i="1"/>
  <c r="W3278" i="1"/>
  <c r="U3258" i="1"/>
  <c r="W3258" i="1"/>
  <c r="U3242" i="1"/>
  <c r="W3242" i="1"/>
  <c r="U3222" i="1"/>
  <c r="W3222" i="1"/>
  <c r="U3206" i="1"/>
  <c r="W3206" i="1"/>
  <c r="U3194" i="1"/>
  <c r="W3194" i="1"/>
  <c r="U3182" i="1"/>
  <c r="W3182" i="1"/>
  <c r="U3166" i="1"/>
  <c r="W3166" i="1"/>
  <c r="U3154" i="1"/>
  <c r="W3154" i="1"/>
  <c r="U3138" i="1"/>
  <c r="W3138" i="1"/>
  <c r="U3122" i="1"/>
  <c r="W3122" i="1"/>
  <c r="U3106" i="1"/>
  <c r="W3106" i="1"/>
  <c r="U3090" i="1"/>
  <c r="W3090" i="1"/>
  <c r="U3074" i="1"/>
  <c r="W3074" i="1"/>
  <c r="U3058" i="1"/>
  <c r="W3058" i="1"/>
  <c r="U3038" i="1"/>
  <c r="W3038" i="1"/>
  <c r="U3018" i="1"/>
  <c r="W3018" i="1"/>
  <c r="U2998" i="1"/>
  <c r="W2998" i="1"/>
  <c r="U2978" i="1"/>
  <c r="W2978" i="1"/>
  <c r="U2958" i="1"/>
  <c r="W2958" i="1"/>
  <c r="U2938" i="1"/>
  <c r="W2938" i="1"/>
  <c r="U2906" i="1"/>
  <c r="W2906" i="1"/>
  <c r="U2882" i="1"/>
  <c r="W2882" i="1"/>
  <c r="U2858" i="1"/>
  <c r="W2858" i="1"/>
  <c r="U2834" i="1"/>
  <c r="W2834" i="1"/>
  <c r="U2810" i="1"/>
  <c r="W2810" i="1"/>
  <c r="U2778" i="1"/>
  <c r="W2778" i="1"/>
  <c r="U2754" i="1"/>
  <c r="W2754" i="1"/>
  <c r="U2730" i="1"/>
  <c r="W2730" i="1"/>
  <c r="U2706" i="1"/>
  <c r="W2706" i="1"/>
  <c r="U2682" i="1"/>
  <c r="W2682" i="1"/>
  <c r="U2658" i="1"/>
  <c r="W2658" i="1"/>
  <c r="U2634" i="1"/>
  <c r="W2634" i="1"/>
  <c r="U2610" i="1"/>
  <c r="W2610" i="1"/>
  <c r="U2586" i="1"/>
  <c r="W2586" i="1"/>
  <c r="U2562" i="1"/>
  <c r="W2562" i="1"/>
  <c r="U2538" i="1"/>
  <c r="W2538" i="1"/>
  <c r="U2518" i="1"/>
  <c r="W2518" i="1"/>
  <c r="U2494" i="1"/>
  <c r="W2494" i="1"/>
  <c r="U2474" i="1"/>
  <c r="W2474" i="1"/>
  <c r="U2454" i="1"/>
  <c r="W2454" i="1"/>
  <c r="U2430" i="1"/>
  <c r="W2430" i="1"/>
  <c r="U2406" i="1"/>
  <c r="W2406" i="1"/>
  <c r="U2382" i="1"/>
  <c r="W2382" i="1"/>
  <c r="U2358" i="1"/>
  <c r="W2358" i="1"/>
  <c r="U2334" i="1"/>
  <c r="W2334" i="1"/>
  <c r="U4113" i="1"/>
  <c r="W4113" i="1"/>
  <c r="U4105" i="1"/>
  <c r="W4105" i="1"/>
  <c r="U4097" i="1"/>
  <c r="W4097" i="1"/>
  <c r="U4089" i="1"/>
  <c r="W4089" i="1"/>
  <c r="U4081" i="1"/>
  <c r="W4081" i="1"/>
  <c r="U4073" i="1"/>
  <c r="W4073" i="1"/>
  <c r="U4065" i="1"/>
  <c r="W4065" i="1"/>
  <c r="U4057" i="1"/>
  <c r="W4057" i="1"/>
  <c r="U4053" i="1"/>
  <c r="W4053" i="1"/>
  <c r="U4049" i="1"/>
  <c r="W4049" i="1"/>
  <c r="U4045" i="1"/>
  <c r="W4045" i="1"/>
  <c r="U4037" i="1"/>
  <c r="W4037" i="1"/>
  <c r="U4029" i="1"/>
  <c r="W4029" i="1"/>
  <c r="U4021" i="1"/>
  <c r="W4021" i="1"/>
  <c r="U4013" i="1"/>
  <c r="W4013" i="1"/>
  <c r="U4005" i="1"/>
  <c r="W4005" i="1"/>
  <c r="U3997" i="1"/>
  <c r="W3997" i="1"/>
  <c r="U3989" i="1"/>
  <c r="W3989" i="1"/>
  <c r="U3981" i="1"/>
  <c r="W3981" i="1"/>
  <c r="U3973" i="1"/>
  <c r="W3973" i="1"/>
  <c r="U3965" i="1"/>
  <c r="W3965" i="1"/>
  <c r="U3957" i="1"/>
  <c r="W3957" i="1"/>
  <c r="U3949" i="1"/>
  <c r="W3949" i="1"/>
  <c r="U3941" i="1"/>
  <c r="W3941" i="1"/>
  <c r="U3937" i="1"/>
  <c r="W3937" i="1"/>
  <c r="U3929" i="1"/>
  <c r="W3929" i="1"/>
  <c r="U3921" i="1"/>
  <c r="W3921" i="1"/>
  <c r="U3913" i="1"/>
  <c r="W3913" i="1"/>
  <c r="U3905" i="1"/>
  <c r="W3905" i="1"/>
  <c r="U3897" i="1"/>
  <c r="W3897" i="1"/>
  <c r="U3889" i="1"/>
  <c r="W3889" i="1"/>
  <c r="U3881" i="1"/>
  <c r="W3881" i="1"/>
  <c r="U3865" i="1"/>
  <c r="W3865" i="1"/>
  <c r="U2" i="1"/>
  <c r="W2" i="1"/>
  <c r="U4094" i="1"/>
  <c r="W4094" i="1"/>
  <c r="U4070" i="1"/>
  <c r="W4070" i="1"/>
  <c r="U4046" i="1"/>
  <c r="W4046" i="1"/>
  <c r="U4030" i="1"/>
  <c r="W4030" i="1"/>
  <c r="U4002" i="1"/>
  <c r="W4002" i="1"/>
  <c r="U3978" i="1"/>
  <c r="W3978" i="1"/>
  <c r="U3958" i="1"/>
  <c r="W3958" i="1"/>
  <c r="U3934" i="1"/>
  <c r="W3934" i="1"/>
  <c r="U3906" i="1"/>
  <c r="W3906" i="1"/>
  <c r="U3882" i="1"/>
  <c r="W3882" i="1"/>
  <c r="U3858" i="1"/>
  <c r="W3858" i="1"/>
  <c r="U3834" i="1"/>
  <c r="W3834" i="1"/>
  <c r="U3810" i="1"/>
  <c r="W3810" i="1"/>
  <c r="U3786" i="1"/>
  <c r="W3786" i="1"/>
  <c r="U3766" i="1"/>
  <c r="W3766" i="1"/>
  <c r="U3742" i="1"/>
  <c r="W3742" i="1"/>
  <c r="U3714" i="1"/>
  <c r="W3714" i="1"/>
  <c r="U3690" i="1"/>
  <c r="W3690" i="1"/>
  <c r="U3670" i="1"/>
  <c r="W3670" i="1"/>
  <c r="U3650" i="1"/>
  <c r="W3650" i="1"/>
  <c r="U3630" i="1"/>
  <c r="W3630" i="1"/>
  <c r="U3614" i="1"/>
  <c r="W3614" i="1"/>
  <c r="U3590" i="1"/>
  <c r="W3590" i="1"/>
  <c r="U3566" i="1"/>
  <c r="W3566" i="1"/>
  <c r="U3546" i="1"/>
  <c r="W3546" i="1"/>
  <c r="U3530" i="1"/>
  <c r="W3530" i="1"/>
  <c r="U3510" i="1"/>
  <c r="W3510" i="1"/>
  <c r="U3490" i="1"/>
  <c r="W3490" i="1"/>
  <c r="U3466" i="1"/>
  <c r="W3466" i="1"/>
  <c r="U3446" i="1"/>
  <c r="W3446" i="1"/>
  <c r="U3426" i="1"/>
  <c r="W3426" i="1"/>
  <c r="U3406" i="1"/>
  <c r="W3406" i="1"/>
  <c r="U3386" i="1"/>
  <c r="W3386" i="1"/>
  <c r="U3366" i="1"/>
  <c r="W3366" i="1"/>
  <c r="U3346" i="1"/>
  <c r="W3346" i="1"/>
  <c r="U3326" i="1"/>
  <c r="W3326" i="1"/>
  <c r="U3306" i="1"/>
  <c r="W3306" i="1"/>
  <c r="U3286" i="1"/>
  <c r="W3286" i="1"/>
  <c r="U3266" i="1"/>
  <c r="W3266" i="1"/>
  <c r="U3250" i="1"/>
  <c r="W3250" i="1"/>
  <c r="U3234" i="1"/>
  <c r="W3234" i="1"/>
  <c r="U3214" i="1"/>
  <c r="W3214" i="1"/>
  <c r="U3178" i="1"/>
  <c r="W3178" i="1"/>
  <c r="U3046" i="1"/>
  <c r="W3046" i="1"/>
  <c r="U3026" i="1"/>
  <c r="W3026" i="1"/>
  <c r="U3010" i="1"/>
  <c r="W3010" i="1"/>
  <c r="U2990" i="1"/>
  <c r="W2990" i="1"/>
  <c r="U2970" i="1"/>
  <c r="W2970" i="1"/>
  <c r="U2950" i="1"/>
  <c r="W2950" i="1"/>
  <c r="U2930" i="1"/>
  <c r="W2930" i="1"/>
  <c r="U2898" i="1"/>
  <c r="W2898" i="1"/>
  <c r="U2874" i="1"/>
  <c r="W2874" i="1"/>
  <c r="U2850" i="1"/>
  <c r="W2850" i="1"/>
  <c r="U2826" i="1"/>
  <c r="W2826" i="1"/>
  <c r="U2802" i="1"/>
  <c r="W2802" i="1"/>
  <c r="U2782" i="1"/>
  <c r="W2782" i="1"/>
  <c r="U2762" i="1"/>
  <c r="W2762" i="1"/>
  <c r="U2734" i="1"/>
  <c r="W2734" i="1"/>
  <c r="U2710" i="1"/>
  <c r="W2710" i="1"/>
  <c r="U2686" i="1"/>
  <c r="W2686" i="1"/>
  <c r="U2662" i="1"/>
  <c r="W2662" i="1"/>
  <c r="U2642" i="1"/>
  <c r="W2642" i="1"/>
  <c r="U2614" i="1"/>
  <c r="W2614" i="1"/>
  <c r="U2590" i="1"/>
  <c r="W2590" i="1"/>
  <c r="U2566" i="1"/>
  <c r="W2566" i="1"/>
  <c r="U2546" i="1"/>
  <c r="W2546" i="1"/>
  <c r="U2526" i="1"/>
  <c r="W2526" i="1"/>
  <c r="U2498" i="1"/>
  <c r="W2498" i="1"/>
  <c r="U2482" i="1"/>
  <c r="W2482" i="1"/>
  <c r="U2462" i="1"/>
  <c r="W2462" i="1"/>
  <c r="U2434" i="1"/>
  <c r="W2434" i="1"/>
  <c r="U2414" i="1"/>
  <c r="W2414" i="1"/>
  <c r="U2390" i="1"/>
  <c r="W2390" i="1"/>
  <c r="U2370" i="1"/>
  <c r="W2370" i="1"/>
  <c r="U2342" i="1"/>
  <c r="W2342" i="1"/>
  <c r="U4112" i="1"/>
  <c r="W4112" i="1"/>
  <c r="U4108" i="1"/>
  <c r="W4108" i="1"/>
  <c r="U4104" i="1"/>
  <c r="W4104" i="1"/>
  <c r="U4100" i="1"/>
  <c r="W4100" i="1"/>
  <c r="U4096" i="1"/>
  <c r="W4096" i="1"/>
  <c r="U4092" i="1"/>
  <c r="W4092" i="1"/>
  <c r="U4088" i="1"/>
  <c r="W4088" i="1"/>
  <c r="U4084" i="1"/>
  <c r="W4084" i="1"/>
  <c r="U4080" i="1"/>
  <c r="W4080" i="1"/>
  <c r="U4076" i="1"/>
  <c r="W4076" i="1"/>
  <c r="U4072" i="1"/>
  <c r="W4072" i="1"/>
  <c r="U4068" i="1"/>
  <c r="W4068" i="1"/>
  <c r="U4064" i="1"/>
  <c r="W4064" i="1"/>
  <c r="U4060" i="1"/>
  <c r="W4060" i="1"/>
  <c r="U4056" i="1"/>
  <c r="W4056" i="1"/>
  <c r="U4052" i="1"/>
  <c r="W4052" i="1"/>
  <c r="U4048" i="1"/>
  <c r="W4048" i="1"/>
  <c r="U4044" i="1"/>
  <c r="W4044" i="1"/>
  <c r="U4040" i="1"/>
  <c r="W4040" i="1"/>
  <c r="U4036" i="1"/>
  <c r="W4036" i="1"/>
  <c r="U4032" i="1"/>
  <c r="W4032" i="1"/>
  <c r="U4028" i="1"/>
  <c r="W4028" i="1"/>
  <c r="U4024" i="1"/>
  <c r="W4024" i="1"/>
  <c r="U4020" i="1"/>
  <c r="W4020" i="1"/>
  <c r="U4016" i="1"/>
  <c r="W4016" i="1"/>
  <c r="U4012" i="1"/>
  <c r="W4012" i="1"/>
  <c r="U4008" i="1"/>
  <c r="W4008" i="1"/>
  <c r="U4004" i="1"/>
  <c r="W4004" i="1"/>
  <c r="U4000" i="1"/>
  <c r="W4000" i="1"/>
  <c r="U3996" i="1"/>
  <c r="W3996" i="1"/>
  <c r="U3992" i="1"/>
  <c r="W3992" i="1"/>
  <c r="U3988" i="1"/>
  <c r="W3988" i="1"/>
  <c r="U3984" i="1"/>
  <c r="W3984" i="1"/>
  <c r="U3980" i="1"/>
  <c r="W3980" i="1"/>
  <c r="U3976" i="1"/>
  <c r="W3976" i="1"/>
  <c r="U3972" i="1"/>
  <c r="W3972" i="1"/>
  <c r="U3968" i="1"/>
  <c r="W3968" i="1"/>
  <c r="U3964" i="1"/>
  <c r="W3964" i="1"/>
  <c r="U3960" i="1"/>
  <c r="W3960" i="1"/>
  <c r="U3956" i="1"/>
  <c r="W3956" i="1"/>
  <c r="U3952" i="1"/>
  <c r="W3952" i="1"/>
  <c r="U3948" i="1"/>
  <c r="W3948" i="1"/>
  <c r="U3944" i="1"/>
  <c r="W3944" i="1"/>
  <c r="U3940" i="1"/>
  <c r="W3940" i="1"/>
  <c r="U3936" i="1"/>
  <c r="W3936" i="1"/>
  <c r="U3932" i="1"/>
  <c r="W3932" i="1"/>
  <c r="U3928" i="1"/>
  <c r="W3928" i="1"/>
  <c r="U3924" i="1"/>
  <c r="W3924" i="1"/>
  <c r="U3920" i="1"/>
  <c r="W3920" i="1"/>
  <c r="U3916" i="1"/>
  <c r="W3916" i="1"/>
  <c r="U3912" i="1"/>
  <c r="W3912" i="1"/>
  <c r="U3908" i="1"/>
  <c r="W3908" i="1"/>
  <c r="U3904" i="1"/>
  <c r="W3904" i="1"/>
  <c r="U3900" i="1"/>
  <c r="W3900" i="1"/>
  <c r="U3896" i="1"/>
  <c r="W3896" i="1"/>
  <c r="U3892" i="1"/>
  <c r="W3892" i="1"/>
  <c r="U3888" i="1"/>
  <c r="W3888" i="1"/>
  <c r="U3884" i="1"/>
  <c r="W3884" i="1"/>
  <c r="U3880" i="1"/>
  <c r="W3880" i="1"/>
  <c r="U3876" i="1"/>
  <c r="W3876" i="1"/>
  <c r="U3872" i="1"/>
  <c r="W3872" i="1"/>
  <c r="U3868" i="1"/>
  <c r="W3868" i="1"/>
  <c r="U3864" i="1"/>
  <c r="W3864" i="1"/>
  <c r="U3860" i="1"/>
  <c r="W3860" i="1"/>
  <c r="U3856" i="1"/>
  <c r="W3856" i="1"/>
  <c r="U3852" i="1"/>
  <c r="W3852" i="1"/>
  <c r="U3848" i="1"/>
  <c r="W3848" i="1"/>
  <c r="U3844" i="1"/>
  <c r="W3844" i="1"/>
  <c r="U3840" i="1"/>
  <c r="W3840" i="1"/>
  <c r="U3836" i="1"/>
  <c r="W3836" i="1"/>
  <c r="U3832" i="1"/>
  <c r="W3832" i="1"/>
  <c r="U3828" i="1"/>
  <c r="W3828" i="1"/>
  <c r="U3824" i="1"/>
  <c r="W3824" i="1"/>
  <c r="U3820" i="1"/>
  <c r="W3820" i="1"/>
  <c r="U3816" i="1"/>
  <c r="W3816" i="1"/>
  <c r="U3812" i="1"/>
  <c r="W3812" i="1"/>
  <c r="U3808" i="1"/>
  <c r="W3808" i="1"/>
  <c r="U3804" i="1"/>
  <c r="W3804" i="1"/>
  <c r="U3800" i="1"/>
  <c r="W3800" i="1"/>
  <c r="U3796" i="1"/>
  <c r="W3796" i="1"/>
  <c r="U3792" i="1"/>
  <c r="W3792" i="1"/>
  <c r="U3788" i="1"/>
  <c r="W3788" i="1"/>
  <c r="U3784" i="1"/>
  <c r="W3784" i="1"/>
  <c r="U3780" i="1"/>
  <c r="W3780" i="1"/>
  <c r="U3776" i="1"/>
  <c r="W3776" i="1"/>
  <c r="U3772" i="1"/>
  <c r="W3772" i="1"/>
  <c r="U3768" i="1"/>
  <c r="W3768" i="1"/>
  <c r="U3764" i="1"/>
  <c r="W3764" i="1"/>
  <c r="U3760" i="1"/>
  <c r="W3760" i="1"/>
  <c r="U3756" i="1"/>
  <c r="W3756" i="1"/>
  <c r="U3752" i="1"/>
  <c r="W3752" i="1"/>
  <c r="U3748" i="1"/>
  <c r="W3748" i="1"/>
  <c r="U3744" i="1"/>
  <c r="W3744" i="1"/>
  <c r="U3740" i="1"/>
  <c r="W3740" i="1"/>
  <c r="U3736" i="1"/>
  <c r="W3736" i="1"/>
  <c r="U3732" i="1"/>
  <c r="W3732" i="1"/>
  <c r="U3728" i="1"/>
  <c r="W3728" i="1"/>
  <c r="U3724" i="1"/>
  <c r="W3724" i="1"/>
  <c r="U3720" i="1"/>
  <c r="W3720" i="1"/>
  <c r="U3716" i="1"/>
  <c r="W3716" i="1"/>
  <c r="U3712" i="1"/>
  <c r="W3712" i="1"/>
  <c r="U3708" i="1"/>
  <c r="W3708" i="1"/>
  <c r="U3704" i="1"/>
  <c r="W3704" i="1"/>
  <c r="U3700" i="1"/>
  <c r="W3700" i="1"/>
  <c r="U3696" i="1"/>
  <c r="W3696" i="1"/>
  <c r="U3692" i="1"/>
  <c r="W3692" i="1"/>
  <c r="U3688" i="1"/>
  <c r="W3688" i="1"/>
  <c r="U3684" i="1"/>
  <c r="W3684" i="1"/>
  <c r="U3680" i="1"/>
  <c r="W3680" i="1"/>
  <c r="U3676" i="1"/>
  <c r="W3676" i="1"/>
  <c r="U3672" i="1"/>
  <c r="W3672" i="1"/>
  <c r="U4106" i="1"/>
  <c r="W4106" i="1"/>
  <c r="U4078" i="1"/>
  <c r="W4078" i="1"/>
  <c r="U4054" i="1"/>
  <c r="W4054" i="1"/>
  <c r="U4014" i="1"/>
  <c r="W4014" i="1"/>
  <c r="U3994" i="1"/>
  <c r="W3994" i="1"/>
  <c r="U3970" i="1"/>
  <c r="W3970" i="1"/>
  <c r="U3946" i="1"/>
  <c r="W3946" i="1"/>
  <c r="U3922" i="1"/>
  <c r="W3922" i="1"/>
  <c r="U3898" i="1"/>
  <c r="W3898" i="1"/>
  <c r="U3874" i="1"/>
  <c r="W3874" i="1"/>
  <c r="U3850" i="1"/>
  <c r="W3850" i="1"/>
  <c r="U3826" i="1"/>
  <c r="W3826" i="1"/>
  <c r="U3802" i="1"/>
  <c r="W3802" i="1"/>
  <c r="U3778" i="1"/>
  <c r="W3778" i="1"/>
  <c r="U3754" i="1"/>
  <c r="W3754" i="1"/>
  <c r="U3730" i="1"/>
  <c r="W3730" i="1"/>
  <c r="U3698" i="1"/>
  <c r="W3698" i="1"/>
  <c r="U3602" i="1"/>
  <c r="W3602" i="1"/>
  <c r="U3150" i="1"/>
  <c r="W3150" i="1"/>
  <c r="U3134" i="1"/>
  <c r="W3134" i="1"/>
  <c r="U3118" i="1"/>
  <c r="W3118" i="1"/>
  <c r="U3102" i="1"/>
  <c r="W3102" i="1"/>
  <c r="U3086" i="1"/>
  <c r="W3086" i="1"/>
  <c r="U3070" i="1"/>
  <c r="W3070" i="1"/>
  <c r="U3054" i="1"/>
  <c r="W3054" i="1"/>
  <c r="U3034" i="1"/>
  <c r="W3034" i="1"/>
  <c r="U3014" i="1"/>
  <c r="W3014" i="1"/>
  <c r="U2994" i="1"/>
  <c r="W2994" i="1"/>
  <c r="U2974" i="1"/>
  <c r="W2974" i="1"/>
  <c r="U2954" i="1"/>
  <c r="W2954" i="1"/>
  <c r="U2934" i="1"/>
  <c r="W2934" i="1"/>
  <c r="U2914" i="1"/>
  <c r="W2914" i="1"/>
  <c r="U2890" i="1"/>
  <c r="W2890" i="1"/>
  <c r="U2866" i="1"/>
  <c r="W2866" i="1"/>
  <c r="U2842" i="1"/>
  <c r="W2842" i="1"/>
  <c r="U2818" i="1"/>
  <c r="W2818" i="1"/>
  <c r="U2794" i="1"/>
  <c r="W2794" i="1"/>
  <c r="U2770" i="1"/>
  <c r="W2770" i="1"/>
  <c r="U2746" i="1"/>
  <c r="W2746" i="1"/>
  <c r="U2722" i="1"/>
  <c r="W2722" i="1"/>
  <c r="U2698" i="1"/>
  <c r="W2698" i="1"/>
  <c r="U2674" i="1"/>
  <c r="W2674" i="1"/>
  <c r="U2650" i="1"/>
  <c r="W2650" i="1"/>
  <c r="U2626" i="1"/>
  <c r="W2626" i="1"/>
  <c r="U2606" i="1"/>
  <c r="W2606" i="1"/>
  <c r="U2582" i="1"/>
  <c r="W2582" i="1"/>
  <c r="U2554" i="1"/>
  <c r="W2554" i="1"/>
  <c r="U2534" i="1"/>
  <c r="W2534" i="1"/>
  <c r="U2510" i="1"/>
  <c r="W2510" i="1"/>
  <c r="U2490" i="1"/>
  <c r="W2490" i="1"/>
  <c r="U2470" i="1"/>
  <c r="W2470" i="1"/>
  <c r="U2450" i="1"/>
  <c r="W2450" i="1"/>
  <c r="U2426" i="1"/>
  <c r="W2426" i="1"/>
  <c r="U2402" i="1"/>
  <c r="W2402" i="1"/>
  <c r="U2378" i="1"/>
  <c r="W2378" i="1"/>
  <c r="U2350" i="1"/>
  <c r="W2350" i="1"/>
  <c r="U2330" i="1"/>
  <c r="W2330" i="1"/>
  <c r="U4110" i="1"/>
  <c r="W4110" i="1"/>
  <c r="U4086" i="1"/>
  <c r="W4086" i="1"/>
  <c r="U4066" i="1"/>
  <c r="W4066" i="1"/>
  <c r="U4042" i="1"/>
  <c r="W4042" i="1"/>
  <c r="U4026" i="1"/>
  <c r="W4026" i="1"/>
  <c r="U4006" i="1"/>
  <c r="W4006" i="1"/>
  <c r="U3982" i="1"/>
  <c r="W3982" i="1"/>
  <c r="U3954" i="1"/>
  <c r="W3954" i="1"/>
  <c r="U3930" i="1"/>
  <c r="W3930" i="1"/>
  <c r="U3910" i="1"/>
  <c r="W3910" i="1"/>
  <c r="U3886" i="1"/>
  <c r="W3886" i="1"/>
  <c r="U3862" i="1"/>
  <c r="W3862" i="1"/>
  <c r="U3838" i="1"/>
  <c r="W3838" i="1"/>
  <c r="U3814" i="1"/>
  <c r="W3814" i="1"/>
  <c r="U3790" i="1"/>
  <c r="W3790" i="1"/>
  <c r="U3762" i="1"/>
  <c r="W3762" i="1"/>
  <c r="U3738" i="1"/>
  <c r="W3738" i="1"/>
  <c r="U3718" i="1"/>
  <c r="W3718" i="1"/>
  <c r="U3694" i="1"/>
  <c r="W3694" i="1"/>
  <c r="U3674" i="1"/>
  <c r="W3674" i="1"/>
  <c r="U3654" i="1"/>
  <c r="W3654" i="1"/>
  <c r="U3634" i="1"/>
  <c r="W3634" i="1"/>
  <c r="U3610" i="1"/>
  <c r="W3610" i="1"/>
  <c r="U3586" i="1"/>
  <c r="W3586" i="1"/>
  <c r="U3562" i="1"/>
  <c r="W3562" i="1"/>
  <c r="U3542" i="1"/>
  <c r="W3542" i="1"/>
  <c r="U3522" i="1"/>
  <c r="W3522" i="1"/>
  <c r="U3506" i="1"/>
  <c r="W3506" i="1"/>
  <c r="U3486" i="1"/>
  <c r="W3486" i="1"/>
  <c r="U3470" i="1"/>
  <c r="W3470" i="1"/>
  <c r="U3450" i="1"/>
  <c r="W3450" i="1"/>
  <c r="U3430" i="1"/>
  <c r="W3430" i="1"/>
  <c r="U3410" i="1"/>
  <c r="W3410" i="1"/>
  <c r="U3390" i="1"/>
  <c r="W3390" i="1"/>
  <c r="U3374" i="1"/>
  <c r="W3374" i="1"/>
  <c r="U3354" i="1"/>
  <c r="W3354" i="1"/>
  <c r="U3334" i="1"/>
  <c r="W3334" i="1"/>
  <c r="U3318" i="1"/>
  <c r="W3318" i="1"/>
  <c r="U3298" i="1"/>
  <c r="W3298" i="1"/>
  <c r="U3274" i="1"/>
  <c r="W3274" i="1"/>
  <c r="U3230" i="1"/>
  <c r="W3230" i="1"/>
  <c r="U2926" i="1"/>
  <c r="W2926" i="1"/>
  <c r="U2902" i="1"/>
  <c r="W2902" i="1"/>
  <c r="U2878" i="1"/>
  <c r="W2878" i="1"/>
  <c r="U2854" i="1"/>
  <c r="W2854" i="1"/>
  <c r="U2830" i="1"/>
  <c r="W2830" i="1"/>
  <c r="U2806" i="1"/>
  <c r="W2806" i="1"/>
  <c r="U2786" i="1"/>
  <c r="W2786" i="1"/>
  <c r="U2758" i="1"/>
  <c r="W2758" i="1"/>
  <c r="U2738" i="1"/>
  <c r="W2738" i="1"/>
  <c r="U2714" i="1"/>
  <c r="W2714" i="1"/>
  <c r="U2690" i="1"/>
  <c r="W2690" i="1"/>
  <c r="U2666" i="1"/>
  <c r="W2666" i="1"/>
  <c r="U2638" i="1"/>
  <c r="W2638" i="1"/>
  <c r="U2618" i="1"/>
  <c r="W2618" i="1"/>
  <c r="U2594" i="1"/>
  <c r="W2594" i="1"/>
  <c r="U2570" i="1"/>
  <c r="W2570" i="1"/>
  <c r="U2542" i="1"/>
  <c r="W2542" i="1"/>
  <c r="U2522" i="1"/>
  <c r="W2522" i="1"/>
  <c r="U2502" i="1"/>
  <c r="W2502" i="1"/>
  <c r="U2478" i="1"/>
  <c r="W2478" i="1"/>
  <c r="U2458" i="1"/>
  <c r="W2458" i="1"/>
  <c r="U2442" i="1"/>
  <c r="W2442" i="1"/>
  <c r="U2418" i="1"/>
  <c r="W2418" i="1"/>
  <c r="U2394" i="1"/>
  <c r="W2394" i="1"/>
  <c r="U2366" i="1"/>
  <c r="W2366" i="1"/>
  <c r="U2346" i="1"/>
  <c r="W2346" i="1"/>
  <c r="U4115" i="1"/>
  <c r="W4115" i="1"/>
  <c r="U4111" i="1"/>
  <c r="W4111" i="1"/>
  <c r="U4107" i="1"/>
  <c r="W4107" i="1"/>
  <c r="U4103" i="1"/>
  <c r="W4103" i="1"/>
  <c r="U4099" i="1"/>
  <c r="W4099" i="1"/>
  <c r="U4095" i="1"/>
  <c r="W4095" i="1"/>
  <c r="U4091" i="1"/>
  <c r="W4091" i="1"/>
  <c r="U4087" i="1"/>
  <c r="W4087" i="1"/>
  <c r="U4083" i="1"/>
  <c r="W4083" i="1"/>
  <c r="U4079" i="1"/>
  <c r="W4079" i="1"/>
  <c r="U4075" i="1"/>
  <c r="W4075" i="1"/>
  <c r="U4071" i="1"/>
  <c r="W4071" i="1"/>
  <c r="U4067" i="1"/>
  <c r="W4067" i="1"/>
  <c r="U4063" i="1"/>
  <c r="W4063" i="1"/>
  <c r="U4059" i="1"/>
  <c r="W4059" i="1"/>
  <c r="U4055" i="1"/>
  <c r="W4055" i="1"/>
  <c r="U4051" i="1"/>
  <c r="W4051" i="1"/>
  <c r="U4047" i="1"/>
  <c r="W4047" i="1"/>
  <c r="U4043" i="1"/>
  <c r="W4043" i="1"/>
  <c r="U4039" i="1"/>
  <c r="W4039" i="1"/>
  <c r="U4035" i="1"/>
  <c r="W4035" i="1"/>
  <c r="U4031" i="1"/>
  <c r="W4031" i="1"/>
  <c r="U4027" i="1"/>
  <c r="W4027" i="1"/>
  <c r="U4023" i="1"/>
  <c r="W4023" i="1"/>
  <c r="U4019" i="1"/>
  <c r="W4019" i="1"/>
  <c r="U4015" i="1"/>
  <c r="W4015" i="1"/>
  <c r="U4011" i="1"/>
  <c r="W4011" i="1"/>
  <c r="U4007" i="1"/>
  <c r="W4007" i="1"/>
  <c r="U4003" i="1"/>
  <c r="W4003" i="1"/>
  <c r="U3999" i="1"/>
  <c r="W3999" i="1"/>
  <c r="U3995" i="1"/>
  <c r="W3995" i="1"/>
  <c r="U3991" i="1"/>
  <c r="W3991" i="1"/>
  <c r="U3987" i="1"/>
  <c r="W3987" i="1"/>
  <c r="U3983" i="1"/>
  <c r="W3983" i="1"/>
  <c r="U3979" i="1"/>
  <c r="W3979" i="1"/>
  <c r="U3975" i="1"/>
  <c r="W3975" i="1"/>
  <c r="U3971" i="1"/>
  <c r="W3971" i="1"/>
  <c r="U3967" i="1"/>
  <c r="W3967" i="1"/>
  <c r="U3963" i="1"/>
  <c r="W3963" i="1"/>
  <c r="U3959" i="1"/>
  <c r="W3959" i="1"/>
  <c r="U3955" i="1"/>
  <c r="W3955" i="1"/>
  <c r="U3951" i="1"/>
  <c r="W3951" i="1"/>
  <c r="U3947" i="1"/>
  <c r="W3947" i="1"/>
  <c r="U3943" i="1"/>
  <c r="W3943" i="1"/>
  <c r="U3939" i="1"/>
  <c r="W3939" i="1"/>
  <c r="U3935" i="1"/>
  <c r="W3935" i="1"/>
  <c r="U3931" i="1"/>
  <c r="W3931" i="1"/>
  <c r="U3927" i="1"/>
  <c r="W3927" i="1"/>
  <c r="U3923" i="1"/>
  <c r="W3923" i="1"/>
  <c r="U3919" i="1"/>
  <c r="W3919" i="1"/>
  <c r="U3915" i="1"/>
  <c r="W3915" i="1"/>
  <c r="U3911" i="1"/>
  <c r="W3911" i="1"/>
  <c r="U3907" i="1"/>
  <c r="W3907" i="1"/>
  <c r="U3903" i="1"/>
  <c r="W3903" i="1"/>
  <c r="U3899" i="1"/>
  <c r="W3899" i="1"/>
  <c r="U3895" i="1"/>
  <c r="W3895" i="1"/>
  <c r="U3891" i="1"/>
  <c r="W3891" i="1"/>
  <c r="U3887" i="1"/>
  <c r="W3887" i="1"/>
  <c r="U3883" i="1"/>
  <c r="W3883" i="1"/>
  <c r="U3879" i="1"/>
  <c r="W3879" i="1"/>
  <c r="U3875" i="1"/>
  <c r="W3875" i="1"/>
  <c r="U3871" i="1"/>
  <c r="W3871" i="1"/>
  <c r="U3867" i="1"/>
  <c r="W3867" i="1"/>
  <c r="U3863" i="1"/>
  <c r="W3863" i="1"/>
  <c r="U3859" i="1"/>
  <c r="W3859" i="1"/>
  <c r="U3855" i="1"/>
  <c r="W3855" i="1"/>
  <c r="U3851" i="1"/>
  <c r="W3851" i="1"/>
  <c r="U3847" i="1"/>
  <c r="W3847" i="1"/>
  <c r="U3843" i="1"/>
  <c r="W3843" i="1"/>
  <c r="U3839" i="1"/>
  <c r="W3839" i="1"/>
  <c r="U3835" i="1"/>
  <c r="W3835" i="1"/>
  <c r="U3831" i="1"/>
  <c r="W3831" i="1"/>
  <c r="U3827" i="1"/>
  <c r="W3827" i="1"/>
  <c r="U3823" i="1"/>
  <c r="W3823" i="1"/>
  <c r="U3819" i="1"/>
  <c r="W3819" i="1"/>
  <c r="U3815" i="1"/>
  <c r="W3815" i="1"/>
  <c r="U3811" i="1"/>
  <c r="W3811" i="1"/>
  <c r="U3807" i="1"/>
  <c r="W3807" i="1"/>
  <c r="U3803" i="1"/>
  <c r="W3803" i="1"/>
  <c r="U3799" i="1"/>
  <c r="W3799" i="1"/>
  <c r="U3795" i="1"/>
  <c r="W3795" i="1"/>
  <c r="U3791" i="1"/>
  <c r="W3791" i="1"/>
  <c r="U3787" i="1"/>
  <c r="W3787" i="1"/>
  <c r="U3783" i="1"/>
  <c r="W3783" i="1"/>
  <c r="U3779" i="1"/>
  <c r="W3779" i="1"/>
  <c r="U3775" i="1"/>
  <c r="W3775" i="1"/>
  <c r="U3771" i="1"/>
  <c r="W3771" i="1"/>
  <c r="U3767" i="1"/>
  <c r="W3767" i="1"/>
  <c r="U3763" i="1"/>
  <c r="W3763" i="1"/>
  <c r="U3759" i="1"/>
  <c r="W3759" i="1"/>
  <c r="U3755" i="1"/>
  <c r="W3755" i="1"/>
  <c r="U3751" i="1"/>
  <c r="W3751" i="1"/>
  <c r="U3747" i="1"/>
  <c r="W3747" i="1"/>
  <c r="U3743" i="1"/>
  <c r="W3743" i="1"/>
  <c r="U3739" i="1"/>
  <c r="W3739" i="1"/>
  <c r="U3735" i="1"/>
  <c r="W3735" i="1"/>
  <c r="U3731" i="1"/>
  <c r="W3731" i="1"/>
  <c r="U3727" i="1"/>
  <c r="W3727" i="1"/>
  <c r="U3723" i="1"/>
  <c r="W3723" i="1"/>
  <c r="U3719" i="1"/>
  <c r="W3719" i="1"/>
  <c r="U3715" i="1"/>
  <c r="W3715" i="1"/>
  <c r="U3711" i="1"/>
  <c r="W3711" i="1"/>
  <c r="U3707" i="1"/>
  <c r="W3707" i="1"/>
  <c r="U3703" i="1"/>
  <c r="W3703" i="1"/>
  <c r="U3699" i="1"/>
  <c r="W3699" i="1"/>
  <c r="U3695" i="1"/>
  <c r="W3695" i="1"/>
  <c r="U3691" i="1"/>
  <c r="W3691" i="1"/>
  <c r="U3687" i="1"/>
  <c r="W3687" i="1"/>
  <c r="U3683" i="1"/>
  <c r="W3683" i="1"/>
  <c r="U3679" i="1"/>
  <c r="W3679" i="1"/>
  <c r="U3675" i="1"/>
  <c r="W3675" i="1"/>
  <c r="U3671" i="1"/>
  <c r="W3671" i="1"/>
  <c r="U3667" i="1"/>
  <c r="W3667" i="1"/>
  <c r="U3663" i="1"/>
  <c r="W3663" i="1"/>
  <c r="U3659" i="1"/>
  <c r="W3659" i="1"/>
  <c r="U3655" i="1"/>
  <c r="W3655" i="1"/>
  <c r="U3651" i="1"/>
  <c r="W3651" i="1"/>
  <c r="U3647" i="1"/>
  <c r="W3647" i="1"/>
  <c r="U3643" i="1"/>
  <c r="W3643" i="1"/>
  <c r="U3639" i="1"/>
  <c r="W3639" i="1"/>
  <c r="U3635" i="1"/>
  <c r="W3635" i="1"/>
  <c r="U3631" i="1"/>
  <c r="W3631" i="1"/>
  <c r="U3627" i="1"/>
  <c r="W3627" i="1"/>
  <c r="U3623" i="1"/>
  <c r="W3623" i="1"/>
  <c r="U3619" i="1"/>
  <c r="W3619" i="1"/>
  <c r="U3615" i="1"/>
  <c r="W3615" i="1"/>
  <c r="U3611" i="1"/>
  <c r="W3611" i="1"/>
  <c r="U3607" i="1"/>
  <c r="W3607" i="1"/>
  <c r="U3603" i="1"/>
  <c r="W3603" i="1"/>
  <c r="U3599" i="1"/>
  <c r="W3599" i="1"/>
  <c r="U3595" i="1"/>
  <c r="W3595" i="1"/>
  <c r="U3591" i="1"/>
  <c r="W3591" i="1"/>
  <c r="U3587" i="1"/>
  <c r="W3587" i="1"/>
  <c r="U3583" i="1"/>
  <c r="W3583" i="1"/>
  <c r="U3579" i="1"/>
  <c r="W3579" i="1"/>
  <c r="U3575" i="1"/>
  <c r="W3575" i="1"/>
  <c r="U3571" i="1"/>
  <c r="W3571" i="1"/>
  <c r="U3567" i="1"/>
  <c r="W3567" i="1"/>
  <c r="U3563" i="1"/>
  <c r="W3563" i="1"/>
  <c r="U3559" i="1"/>
  <c r="W3559" i="1"/>
  <c r="U3555" i="1"/>
  <c r="W3555" i="1"/>
  <c r="U3551" i="1"/>
  <c r="W3551" i="1"/>
  <c r="U3547" i="1"/>
  <c r="W3547" i="1"/>
  <c r="U3543" i="1"/>
  <c r="W3543" i="1"/>
  <c r="U3539" i="1"/>
  <c r="W3539" i="1"/>
  <c r="U3535" i="1"/>
  <c r="W3535" i="1"/>
  <c r="U3531" i="1"/>
  <c r="W3531" i="1"/>
  <c r="U3527" i="1"/>
  <c r="W3527" i="1"/>
  <c r="U3523" i="1"/>
  <c r="W3523" i="1"/>
  <c r="U3519" i="1"/>
  <c r="W3519" i="1"/>
  <c r="U3515" i="1"/>
  <c r="W3515" i="1"/>
  <c r="U3511" i="1"/>
  <c r="W3511" i="1"/>
  <c r="U3507" i="1"/>
  <c r="W3507" i="1"/>
  <c r="U3503" i="1"/>
  <c r="W3503" i="1"/>
  <c r="U3499" i="1"/>
  <c r="W3499" i="1"/>
  <c r="U3495" i="1"/>
  <c r="W3495" i="1"/>
  <c r="U3491" i="1"/>
  <c r="W3491" i="1"/>
  <c r="U3487" i="1"/>
  <c r="W3487" i="1"/>
  <c r="U3483" i="1"/>
  <c r="W3483" i="1"/>
  <c r="U3479" i="1"/>
  <c r="W3479" i="1"/>
  <c r="U3475" i="1"/>
  <c r="W3475" i="1"/>
  <c r="U3471" i="1"/>
  <c r="W3471" i="1"/>
  <c r="U3467" i="1"/>
  <c r="W3467" i="1"/>
  <c r="U3463" i="1"/>
  <c r="W3463" i="1"/>
  <c r="U3459" i="1"/>
  <c r="W3459" i="1"/>
  <c r="U3455" i="1"/>
  <c r="W3455" i="1"/>
  <c r="U3451" i="1"/>
  <c r="W3451" i="1"/>
  <c r="U3447" i="1"/>
  <c r="W3447" i="1"/>
  <c r="U3443" i="1"/>
  <c r="W3443" i="1"/>
  <c r="U3439" i="1"/>
  <c r="W3439" i="1"/>
  <c r="U3435" i="1"/>
  <c r="W3435" i="1"/>
  <c r="U3431" i="1"/>
  <c r="W3431" i="1"/>
  <c r="U3427" i="1"/>
  <c r="W3427" i="1"/>
  <c r="U2326" i="1"/>
  <c r="W2326" i="1"/>
  <c r="U2322" i="1"/>
  <c r="W2322" i="1"/>
  <c r="U2318" i="1"/>
  <c r="W2318" i="1"/>
  <c r="U2314" i="1"/>
  <c r="W2314" i="1"/>
  <c r="U2310" i="1"/>
  <c r="W2310" i="1"/>
  <c r="U2306" i="1"/>
  <c r="W2306" i="1"/>
  <c r="U2302" i="1"/>
  <c r="W2302" i="1"/>
  <c r="U2298" i="1"/>
  <c r="W2298" i="1"/>
  <c r="U2294" i="1"/>
  <c r="W2294" i="1"/>
  <c r="U2290" i="1"/>
  <c r="W2290" i="1"/>
  <c r="U2286" i="1"/>
  <c r="W2286" i="1"/>
  <c r="U2282" i="1"/>
  <c r="W2282" i="1"/>
  <c r="U2278" i="1"/>
  <c r="W2278" i="1"/>
  <c r="U2274" i="1"/>
  <c r="W2274" i="1"/>
  <c r="U2270" i="1"/>
  <c r="W2270" i="1"/>
  <c r="U2266" i="1"/>
  <c r="W2266" i="1"/>
  <c r="U2262" i="1"/>
  <c r="W2262" i="1"/>
  <c r="U2258" i="1"/>
  <c r="W2258" i="1"/>
  <c r="U2254" i="1"/>
  <c r="W2254" i="1"/>
  <c r="U2250" i="1"/>
  <c r="W2250" i="1"/>
  <c r="U2246" i="1"/>
  <c r="W2246" i="1"/>
  <c r="U2242" i="1"/>
  <c r="W2242" i="1"/>
  <c r="U2238" i="1"/>
  <c r="W2238" i="1"/>
  <c r="U2234" i="1"/>
  <c r="W2234" i="1"/>
  <c r="U2230" i="1"/>
  <c r="W2230" i="1"/>
  <c r="U2226" i="1"/>
  <c r="W2226" i="1"/>
  <c r="U2222" i="1"/>
  <c r="W2222" i="1"/>
  <c r="U2218" i="1"/>
  <c r="W2218" i="1"/>
  <c r="U2214" i="1"/>
  <c r="W2214" i="1"/>
  <c r="U2210" i="1"/>
  <c r="W2210" i="1"/>
  <c r="U2206" i="1"/>
  <c r="W2206" i="1"/>
  <c r="U2202" i="1"/>
  <c r="W2202" i="1"/>
  <c r="U2198" i="1"/>
  <c r="W2198" i="1"/>
  <c r="U2194" i="1"/>
  <c r="W2194" i="1"/>
  <c r="U2190" i="1"/>
  <c r="W2190" i="1"/>
  <c r="U2186" i="1"/>
  <c r="W2186" i="1"/>
  <c r="U2182" i="1"/>
  <c r="W2182" i="1"/>
  <c r="U2178" i="1"/>
  <c r="W2178" i="1"/>
  <c r="U2174" i="1"/>
  <c r="W2174" i="1"/>
  <c r="U2170" i="1"/>
  <c r="W2170" i="1"/>
  <c r="U2166" i="1"/>
  <c r="W2166" i="1"/>
  <c r="U2162" i="1"/>
  <c r="W2162" i="1"/>
  <c r="U2158" i="1"/>
  <c r="W2158" i="1"/>
  <c r="U2154" i="1"/>
  <c r="W2154" i="1"/>
  <c r="U2150" i="1"/>
  <c r="W2150" i="1"/>
  <c r="U2146" i="1"/>
  <c r="W2146" i="1"/>
  <c r="U2142" i="1"/>
  <c r="W2142" i="1"/>
  <c r="U2138" i="1"/>
  <c r="W2138" i="1"/>
  <c r="U2134" i="1"/>
  <c r="W2134" i="1"/>
  <c r="U2130" i="1"/>
  <c r="W2130" i="1"/>
  <c r="U2126" i="1"/>
  <c r="W2126" i="1"/>
  <c r="U2122" i="1"/>
  <c r="W2122" i="1"/>
  <c r="U2118" i="1"/>
  <c r="W2118" i="1"/>
  <c r="U2114" i="1"/>
  <c r="W2114" i="1"/>
  <c r="U2110" i="1"/>
  <c r="W2110" i="1"/>
  <c r="U2106" i="1"/>
  <c r="W2106" i="1"/>
  <c r="U2102" i="1"/>
  <c r="W2102" i="1"/>
  <c r="U2098" i="1"/>
  <c r="W2098" i="1"/>
  <c r="U2094" i="1"/>
  <c r="W2094" i="1"/>
  <c r="U2090" i="1"/>
  <c r="W2090" i="1"/>
  <c r="U2086" i="1"/>
  <c r="W2086" i="1"/>
  <c r="U2082" i="1"/>
  <c r="W2082" i="1"/>
  <c r="U2078" i="1"/>
  <c r="W2078" i="1"/>
  <c r="U2074" i="1"/>
  <c r="W2074" i="1"/>
  <c r="U2070" i="1"/>
  <c r="W2070" i="1"/>
  <c r="U2066" i="1"/>
  <c r="W2066" i="1"/>
  <c r="U2062" i="1"/>
  <c r="W2062" i="1"/>
  <c r="U2058" i="1"/>
  <c r="W2058" i="1"/>
  <c r="U2054" i="1"/>
  <c r="W2054" i="1"/>
  <c r="U2050" i="1"/>
  <c r="W2050" i="1"/>
  <c r="U2046" i="1"/>
  <c r="W2046" i="1"/>
  <c r="U2325" i="1"/>
  <c r="W2325" i="1"/>
  <c r="U2321" i="1"/>
  <c r="W2321" i="1"/>
  <c r="U2317" i="1"/>
  <c r="W2317" i="1"/>
  <c r="U2313" i="1"/>
  <c r="W2313" i="1"/>
  <c r="U2309" i="1"/>
  <c r="W2309" i="1"/>
  <c r="U2305" i="1"/>
  <c r="W2305" i="1"/>
  <c r="U2301" i="1"/>
  <c r="W2301" i="1"/>
  <c r="U2297" i="1"/>
  <c r="W2297" i="1"/>
  <c r="U2293" i="1"/>
  <c r="W2293" i="1"/>
  <c r="U2289" i="1"/>
  <c r="W2289" i="1"/>
  <c r="U2285" i="1"/>
  <c r="W2285" i="1"/>
  <c r="U2281" i="1"/>
  <c r="W2281" i="1"/>
  <c r="U2277" i="1"/>
  <c r="W2277" i="1"/>
  <c r="U2273" i="1"/>
  <c r="W2273" i="1"/>
  <c r="U2269" i="1"/>
  <c r="W2269" i="1"/>
  <c r="U2265" i="1"/>
  <c r="W2265" i="1"/>
  <c r="U2261" i="1"/>
  <c r="W2261" i="1"/>
  <c r="U2257" i="1"/>
  <c r="W2257" i="1"/>
  <c r="U2253" i="1"/>
  <c r="W2253" i="1"/>
  <c r="U2249" i="1"/>
  <c r="W2249" i="1"/>
  <c r="U2245" i="1"/>
  <c r="W2245" i="1"/>
  <c r="U2241" i="1"/>
  <c r="W2241" i="1"/>
  <c r="U2237" i="1"/>
  <c r="W2237" i="1"/>
  <c r="U2233" i="1"/>
  <c r="W2233" i="1"/>
  <c r="U2229" i="1"/>
  <c r="W2229" i="1"/>
  <c r="U2225" i="1"/>
  <c r="W2225" i="1"/>
  <c r="U2221" i="1"/>
  <c r="W2221" i="1"/>
  <c r="U2217" i="1"/>
  <c r="W2217" i="1"/>
  <c r="U2213" i="1"/>
  <c r="W2213" i="1"/>
  <c r="U2209" i="1"/>
  <c r="W2209" i="1"/>
  <c r="U2205" i="1"/>
  <c r="W2205" i="1"/>
  <c r="U2201" i="1"/>
  <c r="W2201" i="1"/>
  <c r="U2197" i="1"/>
  <c r="W2197" i="1"/>
  <c r="U2193" i="1"/>
  <c r="W2193" i="1"/>
  <c r="U2189" i="1"/>
  <c r="W2189" i="1"/>
  <c r="U2185" i="1"/>
  <c r="W2185" i="1"/>
  <c r="U2181" i="1"/>
  <c r="W2181" i="1"/>
  <c r="U2177" i="1"/>
  <c r="W2177" i="1"/>
  <c r="U2173" i="1"/>
  <c r="W2173" i="1"/>
  <c r="U2169" i="1"/>
  <c r="W2169" i="1"/>
  <c r="U2165" i="1"/>
  <c r="W2165" i="1"/>
  <c r="U2161" i="1"/>
  <c r="W2161" i="1"/>
  <c r="U2157" i="1"/>
  <c r="W2157" i="1"/>
  <c r="U2153" i="1"/>
  <c r="W2153" i="1"/>
  <c r="U2149" i="1"/>
  <c r="W2149" i="1"/>
  <c r="U2145" i="1"/>
  <c r="W2145" i="1"/>
  <c r="U2141" i="1"/>
  <c r="W2141" i="1"/>
  <c r="U2137" i="1"/>
  <c r="W2137" i="1"/>
  <c r="U2133" i="1"/>
  <c r="W2133" i="1"/>
  <c r="U2129" i="1"/>
  <c r="W2129" i="1"/>
  <c r="U2125" i="1"/>
  <c r="W2125" i="1"/>
  <c r="U2121" i="1"/>
  <c r="W2121" i="1"/>
  <c r="U2117" i="1"/>
  <c r="W2117" i="1"/>
  <c r="U2113" i="1"/>
  <c r="W2113" i="1"/>
  <c r="U2109" i="1"/>
  <c r="W2109" i="1"/>
  <c r="U2105" i="1"/>
  <c r="W2105" i="1"/>
  <c r="U2101" i="1"/>
  <c r="W2101" i="1"/>
  <c r="U2097" i="1"/>
  <c r="W2097" i="1"/>
  <c r="U2093" i="1"/>
  <c r="W2093" i="1"/>
  <c r="U2089" i="1"/>
  <c r="W2089" i="1"/>
  <c r="U2085" i="1"/>
  <c r="W2085" i="1"/>
  <c r="U2081" i="1"/>
  <c r="W2081" i="1"/>
  <c r="U2077" i="1"/>
  <c r="W2077" i="1"/>
  <c r="U2073" i="1"/>
  <c r="W2073" i="1"/>
  <c r="U2069" i="1"/>
  <c r="W2069" i="1"/>
  <c r="U2065" i="1"/>
  <c r="W2065" i="1"/>
  <c r="U2061" i="1"/>
  <c r="W2061" i="1"/>
  <c r="U2057" i="1"/>
  <c r="W2057" i="1"/>
  <c r="U2053" i="1"/>
  <c r="W2053" i="1"/>
  <c r="U2049" i="1"/>
  <c r="W2049" i="1"/>
  <c r="U2045" i="1"/>
  <c r="W2045" i="1"/>
  <c r="U2041" i="1"/>
  <c r="W2041" i="1"/>
  <c r="U2037" i="1"/>
  <c r="W2037" i="1"/>
  <c r="U2033" i="1"/>
  <c r="W2033" i="1"/>
  <c r="U2029" i="1"/>
  <c r="W2029" i="1"/>
  <c r="U2025" i="1"/>
  <c r="W2025" i="1"/>
  <c r="U2021" i="1"/>
  <c r="W2021" i="1"/>
  <c r="U2017" i="1"/>
  <c r="W2017" i="1"/>
  <c r="U2013" i="1"/>
  <c r="W2013" i="1"/>
  <c r="U2009" i="1"/>
  <c r="W2009" i="1"/>
  <c r="U2005" i="1"/>
  <c r="W2005" i="1"/>
  <c r="U2001" i="1"/>
  <c r="W2001" i="1"/>
  <c r="U1997" i="1"/>
  <c r="W1997" i="1"/>
  <c r="U1993" i="1"/>
  <c r="W1993" i="1"/>
  <c r="U1989" i="1"/>
  <c r="W1989" i="1"/>
  <c r="U1985" i="1"/>
  <c r="W1985" i="1"/>
  <c r="U1981" i="1"/>
  <c r="W1981" i="1"/>
  <c r="U1977" i="1"/>
  <c r="W1977" i="1"/>
  <c r="U1973" i="1"/>
  <c r="W1973" i="1"/>
  <c r="U1969" i="1"/>
  <c r="W1969" i="1"/>
  <c r="U1965" i="1"/>
  <c r="W1965" i="1"/>
  <c r="U1961" i="1"/>
  <c r="W1961" i="1"/>
  <c r="U1957" i="1"/>
  <c r="W1957" i="1"/>
  <c r="U1953" i="1"/>
  <c r="W1953" i="1"/>
  <c r="U1949" i="1"/>
  <c r="W1949" i="1"/>
  <c r="U1945" i="1"/>
  <c r="W1945" i="1"/>
  <c r="U1941" i="1"/>
  <c r="W1941" i="1"/>
  <c r="U1937" i="1"/>
  <c r="W1937" i="1"/>
  <c r="U1933" i="1"/>
  <c r="W1933" i="1"/>
  <c r="U1929" i="1"/>
  <c r="W1929" i="1"/>
  <c r="U1925" i="1"/>
  <c r="W1925" i="1"/>
  <c r="U1921" i="1"/>
  <c r="W1921" i="1"/>
  <c r="U1917" i="1"/>
  <c r="W1917" i="1"/>
  <c r="U1913" i="1"/>
  <c r="W1913" i="1"/>
  <c r="U1909" i="1"/>
  <c r="W1909" i="1"/>
  <c r="U1905" i="1"/>
  <c r="W1905" i="1"/>
  <c r="U1901" i="1"/>
  <c r="W1901" i="1"/>
  <c r="U1897" i="1"/>
  <c r="W1897" i="1"/>
  <c r="U1893" i="1"/>
  <c r="W1893" i="1"/>
  <c r="U1889" i="1"/>
  <c r="W1889" i="1"/>
  <c r="U1885" i="1"/>
  <c r="W1885" i="1"/>
  <c r="U1881" i="1"/>
  <c r="W1881" i="1"/>
  <c r="U1877" i="1"/>
  <c r="W1877" i="1"/>
  <c r="U1873" i="1"/>
  <c r="W1873" i="1"/>
  <c r="U1869" i="1"/>
  <c r="W1869" i="1"/>
  <c r="U1865" i="1"/>
  <c r="W1865" i="1"/>
  <c r="U1861" i="1"/>
  <c r="W1861" i="1"/>
  <c r="U1857" i="1"/>
  <c r="W1857" i="1"/>
  <c r="U1853" i="1"/>
  <c r="W1853" i="1"/>
  <c r="U1849" i="1"/>
  <c r="W1849" i="1"/>
  <c r="U1845" i="1"/>
  <c r="W1845" i="1"/>
  <c r="U1841" i="1"/>
  <c r="W1841" i="1"/>
  <c r="U1837" i="1"/>
  <c r="W1837" i="1"/>
  <c r="U1833" i="1"/>
  <c r="W1833" i="1"/>
  <c r="U1829" i="1"/>
  <c r="W1829" i="1"/>
  <c r="U1825" i="1"/>
  <c r="W1825" i="1"/>
  <c r="U1821" i="1"/>
  <c r="W1821" i="1"/>
  <c r="U1817" i="1"/>
  <c r="W1817" i="1"/>
  <c r="U1813" i="1"/>
  <c r="W1813" i="1"/>
  <c r="U1809" i="1"/>
  <c r="W1809" i="1"/>
  <c r="U1805" i="1"/>
  <c r="W1805" i="1"/>
  <c r="U1801" i="1"/>
  <c r="W1801" i="1"/>
  <c r="U1797" i="1"/>
  <c r="W1797" i="1"/>
  <c r="U1793" i="1"/>
  <c r="W1793" i="1"/>
  <c r="U1789" i="1"/>
  <c r="W1789" i="1"/>
  <c r="U1785" i="1"/>
  <c r="W1785" i="1"/>
  <c r="U1781" i="1"/>
  <c r="W1781" i="1"/>
  <c r="U1777" i="1"/>
  <c r="W1777" i="1"/>
  <c r="U1773" i="1"/>
  <c r="W1773" i="1"/>
  <c r="U1769" i="1"/>
  <c r="W1769" i="1"/>
  <c r="U1765" i="1"/>
  <c r="W1765" i="1"/>
  <c r="U1761" i="1"/>
  <c r="W1761" i="1"/>
  <c r="U1757" i="1"/>
  <c r="W1757" i="1"/>
  <c r="U1753" i="1"/>
  <c r="W1753" i="1"/>
  <c r="U1749" i="1"/>
  <c r="W1749" i="1"/>
  <c r="U1745" i="1"/>
  <c r="W1745" i="1"/>
  <c r="U1741" i="1"/>
  <c r="W1741" i="1"/>
  <c r="U1737" i="1"/>
  <c r="W1737" i="1"/>
  <c r="U1733" i="1"/>
  <c r="W1733" i="1"/>
  <c r="U1729" i="1"/>
  <c r="W1729" i="1"/>
  <c r="U1725" i="1"/>
  <c r="W1725" i="1"/>
  <c r="U1721" i="1"/>
  <c r="W1721" i="1"/>
  <c r="U1717" i="1"/>
  <c r="W1717" i="1"/>
  <c r="U1713" i="1"/>
  <c r="W1713" i="1"/>
  <c r="U1709" i="1"/>
  <c r="W1709" i="1"/>
  <c r="U1705" i="1"/>
  <c r="W1705" i="1"/>
  <c r="U1701" i="1"/>
  <c r="W1701" i="1"/>
  <c r="U1697" i="1"/>
  <c r="W1697" i="1"/>
  <c r="U1693" i="1"/>
  <c r="W1693" i="1"/>
  <c r="U1689" i="1"/>
  <c r="W1689" i="1"/>
  <c r="U1685" i="1"/>
  <c r="W1685" i="1"/>
  <c r="U1681" i="1"/>
  <c r="W1681" i="1"/>
  <c r="U1677" i="1"/>
  <c r="W1677" i="1"/>
  <c r="U1673" i="1"/>
  <c r="W1673" i="1"/>
  <c r="U1669" i="1"/>
  <c r="W1669" i="1"/>
  <c r="U1665" i="1"/>
  <c r="W1665" i="1"/>
  <c r="U1661" i="1"/>
  <c r="W1661" i="1"/>
  <c r="U1657" i="1"/>
  <c r="W1657" i="1"/>
  <c r="U1653" i="1"/>
  <c r="W1653" i="1"/>
  <c r="U1649" i="1"/>
  <c r="W1649" i="1"/>
  <c r="U1645" i="1"/>
  <c r="W1645" i="1"/>
  <c r="U1641" i="1"/>
  <c r="W1641" i="1"/>
  <c r="U1637" i="1"/>
  <c r="W1637" i="1"/>
  <c r="U1633" i="1"/>
  <c r="W1633" i="1"/>
  <c r="U1629" i="1"/>
  <c r="W1629" i="1"/>
  <c r="U1625" i="1"/>
  <c r="W1625" i="1"/>
  <c r="U1621" i="1"/>
  <c r="W1621" i="1"/>
  <c r="U1617" i="1"/>
  <c r="W1617" i="1"/>
  <c r="U1613" i="1"/>
  <c r="W1613" i="1"/>
  <c r="U1609" i="1"/>
  <c r="W1609" i="1"/>
  <c r="U1605" i="1"/>
  <c r="W1605" i="1"/>
  <c r="U1601" i="1"/>
  <c r="W1601" i="1"/>
  <c r="U1597" i="1"/>
  <c r="W1597" i="1"/>
  <c r="U1593" i="1"/>
  <c r="W1593" i="1"/>
  <c r="U1589" i="1"/>
  <c r="W1589" i="1"/>
  <c r="U1585" i="1"/>
  <c r="W1585" i="1"/>
  <c r="U1581" i="1"/>
  <c r="W1581" i="1"/>
  <c r="U1577" i="1"/>
  <c r="W1577" i="1"/>
  <c r="U1573" i="1"/>
  <c r="W1573" i="1"/>
  <c r="U1569" i="1"/>
  <c r="W1569" i="1"/>
  <c r="U1565" i="1"/>
  <c r="W1565" i="1"/>
  <c r="U1561" i="1"/>
  <c r="W1561" i="1"/>
  <c r="U1557" i="1"/>
  <c r="W1557" i="1"/>
  <c r="U1553" i="1"/>
  <c r="W1553" i="1"/>
  <c r="U1549" i="1"/>
  <c r="W1549" i="1"/>
  <c r="U1545" i="1"/>
  <c r="W1545" i="1"/>
  <c r="U1541" i="1"/>
  <c r="W1541" i="1"/>
  <c r="U1537" i="1"/>
  <c r="W1537" i="1"/>
  <c r="U3773" i="1"/>
  <c r="W3773" i="1"/>
  <c r="U3769" i="1"/>
  <c r="W3769" i="1"/>
  <c r="U3765" i="1"/>
  <c r="W3765" i="1"/>
  <c r="U3761" i="1"/>
  <c r="W3761" i="1"/>
  <c r="U3757" i="1"/>
  <c r="W3757" i="1"/>
  <c r="U3753" i="1"/>
  <c r="W3753" i="1"/>
  <c r="U3749" i="1"/>
  <c r="W3749" i="1"/>
  <c r="U3745" i="1"/>
  <c r="W3745" i="1"/>
  <c r="U3741" i="1"/>
  <c r="W3741" i="1"/>
  <c r="U3737" i="1"/>
  <c r="W3737" i="1"/>
  <c r="U3733" i="1"/>
  <c r="W3733" i="1"/>
  <c r="U3729" i="1"/>
  <c r="W3729" i="1"/>
  <c r="U3725" i="1"/>
  <c r="W3725" i="1"/>
  <c r="U3721" i="1"/>
  <c r="W3721" i="1"/>
  <c r="U3717" i="1"/>
  <c r="W3717" i="1"/>
  <c r="U3713" i="1"/>
  <c r="W3713" i="1"/>
  <c r="U3709" i="1"/>
  <c r="W3709" i="1"/>
  <c r="U3705" i="1"/>
  <c r="W3705" i="1"/>
  <c r="U3701" i="1"/>
  <c r="W3701" i="1"/>
  <c r="U3697" i="1"/>
  <c r="W3697" i="1"/>
  <c r="U3693" i="1"/>
  <c r="W3693" i="1"/>
  <c r="U3689" i="1"/>
  <c r="W3689" i="1"/>
  <c r="U3685" i="1"/>
  <c r="W3685" i="1"/>
  <c r="U3681" i="1"/>
  <c r="W3681" i="1"/>
  <c r="U3677" i="1"/>
  <c r="W3677" i="1"/>
  <c r="U3673" i="1"/>
  <c r="W3673" i="1"/>
  <c r="U3669" i="1"/>
  <c r="W3669" i="1"/>
  <c r="U3665" i="1"/>
  <c r="W3665" i="1"/>
  <c r="U3661" i="1"/>
  <c r="W3661" i="1"/>
  <c r="U3657" i="1"/>
  <c r="W3657" i="1"/>
  <c r="U3653" i="1"/>
  <c r="W3653" i="1"/>
  <c r="U3649" i="1"/>
  <c r="W3649" i="1"/>
  <c r="U3645" i="1"/>
  <c r="W3645" i="1"/>
  <c r="U3641" i="1"/>
  <c r="W3641" i="1"/>
  <c r="U3637" i="1"/>
  <c r="W3637" i="1"/>
  <c r="U3633" i="1"/>
  <c r="W3633" i="1"/>
  <c r="U3629" i="1"/>
  <c r="W3629" i="1"/>
  <c r="U3625" i="1"/>
  <c r="W3625" i="1"/>
  <c r="U3621" i="1"/>
  <c r="W3621" i="1"/>
  <c r="U3617" i="1"/>
  <c r="W3617" i="1"/>
  <c r="U3613" i="1"/>
  <c r="W3613" i="1"/>
  <c r="U3609" i="1"/>
  <c r="W3609" i="1"/>
  <c r="U3605" i="1"/>
  <c r="W3605" i="1"/>
  <c r="U3601" i="1"/>
  <c r="W3601" i="1"/>
  <c r="U3597" i="1"/>
  <c r="W3597" i="1"/>
  <c r="U3593" i="1"/>
  <c r="W3593" i="1"/>
  <c r="U3589" i="1"/>
  <c r="W3589" i="1"/>
  <c r="U3585" i="1"/>
  <c r="W3585" i="1"/>
  <c r="U3581" i="1"/>
  <c r="W3581" i="1"/>
  <c r="U3577" i="1"/>
  <c r="W3577" i="1"/>
  <c r="U3573" i="1"/>
  <c r="W3573" i="1"/>
  <c r="U3569" i="1"/>
  <c r="W3569" i="1"/>
  <c r="U3565" i="1"/>
  <c r="W3565" i="1"/>
  <c r="U3561" i="1"/>
  <c r="W3561" i="1"/>
  <c r="U3557" i="1"/>
  <c r="W3557" i="1"/>
  <c r="U3553" i="1"/>
  <c r="W3553" i="1"/>
  <c r="U3549" i="1"/>
  <c r="W3549" i="1"/>
  <c r="U3545" i="1"/>
  <c r="W3545" i="1"/>
  <c r="U3541" i="1"/>
  <c r="W3541" i="1"/>
  <c r="U3537" i="1"/>
  <c r="W3537" i="1"/>
  <c r="U3533" i="1"/>
  <c r="W3533" i="1"/>
  <c r="U3529" i="1"/>
  <c r="W3529" i="1"/>
  <c r="U3525" i="1"/>
  <c r="W3525" i="1"/>
  <c r="U3521" i="1"/>
  <c r="W3521" i="1"/>
  <c r="U3517" i="1"/>
  <c r="W3517" i="1"/>
  <c r="U3513" i="1"/>
  <c r="W3513" i="1"/>
  <c r="U3509" i="1"/>
  <c r="W3509" i="1"/>
  <c r="U3505" i="1"/>
  <c r="W3505" i="1"/>
  <c r="U3501" i="1"/>
  <c r="W3501" i="1"/>
  <c r="U3497" i="1"/>
  <c r="W3497" i="1"/>
  <c r="U3493" i="1"/>
  <c r="W3493" i="1"/>
  <c r="U3489" i="1"/>
  <c r="W3489" i="1"/>
  <c r="U3485" i="1"/>
  <c r="W3485" i="1"/>
  <c r="U3481" i="1"/>
  <c r="W3481" i="1"/>
  <c r="U3477" i="1"/>
  <c r="W3477" i="1"/>
  <c r="U3473" i="1"/>
  <c r="W3473" i="1"/>
  <c r="U3469" i="1"/>
  <c r="W3469" i="1"/>
  <c r="U3465" i="1"/>
  <c r="W3465" i="1"/>
  <c r="U3461" i="1"/>
  <c r="W3461" i="1"/>
  <c r="U3457" i="1"/>
  <c r="W3457" i="1"/>
  <c r="U3453" i="1"/>
  <c r="W3453" i="1"/>
  <c r="U3449" i="1"/>
  <c r="W3449" i="1"/>
  <c r="U3445" i="1"/>
  <c r="W3445" i="1"/>
  <c r="U3441" i="1"/>
  <c r="W3441" i="1"/>
  <c r="U3437" i="1"/>
  <c r="W3437" i="1"/>
  <c r="U3433" i="1"/>
  <c r="W3433" i="1"/>
  <c r="U3429" i="1"/>
  <c r="W3429" i="1"/>
  <c r="U3425" i="1"/>
  <c r="W3425" i="1"/>
  <c r="U3421" i="1"/>
  <c r="W3421" i="1"/>
  <c r="U3417" i="1"/>
  <c r="W3417" i="1"/>
  <c r="U3413" i="1"/>
  <c r="W3413" i="1"/>
  <c r="U3409" i="1"/>
  <c r="W3409" i="1"/>
  <c r="U3405" i="1"/>
  <c r="W3405" i="1"/>
  <c r="U3401" i="1"/>
  <c r="W3401" i="1"/>
  <c r="U3397" i="1"/>
  <c r="W3397" i="1"/>
  <c r="U3393" i="1"/>
  <c r="W3393" i="1"/>
  <c r="U3389" i="1"/>
  <c r="W3389" i="1"/>
  <c r="U3385" i="1"/>
  <c r="W3385" i="1"/>
  <c r="U3381" i="1"/>
  <c r="W3381" i="1"/>
  <c r="U3377" i="1"/>
  <c r="W3377" i="1"/>
  <c r="U3373" i="1"/>
  <c r="W3373" i="1"/>
  <c r="U3369" i="1"/>
  <c r="W3369" i="1"/>
  <c r="U3365" i="1"/>
  <c r="W3365" i="1"/>
  <c r="U3361" i="1"/>
  <c r="W3361" i="1"/>
  <c r="U3357" i="1"/>
  <c r="W3357" i="1"/>
  <c r="U3353" i="1"/>
  <c r="W3353" i="1"/>
  <c r="U3349" i="1"/>
  <c r="W3349" i="1"/>
  <c r="U3345" i="1"/>
  <c r="W3345" i="1"/>
  <c r="U3341" i="1"/>
  <c r="W3341" i="1"/>
  <c r="U3337" i="1"/>
  <c r="W3337" i="1"/>
  <c r="U3333" i="1"/>
  <c r="W3333" i="1"/>
  <c r="U3329" i="1"/>
  <c r="W3329" i="1"/>
  <c r="U3325" i="1"/>
  <c r="W3325" i="1"/>
  <c r="U3321" i="1"/>
  <c r="W3321" i="1"/>
  <c r="U3317" i="1"/>
  <c r="W3317" i="1"/>
  <c r="U3313" i="1"/>
  <c r="W3313" i="1"/>
  <c r="U3309" i="1"/>
  <c r="W3309" i="1"/>
  <c r="U3305" i="1"/>
  <c r="W3305" i="1"/>
  <c r="U3301" i="1"/>
  <c r="W3301" i="1"/>
  <c r="U3297" i="1"/>
  <c r="W3297" i="1"/>
  <c r="U3293" i="1"/>
  <c r="W3293" i="1"/>
  <c r="U3289" i="1"/>
  <c r="W3289" i="1"/>
  <c r="U3285" i="1"/>
  <c r="W3285" i="1"/>
  <c r="U3281" i="1"/>
  <c r="W3281" i="1"/>
  <c r="U3277" i="1"/>
  <c r="W3277" i="1"/>
  <c r="U3273" i="1"/>
  <c r="W3273" i="1"/>
  <c r="U3269" i="1"/>
  <c r="W3269" i="1"/>
  <c r="U3265" i="1"/>
  <c r="W3265" i="1"/>
  <c r="U3261" i="1"/>
  <c r="W3261" i="1"/>
  <c r="U3257" i="1"/>
  <c r="W3257" i="1"/>
  <c r="U3253" i="1"/>
  <c r="W3253" i="1"/>
  <c r="U3249" i="1"/>
  <c r="W3249" i="1"/>
  <c r="U3245" i="1"/>
  <c r="W3245" i="1"/>
  <c r="U3241" i="1"/>
  <c r="W3241" i="1"/>
  <c r="U3237" i="1"/>
  <c r="W3237" i="1"/>
  <c r="U3233" i="1"/>
  <c r="W3233" i="1"/>
  <c r="U3229" i="1"/>
  <c r="W3229" i="1"/>
  <c r="U3225" i="1"/>
  <c r="W3225" i="1"/>
  <c r="U3221" i="1"/>
  <c r="W3221" i="1"/>
  <c r="U3217" i="1"/>
  <c r="W3217" i="1"/>
  <c r="U3213" i="1"/>
  <c r="W3213" i="1"/>
  <c r="U3209" i="1"/>
  <c r="W3209" i="1"/>
  <c r="U3205" i="1"/>
  <c r="W3205" i="1"/>
  <c r="U3201" i="1"/>
  <c r="W3201" i="1"/>
  <c r="U3197" i="1"/>
  <c r="W3197" i="1"/>
  <c r="U3193" i="1"/>
  <c r="W3193" i="1"/>
  <c r="U3189" i="1"/>
  <c r="W3189" i="1"/>
  <c r="U3185" i="1"/>
  <c r="W3185" i="1"/>
  <c r="U3181" i="1"/>
  <c r="W3181" i="1"/>
  <c r="U3177" i="1"/>
  <c r="W3177" i="1"/>
  <c r="U3173" i="1"/>
  <c r="W3173" i="1"/>
  <c r="U3169" i="1"/>
  <c r="W3169" i="1"/>
  <c r="U3165" i="1"/>
  <c r="W3165" i="1"/>
  <c r="U3161" i="1"/>
  <c r="W3161" i="1"/>
  <c r="U3157" i="1"/>
  <c r="W3157" i="1"/>
  <c r="U3153" i="1"/>
  <c r="W3153" i="1"/>
  <c r="U3149" i="1"/>
  <c r="W3149" i="1"/>
  <c r="U3145" i="1"/>
  <c r="W3145" i="1"/>
  <c r="U3141" i="1"/>
  <c r="W3141" i="1"/>
  <c r="U3137" i="1"/>
  <c r="W3137" i="1"/>
  <c r="U3133" i="1"/>
  <c r="W3133" i="1"/>
  <c r="U3129" i="1"/>
  <c r="W3129" i="1"/>
  <c r="U3125" i="1"/>
  <c r="W3125" i="1"/>
  <c r="U3121" i="1"/>
  <c r="W3121" i="1"/>
  <c r="U3117" i="1"/>
  <c r="W3117" i="1"/>
  <c r="U3113" i="1"/>
  <c r="W3113" i="1"/>
  <c r="U3109" i="1"/>
  <c r="W3109" i="1"/>
  <c r="U3105" i="1"/>
  <c r="W3105" i="1"/>
  <c r="U3101" i="1"/>
  <c r="W3101" i="1"/>
  <c r="U3097" i="1"/>
  <c r="W3097" i="1"/>
  <c r="U3093" i="1"/>
  <c r="W3093" i="1"/>
  <c r="U3089" i="1"/>
  <c r="W3089" i="1"/>
  <c r="U3085" i="1"/>
  <c r="W3085" i="1"/>
  <c r="U3081" i="1"/>
  <c r="W3081" i="1"/>
  <c r="U3077" i="1"/>
  <c r="W3077" i="1"/>
  <c r="U3073" i="1"/>
  <c r="W3073" i="1"/>
  <c r="U3069" i="1"/>
  <c r="W3069" i="1"/>
  <c r="U3065" i="1"/>
  <c r="W3065" i="1"/>
  <c r="U3061" i="1"/>
  <c r="W3061" i="1"/>
  <c r="U3057" i="1"/>
  <c r="W3057" i="1"/>
  <c r="U3053" i="1"/>
  <c r="W3053" i="1"/>
  <c r="U3049" i="1"/>
  <c r="W3049" i="1"/>
  <c r="U3045" i="1"/>
  <c r="W3045" i="1"/>
  <c r="U3041" i="1"/>
  <c r="W3041" i="1"/>
  <c r="U3037" i="1"/>
  <c r="W3037" i="1"/>
  <c r="U3033" i="1"/>
  <c r="W3033" i="1"/>
  <c r="U3029" i="1"/>
  <c r="W3029" i="1"/>
  <c r="U3025" i="1"/>
  <c r="W3025" i="1"/>
  <c r="U3021" i="1"/>
  <c r="W3021" i="1"/>
  <c r="U3017" i="1"/>
  <c r="W3017" i="1"/>
  <c r="U3013" i="1"/>
  <c r="W3013" i="1"/>
  <c r="U3009" i="1"/>
  <c r="W3009" i="1"/>
  <c r="U3005" i="1"/>
  <c r="W3005" i="1"/>
  <c r="U3001" i="1"/>
  <c r="W3001" i="1"/>
  <c r="U2997" i="1"/>
  <c r="W2997" i="1"/>
  <c r="U2993" i="1"/>
  <c r="W2993" i="1"/>
  <c r="U2989" i="1"/>
  <c r="W2989" i="1"/>
  <c r="U2985" i="1"/>
  <c r="W2985" i="1"/>
  <c r="U2981" i="1"/>
  <c r="W2981" i="1"/>
  <c r="U2977" i="1"/>
  <c r="W2977" i="1"/>
  <c r="U2973" i="1"/>
  <c r="W2973" i="1"/>
  <c r="U2969" i="1"/>
  <c r="W2969" i="1"/>
  <c r="U2965" i="1"/>
  <c r="W2965" i="1"/>
  <c r="U2961" i="1"/>
  <c r="W2961" i="1"/>
  <c r="U2957" i="1"/>
  <c r="W2957" i="1"/>
  <c r="U2953" i="1"/>
  <c r="W2953" i="1"/>
  <c r="U2949" i="1"/>
  <c r="W2949" i="1"/>
  <c r="U2945" i="1"/>
  <c r="W2945" i="1"/>
  <c r="U2941" i="1"/>
  <c r="W2941" i="1"/>
  <c r="U2937" i="1"/>
  <c r="W2937" i="1"/>
  <c r="U2933" i="1"/>
  <c r="W2933" i="1"/>
  <c r="U2929" i="1"/>
  <c r="W2929" i="1"/>
  <c r="U2925" i="1"/>
  <c r="W2925" i="1"/>
  <c r="U2921" i="1"/>
  <c r="W2921" i="1"/>
  <c r="U2917" i="1"/>
  <c r="W2917" i="1"/>
  <c r="U2913" i="1"/>
  <c r="W2913" i="1"/>
  <c r="U2909" i="1"/>
  <c r="W2909" i="1"/>
  <c r="U2905" i="1"/>
  <c r="W2905" i="1"/>
  <c r="U2901" i="1"/>
  <c r="W2901" i="1"/>
  <c r="U2897" i="1"/>
  <c r="W2897" i="1"/>
  <c r="U2893" i="1"/>
  <c r="W2893" i="1"/>
  <c r="U2889" i="1"/>
  <c r="W2889" i="1"/>
  <c r="U2885" i="1"/>
  <c r="W2885" i="1"/>
  <c r="U2881" i="1"/>
  <c r="W2881" i="1"/>
  <c r="U2877" i="1"/>
  <c r="W2877" i="1"/>
  <c r="U2873" i="1"/>
  <c r="W2873" i="1"/>
  <c r="U2869" i="1"/>
  <c r="W2869" i="1"/>
  <c r="U2865" i="1"/>
  <c r="W2865" i="1"/>
  <c r="U2861" i="1"/>
  <c r="W2861" i="1"/>
  <c r="U2857" i="1"/>
  <c r="W2857" i="1"/>
  <c r="U2853" i="1"/>
  <c r="W2853" i="1"/>
  <c r="U2849" i="1"/>
  <c r="W2849" i="1"/>
  <c r="U2845" i="1"/>
  <c r="W2845" i="1"/>
  <c r="U2841" i="1"/>
  <c r="W2841" i="1"/>
  <c r="U2837" i="1"/>
  <c r="W2837" i="1"/>
  <c r="U2833" i="1"/>
  <c r="W2833" i="1"/>
  <c r="U2829" i="1"/>
  <c r="W2829" i="1"/>
  <c r="U2825" i="1"/>
  <c r="W2825" i="1"/>
  <c r="U2821" i="1"/>
  <c r="W2821" i="1"/>
  <c r="U2817" i="1"/>
  <c r="W2817" i="1"/>
  <c r="U2813" i="1"/>
  <c r="W2813" i="1"/>
  <c r="U2809" i="1"/>
  <c r="W2809" i="1"/>
  <c r="U2805" i="1"/>
  <c r="W2805" i="1"/>
  <c r="U2801" i="1"/>
  <c r="W2801" i="1"/>
  <c r="U2797" i="1"/>
  <c r="W2797" i="1"/>
  <c r="U2793" i="1"/>
  <c r="W2793" i="1"/>
  <c r="U2789" i="1"/>
  <c r="W2789" i="1"/>
  <c r="U2785" i="1"/>
  <c r="W2785" i="1"/>
  <c r="U2781" i="1"/>
  <c r="W2781" i="1"/>
  <c r="U2777" i="1"/>
  <c r="W2777" i="1"/>
  <c r="U2773" i="1"/>
  <c r="W2773" i="1"/>
  <c r="U2769" i="1"/>
  <c r="W2769" i="1"/>
  <c r="U2765" i="1"/>
  <c r="W2765" i="1"/>
  <c r="U2761" i="1"/>
  <c r="W2761" i="1"/>
  <c r="U2757" i="1"/>
  <c r="W2757" i="1"/>
  <c r="U2753" i="1"/>
  <c r="W2753" i="1"/>
  <c r="U2749" i="1"/>
  <c r="W2749" i="1"/>
  <c r="U2745" i="1"/>
  <c r="W2745" i="1"/>
  <c r="U2741" i="1"/>
  <c r="W2741" i="1"/>
  <c r="U2737" i="1"/>
  <c r="W2737" i="1"/>
  <c r="U2733" i="1"/>
  <c r="W2733" i="1"/>
  <c r="U2729" i="1"/>
  <c r="W2729" i="1"/>
  <c r="U2725" i="1"/>
  <c r="W2725" i="1"/>
  <c r="U2721" i="1"/>
  <c r="W2721" i="1"/>
  <c r="U2717" i="1"/>
  <c r="W2717" i="1"/>
  <c r="U2713" i="1"/>
  <c r="W2713" i="1"/>
  <c r="U2709" i="1"/>
  <c r="W2709" i="1"/>
  <c r="U2705" i="1"/>
  <c r="W2705" i="1"/>
  <c r="U2701" i="1"/>
  <c r="W2701" i="1"/>
  <c r="U2697" i="1"/>
  <c r="W2697" i="1"/>
  <c r="U2693" i="1"/>
  <c r="W2693" i="1"/>
  <c r="U2689" i="1"/>
  <c r="W2689" i="1"/>
  <c r="U2685" i="1"/>
  <c r="W2685" i="1"/>
  <c r="U2681" i="1"/>
  <c r="W2681" i="1"/>
  <c r="U2677" i="1"/>
  <c r="W2677" i="1"/>
  <c r="U2673" i="1"/>
  <c r="W2673" i="1"/>
  <c r="U2669" i="1"/>
  <c r="W2669" i="1"/>
  <c r="U2665" i="1"/>
  <c r="W2665" i="1"/>
  <c r="U2661" i="1"/>
  <c r="W2661" i="1"/>
  <c r="U2657" i="1"/>
  <c r="W2657" i="1"/>
  <c r="U2653" i="1"/>
  <c r="W2653" i="1"/>
  <c r="U2649" i="1"/>
  <c r="W2649" i="1"/>
  <c r="U2645" i="1"/>
  <c r="W2645" i="1"/>
  <c r="U2641" i="1"/>
  <c r="W2641" i="1"/>
  <c r="U2637" i="1"/>
  <c r="W2637" i="1"/>
  <c r="U2633" i="1"/>
  <c r="W2633" i="1"/>
  <c r="U2629" i="1"/>
  <c r="W2629" i="1"/>
  <c r="U2625" i="1"/>
  <c r="W2625" i="1"/>
  <c r="U2621" i="1"/>
  <c r="W2621" i="1"/>
  <c r="U2617" i="1"/>
  <c r="W2617" i="1"/>
  <c r="U2613" i="1"/>
  <c r="W2613" i="1"/>
  <c r="U2609" i="1"/>
  <c r="W2609" i="1"/>
  <c r="U2605" i="1"/>
  <c r="W2605" i="1"/>
  <c r="U2601" i="1"/>
  <c r="W2601" i="1"/>
  <c r="U2597" i="1"/>
  <c r="W2597" i="1"/>
  <c r="U2593" i="1"/>
  <c r="W2593" i="1"/>
  <c r="U2589" i="1"/>
  <c r="W2589" i="1"/>
  <c r="U2585" i="1"/>
  <c r="W2585" i="1"/>
  <c r="U2581" i="1"/>
  <c r="W2581" i="1"/>
  <c r="U2577" i="1"/>
  <c r="W2577" i="1"/>
  <c r="U2573" i="1"/>
  <c r="W2573" i="1"/>
  <c r="U2569" i="1"/>
  <c r="W2569" i="1"/>
  <c r="U2565" i="1"/>
  <c r="W2565" i="1"/>
  <c r="U2561" i="1"/>
  <c r="W2561" i="1"/>
  <c r="U2557" i="1"/>
  <c r="W2557" i="1"/>
  <c r="U2553" i="1"/>
  <c r="W2553" i="1"/>
  <c r="U2549" i="1"/>
  <c r="W2549" i="1"/>
  <c r="U2545" i="1"/>
  <c r="W2545" i="1"/>
  <c r="U2541" i="1"/>
  <c r="W2541" i="1"/>
  <c r="U2537" i="1"/>
  <c r="W2537" i="1"/>
  <c r="U2533" i="1"/>
  <c r="W2533" i="1"/>
  <c r="U2529" i="1"/>
  <c r="W2529" i="1"/>
  <c r="U2525" i="1"/>
  <c r="W2525" i="1"/>
  <c r="U2521" i="1"/>
  <c r="W2521" i="1"/>
  <c r="U2517" i="1"/>
  <c r="W2517" i="1"/>
  <c r="U2513" i="1"/>
  <c r="W2513" i="1"/>
  <c r="U2509" i="1"/>
  <c r="W2509" i="1"/>
  <c r="U2505" i="1"/>
  <c r="W2505" i="1"/>
  <c r="U2501" i="1"/>
  <c r="W2501" i="1"/>
  <c r="U2497" i="1"/>
  <c r="W2497" i="1"/>
  <c r="U2493" i="1"/>
  <c r="W2493" i="1"/>
  <c r="U2489" i="1"/>
  <c r="W2489" i="1"/>
  <c r="U2485" i="1"/>
  <c r="W2485" i="1"/>
  <c r="U2481" i="1"/>
  <c r="W2481" i="1"/>
  <c r="U2477" i="1"/>
  <c r="W2477" i="1"/>
  <c r="U2473" i="1"/>
  <c r="W2473" i="1"/>
  <c r="U2469" i="1"/>
  <c r="W2469" i="1"/>
  <c r="U2465" i="1"/>
  <c r="W2465" i="1"/>
  <c r="U2461" i="1"/>
  <c r="W2461" i="1"/>
  <c r="U2457" i="1"/>
  <c r="W2457" i="1"/>
  <c r="U2453" i="1"/>
  <c r="W2453" i="1"/>
  <c r="U2449" i="1"/>
  <c r="W2449" i="1"/>
  <c r="U2445" i="1"/>
  <c r="W2445" i="1"/>
  <c r="U2441" i="1"/>
  <c r="W2441" i="1"/>
  <c r="U2437" i="1"/>
  <c r="W2437" i="1"/>
  <c r="U2433" i="1"/>
  <c r="W2433" i="1"/>
  <c r="U2429" i="1"/>
  <c r="W2429" i="1"/>
  <c r="U2425" i="1"/>
  <c r="W2425" i="1"/>
  <c r="U2421" i="1"/>
  <c r="W2421" i="1"/>
  <c r="U2417" i="1"/>
  <c r="W2417" i="1"/>
  <c r="U2413" i="1"/>
  <c r="W2413" i="1"/>
  <c r="U2409" i="1"/>
  <c r="W2409" i="1"/>
  <c r="U2405" i="1"/>
  <c r="W2405" i="1"/>
  <c r="U2401" i="1"/>
  <c r="W2401" i="1"/>
  <c r="U2397" i="1"/>
  <c r="W2397" i="1"/>
  <c r="U2393" i="1"/>
  <c r="W2393" i="1"/>
  <c r="U2389" i="1"/>
  <c r="W2389" i="1"/>
  <c r="U2385" i="1"/>
  <c r="W2385" i="1"/>
  <c r="U2381" i="1"/>
  <c r="W2381" i="1"/>
  <c r="U2377" i="1"/>
  <c r="W2377" i="1"/>
  <c r="U2373" i="1"/>
  <c r="W2373" i="1"/>
  <c r="U2369" i="1"/>
  <c r="W2369" i="1"/>
  <c r="U2365" i="1"/>
  <c r="W2365" i="1"/>
  <c r="U2361" i="1"/>
  <c r="W2361" i="1"/>
  <c r="U2357" i="1"/>
  <c r="W2357" i="1"/>
  <c r="U2353" i="1"/>
  <c r="W2353" i="1"/>
  <c r="U2349" i="1"/>
  <c r="W2349" i="1"/>
  <c r="U2345" i="1"/>
  <c r="W2345" i="1"/>
  <c r="U2341" i="1"/>
  <c r="W2341" i="1"/>
  <c r="U2337" i="1"/>
  <c r="W2337" i="1"/>
  <c r="U2333" i="1"/>
  <c r="W2333" i="1"/>
  <c r="U2328" i="1"/>
  <c r="W2328" i="1"/>
  <c r="U2324" i="1"/>
  <c r="W2324" i="1"/>
  <c r="U2320" i="1"/>
  <c r="W2320" i="1"/>
  <c r="U2316" i="1"/>
  <c r="W2316" i="1"/>
  <c r="U2312" i="1"/>
  <c r="W2312" i="1"/>
  <c r="U2308" i="1"/>
  <c r="W2308" i="1"/>
  <c r="U2304" i="1"/>
  <c r="W2304" i="1"/>
  <c r="U2300" i="1"/>
  <c r="W2300" i="1"/>
  <c r="U2296" i="1"/>
  <c r="W2296" i="1"/>
  <c r="U2292" i="1"/>
  <c r="W2292" i="1"/>
  <c r="U2288" i="1"/>
  <c r="W2288" i="1"/>
  <c r="U2284" i="1"/>
  <c r="W2284" i="1"/>
  <c r="U2280" i="1"/>
  <c r="W2280" i="1"/>
  <c r="U2276" i="1"/>
  <c r="W2276" i="1"/>
  <c r="U2272" i="1"/>
  <c r="W2272" i="1"/>
  <c r="U2268" i="1"/>
  <c r="W2268" i="1"/>
  <c r="U2264" i="1"/>
  <c r="W2264" i="1"/>
  <c r="U2260" i="1"/>
  <c r="W2260" i="1"/>
  <c r="U2256" i="1"/>
  <c r="W2256" i="1"/>
  <c r="U2252" i="1"/>
  <c r="W2252" i="1"/>
  <c r="U2248" i="1"/>
  <c r="W2248" i="1"/>
  <c r="U2244" i="1"/>
  <c r="W2244" i="1"/>
  <c r="U2240" i="1"/>
  <c r="W2240" i="1"/>
  <c r="U2236" i="1"/>
  <c r="W2236" i="1"/>
  <c r="U2232" i="1"/>
  <c r="W2232" i="1"/>
  <c r="U2228" i="1"/>
  <c r="W2228" i="1"/>
  <c r="U2224" i="1"/>
  <c r="W2224" i="1"/>
  <c r="U2220" i="1"/>
  <c r="W2220" i="1"/>
  <c r="U2216" i="1"/>
  <c r="W2216" i="1"/>
  <c r="U2212" i="1"/>
  <c r="W2212" i="1"/>
  <c r="U2208" i="1"/>
  <c r="W2208" i="1"/>
  <c r="U2204" i="1"/>
  <c r="W2204" i="1"/>
  <c r="U2200" i="1"/>
  <c r="W2200" i="1"/>
  <c r="U2196" i="1"/>
  <c r="W2196" i="1"/>
  <c r="U2192" i="1"/>
  <c r="W2192" i="1"/>
  <c r="U2188" i="1"/>
  <c r="W2188" i="1"/>
  <c r="U2184" i="1"/>
  <c r="W2184" i="1"/>
  <c r="U2180" i="1"/>
  <c r="W2180" i="1"/>
  <c r="U2176" i="1"/>
  <c r="W2176" i="1"/>
  <c r="U2172" i="1"/>
  <c r="W2172" i="1"/>
  <c r="U2168" i="1"/>
  <c r="W2168" i="1"/>
  <c r="U2164" i="1"/>
  <c r="W2164" i="1"/>
  <c r="U2160" i="1"/>
  <c r="W2160" i="1"/>
  <c r="U2156" i="1"/>
  <c r="W2156" i="1"/>
  <c r="U2152" i="1"/>
  <c r="W2152" i="1"/>
  <c r="U2148" i="1"/>
  <c r="W2148" i="1"/>
  <c r="U2144" i="1"/>
  <c r="W2144" i="1"/>
  <c r="U2140" i="1"/>
  <c r="W2140" i="1"/>
  <c r="U2136" i="1"/>
  <c r="W2136" i="1"/>
  <c r="U2132" i="1"/>
  <c r="W2132" i="1"/>
  <c r="U2128" i="1"/>
  <c r="W2128" i="1"/>
  <c r="U2124" i="1"/>
  <c r="W2124" i="1"/>
  <c r="U2120" i="1"/>
  <c r="W2120" i="1"/>
  <c r="U2116" i="1"/>
  <c r="W2116" i="1"/>
  <c r="U2112" i="1"/>
  <c r="W2112" i="1"/>
  <c r="U2108" i="1"/>
  <c r="W2108" i="1"/>
  <c r="U2104" i="1"/>
  <c r="W2104" i="1"/>
  <c r="U2100" i="1"/>
  <c r="W2100" i="1"/>
  <c r="U2096" i="1"/>
  <c r="W2096" i="1"/>
  <c r="U2092" i="1"/>
  <c r="W2092" i="1"/>
  <c r="U2088" i="1"/>
  <c r="W2088" i="1"/>
  <c r="U2084" i="1"/>
  <c r="W2084" i="1"/>
  <c r="U2080" i="1"/>
  <c r="W2080" i="1"/>
  <c r="U2076" i="1"/>
  <c r="W2076" i="1"/>
  <c r="U2072" i="1"/>
  <c r="W2072" i="1"/>
  <c r="U2068" i="1"/>
  <c r="W2068" i="1"/>
  <c r="U2064" i="1"/>
  <c r="W2064" i="1"/>
  <c r="U2060" i="1"/>
  <c r="W2060" i="1"/>
  <c r="U2056" i="1"/>
  <c r="W2056" i="1"/>
  <c r="U2052" i="1"/>
  <c r="W2052" i="1"/>
  <c r="U2048" i="1"/>
  <c r="W2048" i="1"/>
  <c r="U2044" i="1"/>
  <c r="W2044" i="1"/>
  <c r="U3668" i="1"/>
  <c r="W3668" i="1"/>
  <c r="U3664" i="1"/>
  <c r="W3664" i="1"/>
  <c r="U3660" i="1"/>
  <c r="W3660" i="1"/>
  <c r="U3656" i="1"/>
  <c r="W3656" i="1"/>
  <c r="U3652" i="1"/>
  <c r="W3652" i="1"/>
  <c r="U3648" i="1"/>
  <c r="W3648" i="1"/>
  <c r="U3644" i="1"/>
  <c r="W3644" i="1"/>
  <c r="U3640" i="1"/>
  <c r="W3640" i="1"/>
  <c r="U3636" i="1"/>
  <c r="W3636" i="1"/>
  <c r="U3632" i="1"/>
  <c r="W3632" i="1"/>
  <c r="U3628" i="1"/>
  <c r="W3628" i="1"/>
  <c r="U3624" i="1"/>
  <c r="W3624" i="1"/>
  <c r="U3620" i="1"/>
  <c r="W3620" i="1"/>
  <c r="U3616" i="1"/>
  <c r="W3616" i="1"/>
  <c r="U3612" i="1"/>
  <c r="W3612" i="1"/>
  <c r="U3608" i="1"/>
  <c r="W3608" i="1"/>
  <c r="U3604" i="1"/>
  <c r="W3604" i="1"/>
  <c r="U3600" i="1"/>
  <c r="W3600" i="1"/>
  <c r="U3596" i="1"/>
  <c r="W3596" i="1"/>
  <c r="U3592" i="1"/>
  <c r="W3592" i="1"/>
  <c r="U3588" i="1"/>
  <c r="W3588" i="1"/>
  <c r="U3584" i="1"/>
  <c r="W3584" i="1"/>
  <c r="U3580" i="1"/>
  <c r="W3580" i="1"/>
  <c r="U3576" i="1"/>
  <c r="W3576" i="1"/>
  <c r="U3572" i="1"/>
  <c r="W3572" i="1"/>
  <c r="U3568" i="1"/>
  <c r="W3568" i="1"/>
  <c r="U3564" i="1"/>
  <c r="W3564" i="1"/>
  <c r="U3560" i="1"/>
  <c r="W3560" i="1"/>
  <c r="U3556" i="1"/>
  <c r="W3556" i="1"/>
  <c r="U3552" i="1"/>
  <c r="W3552" i="1"/>
  <c r="U3548" i="1"/>
  <c r="W3548" i="1"/>
  <c r="U3544" i="1"/>
  <c r="W3544" i="1"/>
  <c r="U3540" i="1"/>
  <c r="W3540" i="1"/>
  <c r="U3536" i="1"/>
  <c r="W3536" i="1"/>
  <c r="U3532" i="1"/>
  <c r="W3532" i="1"/>
  <c r="U3528" i="1"/>
  <c r="W3528" i="1"/>
  <c r="U3524" i="1"/>
  <c r="W3524" i="1"/>
  <c r="U3520" i="1"/>
  <c r="W3520" i="1"/>
  <c r="U3516" i="1"/>
  <c r="W3516" i="1"/>
  <c r="U3512" i="1"/>
  <c r="W3512" i="1"/>
  <c r="U3508" i="1"/>
  <c r="W3508" i="1"/>
  <c r="U3504" i="1"/>
  <c r="W3504" i="1"/>
  <c r="U3500" i="1"/>
  <c r="W3500" i="1"/>
  <c r="U3496" i="1"/>
  <c r="W3496" i="1"/>
  <c r="U3492" i="1"/>
  <c r="W3492" i="1"/>
  <c r="U3488" i="1"/>
  <c r="W3488" i="1"/>
  <c r="U3484" i="1"/>
  <c r="W3484" i="1"/>
  <c r="U3480" i="1"/>
  <c r="W3480" i="1"/>
  <c r="U3476" i="1"/>
  <c r="W3476" i="1"/>
  <c r="U3472" i="1"/>
  <c r="W3472" i="1"/>
  <c r="U3468" i="1"/>
  <c r="W3468" i="1"/>
  <c r="U3464" i="1"/>
  <c r="W3464" i="1"/>
  <c r="U3460" i="1"/>
  <c r="W3460" i="1"/>
  <c r="U3456" i="1"/>
  <c r="W3456" i="1"/>
  <c r="U3452" i="1"/>
  <c r="W3452" i="1"/>
  <c r="U3448" i="1"/>
  <c r="W3448" i="1"/>
  <c r="U3444" i="1"/>
  <c r="W3444" i="1"/>
  <c r="U3440" i="1"/>
  <c r="W3440" i="1"/>
  <c r="U3436" i="1"/>
  <c r="W3436" i="1"/>
  <c r="U3432" i="1"/>
  <c r="W3432" i="1"/>
  <c r="U3428" i="1"/>
  <c r="W3428" i="1"/>
  <c r="U3424" i="1"/>
  <c r="W3424" i="1"/>
  <c r="U3420" i="1"/>
  <c r="W3420" i="1"/>
  <c r="U3416" i="1"/>
  <c r="W3416" i="1"/>
  <c r="U3412" i="1"/>
  <c r="W3412" i="1"/>
  <c r="U3408" i="1"/>
  <c r="W3408" i="1"/>
  <c r="U3404" i="1"/>
  <c r="W3404" i="1"/>
  <c r="U3400" i="1"/>
  <c r="W3400" i="1"/>
  <c r="U3396" i="1"/>
  <c r="W3396" i="1"/>
  <c r="U3392" i="1"/>
  <c r="W3392" i="1"/>
  <c r="U3388" i="1"/>
  <c r="W3388" i="1"/>
  <c r="U3384" i="1"/>
  <c r="W3384" i="1"/>
  <c r="U3380" i="1"/>
  <c r="W3380" i="1"/>
  <c r="U3376" i="1"/>
  <c r="W3376" i="1"/>
  <c r="U3372" i="1"/>
  <c r="W3372" i="1"/>
  <c r="U3368" i="1"/>
  <c r="W3368" i="1"/>
  <c r="U3364" i="1"/>
  <c r="W3364" i="1"/>
  <c r="U3360" i="1"/>
  <c r="W3360" i="1"/>
  <c r="U3356" i="1"/>
  <c r="W3356" i="1"/>
  <c r="U3352" i="1"/>
  <c r="W3352" i="1"/>
  <c r="U3348" i="1"/>
  <c r="W3348" i="1"/>
  <c r="U3344" i="1"/>
  <c r="W3344" i="1"/>
  <c r="U3340" i="1"/>
  <c r="W3340" i="1"/>
  <c r="U3336" i="1"/>
  <c r="W3336" i="1"/>
  <c r="U3332" i="1"/>
  <c r="W3332" i="1"/>
  <c r="U3328" i="1"/>
  <c r="W3328" i="1"/>
  <c r="U3324" i="1"/>
  <c r="W3324" i="1"/>
  <c r="U3320" i="1"/>
  <c r="W3320" i="1"/>
  <c r="U3316" i="1"/>
  <c r="W3316" i="1"/>
  <c r="U3312" i="1"/>
  <c r="W3312" i="1"/>
  <c r="U3308" i="1"/>
  <c r="W3308" i="1"/>
  <c r="U3304" i="1"/>
  <c r="W3304" i="1"/>
  <c r="U3300" i="1"/>
  <c r="W3300" i="1"/>
  <c r="U3296" i="1"/>
  <c r="W3296" i="1"/>
  <c r="U3292" i="1"/>
  <c r="W3292" i="1"/>
  <c r="U3288" i="1"/>
  <c r="W3288" i="1"/>
  <c r="U3284" i="1"/>
  <c r="W3284" i="1"/>
  <c r="U3280" i="1"/>
  <c r="W3280" i="1"/>
  <c r="U3276" i="1"/>
  <c r="W3276" i="1"/>
  <c r="U3272" i="1"/>
  <c r="W3272" i="1"/>
  <c r="U3268" i="1"/>
  <c r="W3268" i="1"/>
  <c r="U3264" i="1"/>
  <c r="W3264" i="1"/>
  <c r="U3260" i="1"/>
  <c r="W3260" i="1"/>
  <c r="U3256" i="1"/>
  <c r="W3256" i="1"/>
  <c r="U3252" i="1"/>
  <c r="W3252" i="1"/>
  <c r="U3248" i="1"/>
  <c r="W3248" i="1"/>
  <c r="U3244" i="1"/>
  <c r="W3244" i="1"/>
  <c r="U3240" i="1"/>
  <c r="W3240" i="1"/>
  <c r="U3236" i="1"/>
  <c r="W3236" i="1"/>
  <c r="U3232" i="1"/>
  <c r="W3232" i="1"/>
  <c r="U3228" i="1"/>
  <c r="W3228" i="1"/>
  <c r="U3224" i="1"/>
  <c r="W3224" i="1"/>
  <c r="U3220" i="1"/>
  <c r="W3220" i="1"/>
  <c r="U3216" i="1"/>
  <c r="W3216" i="1"/>
  <c r="U3212" i="1"/>
  <c r="W3212" i="1"/>
  <c r="U3208" i="1"/>
  <c r="W3208" i="1"/>
  <c r="U3204" i="1"/>
  <c r="W3204" i="1"/>
  <c r="U3200" i="1"/>
  <c r="W3200" i="1"/>
  <c r="U3196" i="1"/>
  <c r="W3196" i="1"/>
  <c r="U3192" i="1"/>
  <c r="W3192" i="1"/>
  <c r="U3188" i="1"/>
  <c r="W3188" i="1"/>
  <c r="U3184" i="1"/>
  <c r="W3184" i="1"/>
  <c r="U3180" i="1"/>
  <c r="W3180" i="1"/>
  <c r="U3176" i="1"/>
  <c r="W3176" i="1"/>
  <c r="U3172" i="1"/>
  <c r="W3172" i="1"/>
  <c r="U3168" i="1"/>
  <c r="W3168" i="1"/>
  <c r="U3164" i="1"/>
  <c r="W3164" i="1"/>
  <c r="U3160" i="1"/>
  <c r="W3160" i="1"/>
  <c r="U3156" i="1"/>
  <c r="W3156" i="1"/>
  <c r="U3152" i="1"/>
  <c r="W3152" i="1"/>
  <c r="U3148" i="1"/>
  <c r="W3148" i="1"/>
  <c r="U3144" i="1"/>
  <c r="W3144" i="1"/>
  <c r="U3140" i="1"/>
  <c r="W3140" i="1"/>
  <c r="U3136" i="1"/>
  <c r="W3136" i="1"/>
  <c r="U3132" i="1"/>
  <c r="W3132" i="1"/>
  <c r="U3128" i="1"/>
  <c r="W3128" i="1"/>
  <c r="U3124" i="1"/>
  <c r="W3124" i="1"/>
  <c r="U3120" i="1"/>
  <c r="W3120" i="1"/>
  <c r="U3116" i="1"/>
  <c r="W3116" i="1"/>
  <c r="U3112" i="1"/>
  <c r="W3112" i="1"/>
  <c r="U3108" i="1"/>
  <c r="W3108" i="1"/>
  <c r="U3104" i="1"/>
  <c r="W3104" i="1"/>
  <c r="U3100" i="1"/>
  <c r="W3100" i="1"/>
  <c r="U3096" i="1"/>
  <c r="W3096" i="1"/>
  <c r="U3092" i="1"/>
  <c r="W3092" i="1"/>
  <c r="U3088" i="1"/>
  <c r="W3088" i="1"/>
  <c r="U3084" i="1"/>
  <c r="W3084" i="1"/>
  <c r="U3080" i="1"/>
  <c r="W3080" i="1"/>
  <c r="U3076" i="1"/>
  <c r="W3076" i="1"/>
  <c r="U3072" i="1"/>
  <c r="W3072" i="1"/>
  <c r="U3068" i="1"/>
  <c r="W3068" i="1"/>
  <c r="U3064" i="1"/>
  <c r="W3064" i="1"/>
  <c r="U3060" i="1"/>
  <c r="W3060" i="1"/>
  <c r="U3056" i="1"/>
  <c r="W3056" i="1"/>
  <c r="U3052" i="1"/>
  <c r="W3052" i="1"/>
  <c r="U3048" i="1"/>
  <c r="W3048" i="1"/>
  <c r="U3044" i="1"/>
  <c r="W3044" i="1"/>
  <c r="U3040" i="1"/>
  <c r="W3040" i="1"/>
  <c r="U3036" i="1"/>
  <c r="W3036" i="1"/>
  <c r="U3032" i="1"/>
  <c r="W3032" i="1"/>
  <c r="U3028" i="1"/>
  <c r="W3028" i="1"/>
  <c r="U3024" i="1"/>
  <c r="W3024" i="1"/>
  <c r="U3020" i="1"/>
  <c r="W3020" i="1"/>
  <c r="U3016" i="1"/>
  <c r="W3016" i="1"/>
  <c r="U3012" i="1"/>
  <c r="W3012" i="1"/>
  <c r="U3008" i="1"/>
  <c r="W3008" i="1"/>
  <c r="U3004" i="1"/>
  <c r="W3004" i="1"/>
  <c r="U3000" i="1"/>
  <c r="W3000" i="1"/>
  <c r="U2996" i="1"/>
  <c r="W2996" i="1"/>
  <c r="U2992" i="1"/>
  <c r="W2992" i="1"/>
  <c r="U2988" i="1"/>
  <c r="W2988" i="1"/>
  <c r="U2984" i="1"/>
  <c r="W2984" i="1"/>
  <c r="U2980" i="1"/>
  <c r="W2980" i="1"/>
  <c r="U2976" i="1"/>
  <c r="W2976" i="1"/>
  <c r="U2972" i="1"/>
  <c r="W2972" i="1"/>
  <c r="U2968" i="1"/>
  <c r="W2968" i="1"/>
  <c r="U2964" i="1"/>
  <c r="W2964" i="1"/>
  <c r="U2960" i="1"/>
  <c r="W2960" i="1"/>
  <c r="U2956" i="1"/>
  <c r="W2956" i="1"/>
  <c r="U2952" i="1"/>
  <c r="W2952" i="1"/>
  <c r="U2948" i="1"/>
  <c r="W2948" i="1"/>
  <c r="U2944" i="1"/>
  <c r="W2944" i="1"/>
  <c r="U2940" i="1"/>
  <c r="W2940" i="1"/>
  <c r="U2936" i="1"/>
  <c r="W2936" i="1"/>
  <c r="U2932" i="1"/>
  <c r="W2932" i="1"/>
  <c r="U2928" i="1"/>
  <c r="W2928" i="1"/>
  <c r="U2924" i="1"/>
  <c r="W2924" i="1"/>
  <c r="U2920" i="1"/>
  <c r="W2920" i="1"/>
  <c r="U2916" i="1"/>
  <c r="W2916" i="1"/>
  <c r="U2912" i="1"/>
  <c r="W2912" i="1"/>
  <c r="U2908" i="1"/>
  <c r="W2908" i="1"/>
  <c r="U2904" i="1"/>
  <c r="W2904" i="1"/>
  <c r="U2900" i="1"/>
  <c r="W2900" i="1"/>
  <c r="U2896" i="1"/>
  <c r="W2896" i="1"/>
  <c r="U2892" i="1"/>
  <c r="W2892" i="1"/>
  <c r="U2888" i="1"/>
  <c r="W2888" i="1"/>
  <c r="U2884" i="1"/>
  <c r="W2884" i="1"/>
  <c r="U2880" i="1"/>
  <c r="W2880" i="1"/>
  <c r="U2876" i="1"/>
  <c r="W2876" i="1"/>
  <c r="U2872" i="1"/>
  <c r="W2872" i="1"/>
  <c r="U2868" i="1"/>
  <c r="W2868" i="1"/>
  <c r="U2864" i="1"/>
  <c r="W2864" i="1"/>
  <c r="U2860" i="1"/>
  <c r="W2860" i="1"/>
  <c r="U2856" i="1"/>
  <c r="W2856" i="1"/>
  <c r="U2852" i="1"/>
  <c r="W2852" i="1"/>
  <c r="U2848" i="1"/>
  <c r="W2848" i="1"/>
  <c r="U2844" i="1"/>
  <c r="W2844" i="1"/>
  <c r="U2840" i="1"/>
  <c r="W2840" i="1"/>
  <c r="U2836" i="1"/>
  <c r="W2836" i="1"/>
  <c r="U2832" i="1"/>
  <c r="W2832" i="1"/>
  <c r="U2828" i="1"/>
  <c r="W2828" i="1"/>
  <c r="U2824" i="1"/>
  <c r="W2824" i="1"/>
  <c r="U2820" i="1"/>
  <c r="W2820" i="1"/>
  <c r="U2816" i="1"/>
  <c r="W2816" i="1"/>
  <c r="U2812" i="1"/>
  <c r="W2812" i="1"/>
  <c r="U2808" i="1"/>
  <c r="W2808" i="1"/>
  <c r="U2804" i="1"/>
  <c r="W2804" i="1"/>
  <c r="U2800" i="1"/>
  <c r="W2800" i="1"/>
  <c r="U2796" i="1"/>
  <c r="W2796" i="1"/>
  <c r="U2792" i="1"/>
  <c r="W2792" i="1"/>
  <c r="U2788" i="1"/>
  <c r="W2788" i="1"/>
  <c r="U2784" i="1"/>
  <c r="W2784" i="1"/>
  <c r="U2780" i="1"/>
  <c r="W2780" i="1"/>
  <c r="U2776" i="1"/>
  <c r="W2776" i="1"/>
  <c r="U2772" i="1"/>
  <c r="W2772" i="1"/>
  <c r="U2768" i="1"/>
  <c r="W2768" i="1"/>
  <c r="U2764" i="1"/>
  <c r="W2764" i="1"/>
  <c r="U2760" i="1"/>
  <c r="W2760" i="1"/>
  <c r="U2756" i="1"/>
  <c r="W2756" i="1"/>
  <c r="U2752" i="1"/>
  <c r="W2752" i="1"/>
  <c r="U2748" i="1"/>
  <c r="W2748" i="1"/>
  <c r="U2744" i="1"/>
  <c r="W2744" i="1"/>
  <c r="U2740" i="1"/>
  <c r="W2740" i="1"/>
  <c r="U2736" i="1"/>
  <c r="W2736" i="1"/>
  <c r="U2732" i="1"/>
  <c r="W2732" i="1"/>
  <c r="U2728" i="1"/>
  <c r="W2728" i="1"/>
  <c r="U2724" i="1"/>
  <c r="W2724" i="1"/>
  <c r="U2720" i="1"/>
  <c r="W2720" i="1"/>
  <c r="U2716" i="1"/>
  <c r="W2716" i="1"/>
  <c r="U2712" i="1"/>
  <c r="W2712" i="1"/>
  <c r="U2708" i="1"/>
  <c r="W2708" i="1"/>
  <c r="U2704" i="1"/>
  <c r="W2704" i="1"/>
  <c r="U2700" i="1"/>
  <c r="W2700" i="1"/>
  <c r="U2696" i="1"/>
  <c r="W2696" i="1"/>
  <c r="U2692" i="1"/>
  <c r="W2692" i="1"/>
  <c r="U2688" i="1"/>
  <c r="W2688" i="1"/>
  <c r="U2684" i="1"/>
  <c r="W2684" i="1"/>
  <c r="U2680" i="1"/>
  <c r="W2680" i="1"/>
  <c r="U2676" i="1"/>
  <c r="W2676" i="1"/>
  <c r="U2672" i="1"/>
  <c r="W2672" i="1"/>
  <c r="U2668" i="1"/>
  <c r="W2668" i="1"/>
  <c r="U2664" i="1"/>
  <c r="W2664" i="1"/>
  <c r="U2660" i="1"/>
  <c r="W2660" i="1"/>
  <c r="U2656" i="1"/>
  <c r="W2656" i="1"/>
  <c r="U2652" i="1"/>
  <c r="W2652" i="1"/>
  <c r="U2648" i="1"/>
  <c r="W2648" i="1"/>
  <c r="U2644" i="1"/>
  <c r="W2644" i="1"/>
  <c r="U2640" i="1"/>
  <c r="W2640" i="1"/>
  <c r="U2636" i="1"/>
  <c r="W2636" i="1"/>
  <c r="U2632" i="1"/>
  <c r="W2632" i="1"/>
  <c r="U2628" i="1"/>
  <c r="W2628" i="1"/>
  <c r="U2624" i="1"/>
  <c r="W2624" i="1"/>
  <c r="U2620" i="1"/>
  <c r="W2620" i="1"/>
  <c r="U2616" i="1"/>
  <c r="W2616" i="1"/>
  <c r="U2612" i="1"/>
  <c r="W2612" i="1"/>
  <c r="U2608" i="1"/>
  <c r="W2608" i="1"/>
  <c r="U2604" i="1"/>
  <c r="W2604" i="1"/>
  <c r="U2600" i="1"/>
  <c r="W2600" i="1"/>
  <c r="U2596" i="1"/>
  <c r="W2596" i="1"/>
  <c r="U2592" i="1"/>
  <c r="W2592" i="1"/>
  <c r="U2588" i="1"/>
  <c r="W2588" i="1"/>
  <c r="U2584" i="1"/>
  <c r="W2584" i="1"/>
  <c r="U2580" i="1"/>
  <c r="W2580" i="1"/>
  <c r="U2576" i="1"/>
  <c r="W2576" i="1"/>
  <c r="U2572" i="1"/>
  <c r="W2572" i="1"/>
  <c r="U2568" i="1"/>
  <c r="W2568" i="1"/>
  <c r="U2564" i="1"/>
  <c r="W2564" i="1"/>
  <c r="U2560" i="1"/>
  <c r="W2560" i="1"/>
  <c r="U2556" i="1"/>
  <c r="W2556" i="1"/>
  <c r="U2552" i="1"/>
  <c r="W2552" i="1"/>
  <c r="U2548" i="1"/>
  <c r="W2548" i="1"/>
  <c r="U2544" i="1"/>
  <c r="W2544" i="1"/>
  <c r="U2540" i="1"/>
  <c r="W2540" i="1"/>
  <c r="U2536" i="1"/>
  <c r="W2536" i="1"/>
  <c r="U2532" i="1"/>
  <c r="W2532" i="1"/>
  <c r="U2528" i="1"/>
  <c r="W2528" i="1"/>
  <c r="U2524" i="1"/>
  <c r="W2524" i="1"/>
  <c r="U2520" i="1"/>
  <c r="W2520" i="1"/>
  <c r="U2516" i="1"/>
  <c r="W2516" i="1"/>
  <c r="U2512" i="1"/>
  <c r="W2512" i="1"/>
  <c r="U2508" i="1"/>
  <c r="W2508" i="1"/>
  <c r="U2504" i="1"/>
  <c r="W2504" i="1"/>
  <c r="U2500" i="1"/>
  <c r="W2500" i="1"/>
  <c r="U2496" i="1"/>
  <c r="W2496" i="1"/>
  <c r="U2492" i="1"/>
  <c r="W2492" i="1"/>
  <c r="U2488" i="1"/>
  <c r="W2488" i="1"/>
  <c r="U2484" i="1"/>
  <c r="W2484" i="1"/>
  <c r="U2480" i="1"/>
  <c r="W2480" i="1"/>
  <c r="U2476" i="1"/>
  <c r="W2476" i="1"/>
  <c r="U2472" i="1"/>
  <c r="W2472" i="1"/>
  <c r="U2468" i="1"/>
  <c r="W2468" i="1"/>
  <c r="U2464" i="1"/>
  <c r="W2464" i="1"/>
  <c r="U2460" i="1"/>
  <c r="W2460" i="1"/>
  <c r="U2456" i="1"/>
  <c r="W2456" i="1"/>
  <c r="U2452" i="1"/>
  <c r="W2452" i="1"/>
  <c r="U2448" i="1"/>
  <c r="W2448" i="1"/>
  <c r="U2444" i="1"/>
  <c r="W2444" i="1"/>
  <c r="U2440" i="1"/>
  <c r="W2440" i="1"/>
  <c r="U2436" i="1"/>
  <c r="W2436" i="1"/>
  <c r="U2432" i="1"/>
  <c r="W2432" i="1"/>
  <c r="U2428" i="1"/>
  <c r="W2428" i="1"/>
  <c r="U2424" i="1"/>
  <c r="W2424" i="1"/>
  <c r="U2420" i="1"/>
  <c r="W2420" i="1"/>
  <c r="U2416" i="1"/>
  <c r="W2416" i="1"/>
  <c r="U2412" i="1"/>
  <c r="W2412" i="1"/>
  <c r="U2408" i="1"/>
  <c r="W2408" i="1"/>
  <c r="U2404" i="1"/>
  <c r="W2404" i="1"/>
  <c r="U2400" i="1"/>
  <c r="W2400" i="1"/>
  <c r="U2396" i="1"/>
  <c r="W2396" i="1"/>
  <c r="U2392" i="1"/>
  <c r="W2392" i="1"/>
  <c r="U2388" i="1"/>
  <c r="W2388" i="1"/>
  <c r="U2384" i="1"/>
  <c r="W2384" i="1"/>
  <c r="U2380" i="1"/>
  <c r="W2380" i="1"/>
  <c r="U2376" i="1"/>
  <c r="W2376" i="1"/>
  <c r="U2372" i="1"/>
  <c r="W2372" i="1"/>
  <c r="U2368" i="1"/>
  <c r="W2368" i="1"/>
  <c r="U2364" i="1"/>
  <c r="W2364" i="1"/>
  <c r="U2360" i="1"/>
  <c r="W2360" i="1"/>
  <c r="U2356" i="1"/>
  <c r="W2356" i="1"/>
  <c r="U2352" i="1"/>
  <c r="W2352" i="1"/>
  <c r="U2348" i="1"/>
  <c r="W2348" i="1"/>
  <c r="U2344" i="1"/>
  <c r="W2344" i="1"/>
  <c r="U2340" i="1"/>
  <c r="W2340" i="1"/>
  <c r="U2336" i="1"/>
  <c r="W2336" i="1"/>
  <c r="U2332" i="1"/>
  <c r="W2332" i="1"/>
  <c r="U2327" i="1"/>
  <c r="W2327" i="1"/>
  <c r="U2323" i="1"/>
  <c r="W2323" i="1"/>
  <c r="U2319" i="1"/>
  <c r="W2319" i="1"/>
  <c r="U2315" i="1"/>
  <c r="W2315" i="1"/>
  <c r="U2311" i="1"/>
  <c r="W2311" i="1"/>
  <c r="U2307" i="1"/>
  <c r="W2307" i="1"/>
  <c r="U2303" i="1"/>
  <c r="W2303" i="1"/>
  <c r="U2299" i="1"/>
  <c r="W2299" i="1"/>
  <c r="U2295" i="1"/>
  <c r="W2295" i="1"/>
  <c r="U2291" i="1"/>
  <c r="W2291" i="1"/>
  <c r="U2287" i="1"/>
  <c r="W2287" i="1"/>
  <c r="U2283" i="1"/>
  <c r="W2283" i="1"/>
  <c r="U2279" i="1"/>
  <c r="W2279" i="1"/>
  <c r="U2275" i="1"/>
  <c r="W2275" i="1"/>
  <c r="U2271" i="1"/>
  <c r="W2271" i="1"/>
  <c r="U2267" i="1"/>
  <c r="W2267" i="1"/>
  <c r="U2263" i="1"/>
  <c r="W2263" i="1"/>
  <c r="U2259" i="1"/>
  <c r="W2259" i="1"/>
  <c r="U2255" i="1"/>
  <c r="W2255" i="1"/>
  <c r="U2251" i="1"/>
  <c r="W2251" i="1"/>
  <c r="U2247" i="1"/>
  <c r="W2247" i="1"/>
  <c r="U2243" i="1"/>
  <c r="W2243" i="1"/>
  <c r="U2239" i="1"/>
  <c r="W2239" i="1"/>
  <c r="U2235" i="1"/>
  <c r="W2235" i="1"/>
  <c r="U2231" i="1"/>
  <c r="W2231" i="1"/>
  <c r="U2227" i="1"/>
  <c r="W2227" i="1"/>
  <c r="U2223" i="1"/>
  <c r="W2223" i="1"/>
  <c r="U2219" i="1"/>
  <c r="W2219" i="1"/>
  <c r="U2215" i="1"/>
  <c r="W2215" i="1"/>
  <c r="U2211" i="1"/>
  <c r="W2211" i="1"/>
  <c r="U2207" i="1"/>
  <c r="W2207" i="1"/>
  <c r="U2203" i="1"/>
  <c r="W2203" i="1"/>
  <c r="U2199" i="1"/>
  <c r="W2199" i="1"/>
  <c r="U2195" i="1"/>
  <c r="W2195" i="1"/>
  <c r="U2191" i="1"/>
  <c r="W2191" i="1"/>
  <c r="U2187" i="1"/>
  <c r="W2187" i="1"/>
  <c r="U2183" i="1"/>
  <c r="W2183" i="1"/>
  <c r="U2179" i="1"/>
  <c r="W2179" i="1"/>
  <c r="U2175" i="1"/>
  <c r="W2175" i="1"/>
  <c r="U2171" i="1"/>
  <c r="W2171" i="1"/>
  <c r="U2167" i="1"/>
  <c r="W2167" i="1"/>
  <c r="U2163" i="1"/>
  <c r="W2163" i="1"/>
  <c r="U2159" i="1"/>
  <c r="W2159" i="1"/>
  <c r="U2155" i="1"/>
  <c r="W2155" i="1"/>
  <c r="U2151" i="1"/>
  <c r="W2151" i="1"/>
  <c r="U2147" i="1"/>
  <c r="W2147" i="1"/>
  <c r="U2143" i="1"/>
  <c r="W2143" i="1"/>
  <c r="U2139" i="1"/>
  <c r="W2139" i="1"/>
  <c r="U2135" i="1"/>
  <c r="W2135" i="1"/>
  <c r="U2131" i="1"/>
  <c r="W2131" i="1"/>
  <c r="U2127" i="1"/>
  <c r="W2127" i="1"/>
  <c r="U2123" i="1"/>
  <c r="W2123" i="1"/>
  <c r="U2119" i="1"/>
  <c r="W2119" i="1"/>
  <c r="U2115" i="1"/>
  <c r="W2115" i="1"/>
  <c r="U2111" i="1"/>
  <c r="W2111" i="1"/>
  <c r="U2107" i="1"/>
  <c r="W2107" i="1"/>
  <c r="U2103" i="1"/>
  <c r="W2103" i="1"/>
  <c r="U2099" i="1"/>
  <c r="W2099" i="1"/>
  <c r="U2095" i="1"/>
  <c r="W2095" i="1"/>
  <c r="U2091" i="1"/>
  <c r="W2091" i="1"/>
  <c r="U2087" i="1"/>
  <c r="W2087" i="1"/>
  <c r="U2083" i="1"/>
  <c r="W2083" i="1"/>
  <c r="U2079" i="1"/>
  <c r="W2079" i="1"/>
  <c r="U2075" i="1"/>
  <c r="W2075" i="1"/>
  <c r="U2071" i="1"/>
  <c r="W2071" i="1"/>
  <c r="U2067" i="1"/>
  <c r="W2067" i="1"/>
  <c r="U2063" i="1"/>
  <c r="W2063" i="1"/>
  <c r="U2059" i="1"/>
  <c r="W2059" i="1"/>
  <c r="U2055" i="1"/>
  <c r="W2055" i="1"/>
  <c r="U2051" i="1"/>
  <c r="W2051" i="1"/>
  <c r="U2047" i="1"/>
  <c r="W2047" i="1"/>
  <c r="U2043" i="1"/>
  <c r="W2043" i="1"/>
  <c r="U2039" i="1"/>
  <c r="W2039" i="1"/>
  <c r="U2035" i="1"/>
  <c r="W2035" i="1"/>
  <c r="U2031" i="1"/>
  <c r="W2031" i="1"/>
  <c r="U2027" i="1"/>
  <c r="W2027" i="1"/>
  <c r="U2023" i="1"/>
  <c r="W2023" i="1"/>
  <c r="U2019" i="1"/>
  <c r="W2019" i="1"/>
  <c r="U2015" i="1"/>
  <c r="W2015" i="1"/>
  <c r="U2011" i="1"/>
  <c r="W2011" i="1"/>
  <c r="U2007" i="1"/>
  <c r="W2007" i="1"/>
  <c r="U2003" i="1"/>
  <c r="W2003" i="1"/>
  <c r="U1999" i="1"/>
  <c r="W1999" i="1"/>
  <c r="U1995" i="1"/>
  <c r="W1995" i="1"/>
  <c r="U1991" i="1"/>
  <c r="W1991" i="1"/>
  <c r="U1987" i="1"/>
  <c r="W1987" i="1"/>
  <c r="U1983" i="1"/>
  <c r="W1983" i="1"/>
  <c r="U1979" i="1"/>
  <c r="W1979" i="1"/>
  <c r="U1975" i="1"/>
  <c r="W1975" i="1"/>
  <c r="U1971" i="1"/>
  <c r="W1971" i="1"/>
  <c r="U1967" i="1"/>
  <c r="W1967" i="1"/>
  <c r="U1963" i="1"/>
  <c r="W1963" i="1"/>
  <c r="U1959" i="1"/>
  <c r="W1959" i="1"/>
  <c r="U1955" i="1"/>
  <c r="W1955" i="1"/>
  <c r="U1951" i="1"/>
  <c r="W1951" i="1"/>
  <c r="U1947" i="1"/>
  <c r="W1947" i="1"/>
  <c r="U1943" i="1"/>
  <c r="W1943" i="1"/>
  <c r="U1939" i="1"/>
  <c r="W1939" i="1"/>
  <c r="U1935" i="1"/>
  <c r="W1935" i="1"/>
  <c r="U1931" i="1"/>
  <c r="W1931" i="1"/>
  <c r="U1927" i="1"/>
  <c r="W1927" i="1"/>
  <c r="U1923" i="1"/>
  <c r="W1923" i="1"/>
  <c r="U1919" i="1"/>
  <c r="W1919" i="1"/>
  <c r="U1915" i="1"/>
  <c r="W1915" i="1"/>
  <c r="U1911" i="1"/>
  <c r="W1911" i="1"/>
  <c r="U1907" i="1"/>
  <c r="W1907" i="1"/>
  <c r="U1903" i="1"/>
  <c r="W1903" i="1"/>
  <c r="U1899" i="1"/>
  <c r="W1899" i="1"/>
  <c r="U1895" i="1"/>
  <c r="W1895" i="1"/>
  <c r="U1891" i="1"/>
  <c r="W1891" i="1"/>
  <c r="U1887" i="1"/>
  <c r="W1887" i="1"/>
  <c r="U1883" i="1"/>
  <c r="W1883" i="1"/>
  <c r="U1879" i="1"/>
  <c r="W1879" i="1"/>
  <c r="U1875" i="1"/>
  <c r="W1875" i="1"/>
  <c r="U1871" i="1"/>
  <c r="W1871" i="1"/>
  <c r="U1867" i="1"/>
  <c r="W1867" i="1"/>
  <c r="U1863" i="1"/>
  <c r="W1863" i="1"/>
  <c r="U1859" i="1"/>
  <c r="W1859" i="1"/>
  <c r="U1855" i="1"/>
  <c r="W1855" i="1"/>
  <c r="U1851" i="1"/>
  <c r="W1851" i="1"/>
  <c r="U1847" i="1"/>
  <c r="W1847" i="1"/>
  <c r="U1843" i="1"/>
  <c r="W1843" i="1"/>
  <c r="U1839" i="1"/>
  <c r="W1839" i="1"/>
  <c r="U1835" i="1"/>
  <c r="W1835" i="1"/>
  <c r="U1831" i="1"/>
  <c r="W1831" i="1"/>
  <c r="U1827" i="1"/>
  <c r="W1827" i="1"/>
  <c r="U1823" i="1"/>
  <c r="W1823" i="1"/>
  <c r="U1819" i="1"/>
  <c r="W1819" i="1"/>
  <c r="U1815" i="1"/>
  <c r="W1815" i="1"/>
  <c r="U1811" i="1"/>
  <c r="W1811" i="1"/>
  <c r="U1807" i="1"/>
  <c r="W1807" i="1"/>
  <c r="U1803" i="1"/>
  <c r="W1803" i="1"/>
  <c r="U1799" i="1"/>
  <c r="W1799" i="1"/>
  <c r="U1795" i="1"/>
  <c r="W1795" i="1"/>
  <c r="U1791" i="1"/>
  <c r="W1791" i="1"/>
  <c r="U1787" i="1"/>
  <c r="W1787" i="1"/>
  <c r="U1783" i="1"/>
  <c r="W1783" i="1"/>
  <c r="U1779" i="1"/>
  <c r="W1779" i="1"/>
  <c r="U1775" i="1"/>
  <c r="W1775" i="1"/>
  <c r="U1771" i="1"/>
  <c r="W1771" i="1"/>
  <c r="U1767" i="1"/>
  <c r="W1767" i="1"/>
  <c r="U1763" i="1"/>
  <c r="W1763" i="1"/>
  <c r="U1759" i="1"/>
  <c r="W1759" i="1"/>
  <c r="U1755" i="1"/>
  <c r="W1755" i="1"/>
  <c r="U1751" i="1"/>
  <c r="W1751" i="1"/>
  <c r="U1747" i="1"/>
  <c r="W1747" i="1"/>
  <c r="U1743" i="1"/>
  <c r="W1743" i="1"/>
  <c r="U1739" i="1"/>
  <c r="W1739" i="1"/>
  <c r="U1735" i="1"/>
  <c r="W1735" i="1"/>
  <c r="U1731" i="1"/>
  <c r="W1731" i="1"/>
  <c r="U3423" i="1"/>
  <c r="W3423" i="1"/>
  <c r="U3419" i="1"/>
  <c r="W3419" i="1"/>
  <c r="U3415" i="1"/>
  <c r="W3415" i="1"/>
  <c r="U3411" i="1"/>
  <c r="W3411" i="1"/>
  <c r="U3407" i="1"/>
  <c r="W3407" i="1"/>
  <c r="U3403" i="1"/>
  <c r="W3403" i="1"/>
  <c r="U3399" i="1"/>
  <c r="W3399" i="1"/>
  <c r="U3395" i="1"/>
  <c r="W3395" i="1"/>
  <c r="U3391" i="1"/>
  <c r="W3391" i="1"/>
  <c r="U3387" i="1"/>
  <c r="W3387" i="1"/>
  <c r="U3383" i="1"/>
  <c r="W3383" i="1"/>
  <c r="U3379" i="1"/>
  <c r="W3379" i="1"/>
  <c r="U3375" i="1"/>
  <c r="W3375" i="1"/>
  <c r="U3371" i="1"/>
  <c r="W3371" i="1"/>
  <c r="U3367" i="1"/>
  <c r="W3367" i="1"/>
  <c r="U3363" i="1"/>
  <c r="W3363" i="1"/>
  <c r="U3359" i="1"/>
  <c r="W3359" i="1"/>
  <c r="U3355" i="1"/>
  <c r="W3355" i="1"/>
  <c r="U3351" i="1"/>
  <c r="W3351" i="1"/>
  <c r="U3347" i="1"/>
  <c r="W3347" i="1"/>
  <c r="U3343" i="1"/>
  <c r="W3343" i="1"/>
  <c r="U3339" i="1"/>
  <c r="W3339" i="1"/>
  <c r="U3335" i="1"/>
  <c r="W3335" i="1"/>
  <c r="U3331" i="1"/>
  <c r="W3331" i="1"/>
  <c r="U3327" i="1"/>
  <c r="W3327" i="1"/>
  <c r="U3323" i="1"/>
  <c r="W3323" i="1"/>
  <c r="U3319" i="1"/>
  <c r="W3319" i="1"/>
  <c r="U3315" i="1"/>
  <c r="W3315" i="1"/>
  <c r="U3311" i="1"/>
  <c r="W3311" i="1"/>
  <c r="U3307" i="1"/>
  <c r="W3307" i="1"/>
  <c r="U3303" i="1"/>
  <c r="W3303" i="1"/>
  <c r="U3299" i="1"/>
  <c r="W3299" i="1"/>
  <c r="U3295" i="1"/>
  <c r="W3295" i="1"/>
  <c r="U3291" i="1"/>
  <c r="W3291" i="1"/>
  <c r="U3287" i="1"/>
  <c r="W3287" i="1"/>
  <c r="U3283" i="1"/>
  <c r="W3283" i="1"/>
  <c r="U3279" i="1"/>
  <c r="W3279" i="1"/>
  <c r="U3275" i="1"/>
  <c r="W3275" i="1"/>
  <c r="U3271" i="1"/>
  <c r="W3271" i="1"/>
  <c r="U3267" i="1"/>
  <c r="W3267" i="1"/>
  <c r="U3263" i="1"/>
  <c r="W3263" i="1"/>
  <c r="U3259" i="1"/>
  <c r="W3259" i="1"/>
  <c r="U3255" i="1"/>
  <c r="W3255" i="1"/>
  <c r="U3251" i="1"/>
  <c r="W3251" i="1"/>
  <c r="U3247" i="1"/>
  <c r="W3247" i="1"/>
  <c r="U3243" i="1"/>
  <c r="W3243" i="1"/>
  <c r="U3239" i="1"/>
  <c r="W3239" i="1"/>
  <c r="U3235" i="1"/>
  <c r="W3235" i="1"/>
  <c r="U3231" i="1"/>
  <c r="W3231" i="1"/>
  <c r="U3227" i="1"/>
  <c r="W3227" i="1"/>
  <c r="U3223" i="1"/>
  <c r="W3223" i="1"/>
  <c r="U3219" i="1"/>
  <c r="W3219" i="1"/>
  <c r="U3215" i="1"/>
  <c r="W3215" i="1"/>
  <c r="U3211" i="1"/>
  <c r="W3211" i="1"/>
  <c r="U3207" i="1"/>
  <c r="W3207" i="1"/>
  <c r="U3203" i="1"/>
  <c r="W3203" i="1"/>
  <c r="U3199" i="1"/>
  <c r="W3199" i="1"/>
  <c r="U3195" i="1"/>
  <c r="W3195" i="1"/>
  <c r="U3191" i="1"/>
  <c r="W3191" i="1"/>
  <c r="U3187" i="1"/>
  <c r="W3187" i="1"/>
  <c r="U3183" i="1"/>
  <c r="W3183" i="1"/>
  <c r="U3179" i="1"/>
  <c r="W3179" i="1"/>
  <c r="U3175" i="1"/>
  <c r="W3175" i="1"/>
  <c r="U3171" i="1"/>
  <c r="W3171" i="1"/>
  <c r="U3167" i="1"/>
  <c r="W3167" i="1"/>
  <c r="U3163" i="1"/>
  <c r="W3163" i="1"/>
  <c r="U3159" i="1"/>
  <c r="W3159" i="1"/>
  <c r="U3155" i="1"/>
  <c r="W3155" i="1"/>
  <c r="U3151" i="1"/>
  <c r="W3151" i="1"/>
  <c r="U3147" i="1"/>
  <c r="W3147" i="1"/>
  <c r="U3143" i="1"/>
  <c r="W3143" i="1"/>
  <c r="U3139" i="1"/>
  <c r="W3139" i="1"/>
  <c r="U3135" i="1"/>
  <c r="W3135" i="1"/>
  <c r="U3131" i="1"/>
  <c r="W3131" i="1"/>
  <c r="U3127" i="1"/>
  <c r="W3127" i="1"/>
  <c r="U3123" i="1"/>
  <c r="W3123" i="1"/>
  <c r="U3119" i="1"/>
  <c r="W3119" i="1"/>
  <c r="U3115" i="1"/>
  <c r="W3115" i="1"/>
  <c r="U3111" i="1"/>
  <c r="W3111" i="1"/>
  <c r="U3107" i="1"/>
  <c r="W3107" i="1"/>
  <c r="U3103" i="1"/>
  <c r="W3103" i="1"/>
  <c r="U3099" i="1"/>
  <c r="W3099" i="1"/>
  <c r="U3095" i="1"/>
  <c r="W3095" i="1"/>
  <c r="U3091" i="1"/>
  <c r="W3091" i="1"/>
  <c r="U3087" i="1"/>
  <c r="W3087" i="1"/>
  <c r="U3083" i="1"/>
  <c r="W3083" i="1"/>
  <c r="U3079" i="1"/>
  <c r="W3079" i="1"/>
  <c r="U3075" i="1"/>
  <c r="W3075" i="1"/>
  <c r="U3071" i="1"/>
  <c r="W3071" i="1"/>
  <c r="U3067" i="1"/>
  <c r="W3067" i="1"/>
  <c r="U3063" i="1"/>
  <c r="W3063" i="1"/>
  <c r="U3059" i="1"/>
  <c r="W3059" i="1"/>
  <c r="U3055" i="1"/>
  <c r="W3055" i="1"/>
  <c r="U3051" i="1"/>
  <c r="W3051" i="1"/>
  <c r="U3047" i="1"/>
  <c r="W3047" i="1"/>
  <c r="U3043" i="1"/>
  <c r="W3043" i="1"/>
  <c r="U3039" i="1"/>
  <c r="W3039" i="1"/>
  <c r="U3035" i="1"/>
  <c r="W3035" i="1"/>
  <c r="U3031" i="1"/>
  <c r="W3031" i="1"/>
  <c r="U3027" i="1"/>
  <c r="W3027" i="1"/>
  <c r="U3023" i="1"/>
  <c r="W3023" i="1"/>
  <c r="U3019" i="1"/>
  <c r="W3019" i="1"/>
  <c r="U3015" i="1"/>
  <c r="W3015" i="1"/>
  <c r="U3011" i="1"/>
  <c r="W3011" i="1"/>
  <c r="U3007" i="1"/>
  <c r="W3007" i="1"/>
  <c r="U3003" i="1"/>
  <c r="W3003" i="1"/>
  <c r="U2999" i="1"/>
  <c r="W2999" i="1"/>
  <c r="U2995" i="1"/>
  <c r="W2995" i="1"/>
  <c r="U2991" i="1"/>
  <c r="W2991" i="1"/>
  <c r="U2987" i="1"/>
  <c r="W2987" i="1"/>
  <c r="U2983" i="1"/>
  <c r="W2983" i="1"/>
  <c r="U2979" i="1"/>
  <c r="W2979" i="1"/>
  <c r="U2975" i="1"/>
  <c r="W2975" i="1"/>
  <c r="U2971" i="1"/>
  <c r="W2971" i="1"/>
  <c r="U2967" i="1"/>
  <c r="W2967" i="1"/>
  <c r="U2963" i="1"/>
  <c r="W2963" i="1"/>
  <c r="U2959" i="1"/>
  <c r="W2959" i="1"/>
  <c r="U2955" i="1"/>
  <c r="W2955" i="1"/>
  <c r="U2951" i="1"/>
  <c r="W2951" i="1"/>
  <c r="U2947" i="1"/>
  <c r="W2947" i="1"/>
  <c r="U2943" i="1"/>
  <c r="W2943" i="1"/>
  <c r="U2939" i="1"/>
  <c r="W2939" i="1"/>
  <c r="U2935" i="1"/>
  <c r="W2935" i="1"/>
  <c r="U2931" i="1"/>
  <c r="W2931" i="1"/>
  <c r="U2927" i="1"/>
  <c r="W2927" i="1"/>
  <c r="U2923" i="1"/>
  <c r="W2923" i="1"/>
  <c r="U2919" i="1"/>
  <c r="W2919" i="1"/>
  <c r="U2915" i="1"/>
  <c r="W2915" i="1"/>
  <c r="U2911" i="1"/>
  <c r="W2911" i="1"/>
  <c r="U2907" i="1"/>
  <c r="W2907" i="1"/>
  <c r="U2903" i="1"/>
  <c r="W2903" i="1"/>
  <c r="U2899" i="1"/>
  <c r="W2899" i="1"/>
  <c r="U2895" i="1"/>
  <c r="W2895" i="1"/>
  <c r="U2891" i="1"/>
  <c r="W2891" i="1"/>
  <c r="U2887" i="1"/>
  <c r="W2887" i="1"/>
  <c r="U2883" i="1"/>
  <c r="W2883" i="1"/>
  <c r="U2879" i="1"/>
  <c r="W2879" i="1"/>
  <c r="U2875" i="1"/>
  <c r="W2875" i="1"/>
  <c r="U2871" i="1"/>
  <c r="W2871" i="1"/>
  <c r="U2867" i="1"/>
  <c r="W2867" i="1"/>
  <c r="U2863" i="1"/>
  <c r="W2863" i="1"/>
  <c r="U2859" i="1"/>
  <c r="W2859" i="1"/>
  <c r="U2855" i="1"/>
  <c r="W2855" i="1"/>
  <c r="U2851" i="1"/>
  <c r="W2851" i="1"/>
  <c r="U2847" i="1"/>
  <c r="W2847" i="1"/>
  <c r="U2843" i="1"/>
  <c r="W2843" i="1"/>
  <c r="U2839" i="1"/>
  <c r="W2839" i="1"/>
  <c r="U2835" i="1"/>
  <c r="W2835" i="1"/>
  <c r="U2831" i="1"/>
  <c r="W2831" i="1"/>
  <c r="U2827" i="1"/>
  <c r="W2827" i="1"/>
  <c r="U2823" i="1"/>
  <c r="W2823" i="1"/>
  <c r="U2819" i="1"/>
  <c r="W2819" i="1"/>
  <c r="U2815" i="1"/>
  <c r="W2815" i="1"/>
  <c r="U2811" i="1"/>
  <c r="W2811" i="1"/>
  <c r="U2807" i="1"/>
  <c r="W2807" i="1"/>
  <c r="U2803" i="1"/>
  <c r="W2803" i="1"/>
  <c r="U2799" i="1"/>
  <c r="W2799" i="1"/>
  <c r="U2795" i="1"/>
  <c r="W2795" i="1"/>
  <c r="U2791" i="1"/>
  <c r="W2791" i="1"/>
  <c r="U2787" i="1"/>
  <c r="W2787" i="1"/>
  <c r="U2783" i="1"/>
  <c r="W2783" i="1"/>
  <c r="U2779" i="1"/>
  <c r="W2779" i="1"/>
  <c r="U2775" i="1"/>
  <c r="W2775" i="1"/>
  <c r="U2771" i="1"/>
  <c r="W2771" i="1"/>
  <c r="U2767" i="1"/>
  <c r="W2767" i="1"/>
  <c r="U2763" i="1"/>
  <c r="W2763" i="1"/>
  <c r="U2759" i="1"/>
  <c r="W2759" i="1"/>
  <c r="U2755" i="1"/>
  <c r="W2755" i="1"/>
  <c r="U2751" i="1"/>
  <c r="W2751" i="1"/>
  <c r="U2747" i="1"/>
  <c r="W2747" i="1"/>
  <c r="U2743" i="1"/>
  <c r="W2743" i="1"/>
  <c r="U2739" i="1"/>
  <c r="W2739" i="1"/>
  <c r="U2735" i="1"/>
  <c r="W2735" i="1"/>
  <c r="U2731" i="1"/>
  <c r="W2731" i="1"/>
  <c r="U2727" i="1"/>
  <c r="W2727" i="1"/>
  <c r="U2723" i="1"/>
  <c r="W2723" i="1"/>
  <c r="U2719" i="1"/>
  <c r="W2719" i="1"/>
  <c r="U2715" i="1"/>
  <c r="W2715" i="1"/>
  <c r="U2711" i="1"/>
  <c r="W2711" i="1"/>
  <c r="U2707" i="1"/>
  <c r="W2707" i="1"/>
  <c r="U2703" i="1"/>
  <c r="W2703" i="1"/>
  <c r="U2699" i="1"/>
  <c r="W2699" i="1"/>
  <c r="U2695" i="1"/>
  <c r="W2695" i="1"/>
  <c r="U2691" i="1"/>
  <c r="W2691" i="1"/>
  <c r="U2687" i="1"/>
  <c r="W2687" i="1"/>
  <c r="U2683" i="1"/>
  <c r="W2683" i="1"/>
  <c r="U2679" i="1"/>
  <c r="W2679" i="1"/>
  <c r="U2675" i="1"/>
  <c r="W2675" i="1"/>
  <c r="U2671" i="1"/>
  <c r="W2671" i="1"/>
  <c r="U2667" i="1"/>
  <c r="W2667" i="1"/>
  <c r="U2663" i="1"/>
  <c r="W2663" i="1"/>
  <c r="U2659" i="1"/>
  <c r="W2659" i="1"/>
  <c r="U2655" i="1"/>
  <c r="W2655" i="1"/>
  <c r="U2651" i="1"/>
  <c r="W2651" i="1"/>
  <c r="U2647" i="1"/>
  <c r="W2647" i="1"/>
  <c r="U2643" i="1"/>
  <c r="W2643" i="1"/>
  <c r="U2639" i="1"/>
  <c r="W2639" i="1"/>
  <c r="U2635" i="1"/>
  <c r="W2635" i="1"/>
  <c r="U2631" i="1"/>
  <c r="W2631" i="1"/>
  <c r="U2627" i="1"/>
  <c r="W2627" i="1"/>
  <c r="U2623" i="1"/>
  <c r="W2623" i="1"/>
  <c r="U2619" i="1"/>
  <c r="W2619" i="1"/>
  <c r="U2615" i="1"/>
  <c r="W2615" i="1"/>
  <c r="U2611" i="1"/>
  <c r="W2611" i="1"/>
  <c r="U2607" i="1"/>
  <c r="W2607" i="1"/>
  <c r="U2603" i="1"/>
  <c r="W2603" i="1"/>
  <c r="U2599" i="1"/>
  <c r="W2599" i="1"/>
  <c r="U2595" i="1"/>
  <c r="W2595" i="1"/>
  <c r="U2591" i="1"/>
  <c r="W2591" i="1"/>
  <c r="U2587" i="1"/>
  <c r="W2587" i="1"/>
  <c r="U2583" i="1"/>
  <c r="W2583" i="1"/>
  <c r="U2579" i="1"/>
  <c r="W2579" i="1"/>
  <c r="U2575" i="1"/>
  <c r="W2575" i="1"/>
  <c r="U2571" i="1"/>
  <c r="W2571" i="1"/>
  <c r="U2567" i="1"/>
  <c r="W2567" i="1"/>
  <c r="U2563" i="1"/>
  <c r="W2563" i="1"/>
  <c r="U2559" i="1"/>
  <c r="W2559" i="1"/>
  <c r="U2555" i="1"/>
  <c r="W2555" i="1"/>
  <c r="U2551" i="1"/>
  <c r="W2551" i="1"/>
  <c r="U2547" i="1"/>
  <c r="W2547" i="1"/>
  <c r="U2543" i="1"/>
  <c r="W2543" i="1"/>
  <c r="U2539" i="1"/>
  <c r="W2539" i="1"/>
  <c r="U2535" i="1"/>
  <c r="W2535" i="1"/>
  <c r="U2531" i="1"/>
  <c r="W2531" i="1"/>
  <c r="U2527" i="1"/>
  <c r="W2527" i="1"/>
  <c r="U2523" i="1"/>
  <c r="W2523" i="1"/>
  <c r="U2519" i="1"/>
  <c r="W2519" i="1"/>
  <c r="U2515" i="1"/>
  <c r="W2515" i="1"/>
  <c r="U2511" i="1"/>
  <c r="W2511" i="1"/>
  <c r="U2507" i="1"/>
  <c r="W2507" i="1"/>
  <c r="U2503" i="1"/>
  <c r="W2503" i="1"/>
  <c r="U2499" i="1"/>
  <c r="W2499" i="1"/>
  <c r="U2495" i="1"/>
  <c r="W2495" i="1"/>
  <c r="U2491" i="1"/>
  <c r="W2491" i="1"/>
  <c r="U2487" i="1"/>
  <c r="W2487" i="1"/>
  <c r="U2483" i="1"/>
  <c r="W2483" i="1"/>
  <c r="U2479" i="1"/>
  <c r="W2479" i="1"/>
  <c r="U2475" i="1"/>
  <c r="W2475" i="1"/>
  <c r="U2471" i="1"/>
  <c r="W2471" i="1"/>
  <c r="U2467" i="1"/>
  <c r="W2467" i="1"/>
  <c r="U2463" i="1"/>
  <c r="W2463" i="1"/>
  <c r="U2459" i="1"/>
  <c r="W2459" i="1"/>
  <c r="U2455" i="1"/>
  <c r="W2455" i="1"/>
  <c r="U2451" i="1"/>
  <c r="W2451" i="1"/>
  <c r="U2447" i="1"/>
  <c r="W2447" i="1"/>
  <c r="U2443" i="1"/>
  <c r="W2443" i="1"/>
  <c r="U2439" i="1"/>
  <c r="W2439" i="1"/>
  <c r="U2435" i="1"/>
  <c r="W2435" i="1"/>
  <c r="U2431" i="1"/>
  <c r="W2431" i="1"/>
  <c r="U2427" i="1"/>
  <c r="W2427" i="1"/>
  <c r="U2423" i="1"/>
  <c r="W2423" i="1"/>
  <c r="U2419" i="1"/>
  <c r="W2419" i="1"/>
  <c r="U2415" i="1"/>
  <c r="W2415" i="1"/>
  <c r="U2411" i="1"/>
  <c r="W2411" i="1"/>
  <c r="U2407" i="1"/>
  <c r="W2407" i="1"/>
  <c r="U2403" i="1"/>
  <c r="W2403" i="1"/>
  <c r="U2399" i="1"/>
  <c r="W2399" i="1"/>
  <c r="U2395" i="1"/>
  <c r="W2395" i="1"/>
  <c r="U2391" i="1"/>
  <c r="W2391" i="1"/>
  <c r="U2387" i="1"/>
  <c r="W2387" i="1"/>
  <c r="U2383" i="1"/>
  <c r="W2383" i="1"/>
  <c r="U2379" i="1"/>
  <c r="W2379" i="1"/>
  <c r="U2375" i="1"/>
  <c r="W2375" i="1"/>
  <c r="U2371" i="1"/>
  <c r="W2371" i="1"/>
  <c r="U2367" i="1"/>
  <c r="W2367" i="1"/>
  <c r="U2363" i="1"/>
  <c r="W2363" i="1"/>
  <c r="U2359" i="1"/>
  <c r="W2359" i="1"/>
  <c r="U2355" i="1"/>
  <c r="W2355" i="1"/>
  <c r="U2351" i="1"/>
  <c r="W2351" i="1"/>
  <c r="U2347" i="1"/>
  <c r="W2347" i="1"/>
  <c r="U2343" i="1"/>
  <c r="W2343" i="1"/>
  <c r="U2339" i="1"/>
  <c r="W2339" i="1"/>
  <c r="U2335" i="1"/>
  <c r="W2335" i="1"/>
  <c r="U2331" i="1"/>
  <c r="W2331" i="1"/>
  <c r="U2042" i="1"/>
  <c r="W2042" i="1"/>
  <c r="U2038" i="1"/>
  <c r="W2038" i="1"/>
  <c r="U2034" i="1"/>
  <c r="W2034" i="1"/>
  <c r="U2030" i="1"/>
  <c r="W2030" i="1"/>
  <c r="U2026" i="1"/>
  <c r="W2026" i="1"/>
  <c r="U2022" i="1"/>
  <c r="W2022" i="1"/>
  <c r="U2018" i="1"/>
  <c r="W2018" i="1"/>
  <c r="U2014" i="1"/>
  <c r="W2014" i="1"/>
  <c r="U2010" i="1"/>
  <c r="W2010" i="1"/>
  <c r="U2006" i="1"/>
  <c r="W2006" i="1"/>
  <c r="U2002" i="1"/>
  <c r="W2002" i="1"/>
  <c r="U1998" i="1"/>
  <c r="W1998" i="1"/>
  <c r="U1994" i="1"/>
  <c r="W1994" i="1"/>
  <c r="U1990" i="1"/>
  <c r="W1990" i="1"/>
  <c r="U1986" i="1"/>
  <c r="W1986" i="1"/>
  <c r="U1982" i="1"/>
  <c r="W1982" i="1"/>
  <c r="U1978" i="1"/>
  <c r="W1978" i="1"/>
  <c r="U1974" i="1"/>
  <c r="W1974" i="1"/>
  <c r="U1970" i="1"/>
  <c r="W1970" i="1"/>
  <c r="U1966" i="1"/>
  <c r="W1966" i="1"/>
  <c r="U1962" i="1"/>
  <c r="W1962" i="1"/>
  <c r="U1958" i="1"/>
  <c r="W1958" i="1"/>
  <c r="U1954" i="1"/>
  <c r="W1954" i="1"/>
  <c r="U1950" i="1"/>
  <c r="W1950" i="1"/>
  <c r="U1946" i="1"/>
  <c r="W1946" i="1"/>
  <c r="U1942" i="1"/>
  <c r="W1942" i="1"/>
  <c r="U1938" i="1"/>
  <c r="W1938" i="1"/>
  <c r="U1934" i="1"/>
  <c r="W1934" i="1"/>
  <c r="U1930" i="1"/>
  <c r="W1930" i="1"/>
  <c r="U1926" i="1"/>
  <c r="W1926" i="1"/>
  <c r="U1922" i="1"/>
  <c r="W1922" i="1"/>
  <c r="U1918" i="1"/>
  <c r="W1918" i="1"/>
  <c r="U1914" i="1"/>
  <c r="W1914" i="1"/>
  <c r="U1910" i="1"/>
  <c r="W1910" i="1"/>
  <c r="U1906" i="1"/>
  <c r="W1906" i="1"/>
  <c r="U1902" i="1"/>
  <c r="W1902" i="1"/>
  <c r="U1898" i="1"/>
  <c r="W1898" i="1"/>
  <c r="U1894" i="1"/>
  <c r="W1894" i="1"/>
  <c r="U1890" i="1"/>
  <c r="W1890" i="1"/>
  <c r="U1886" i="1"/>
  <c r="W1886" i="1"/>
  <c r="U1882" i="1"/>
  <c r="W1882" i="1"/>
  <c r="U1878" i="1"/>
  <c r="W1878" i="1"/>
  <c r="U1874" i="1"/>
  <c r="W1874" i="1"/>
  <c r="U1870" i="1"/>
  <c r="W1870" i="1"/>
  <c r="U1866" i="1"/>
  <c r="W1866" i="1"/>
  <c r="U1862" i="1"/>
  <c r="W1862" i="1"/>
  <c r="U1858" i="1"/>
  <c r="W1858" i="1"/>
  <c r="U1854" i="1"/>
  <c r="W1854" i="1"/>
  <c r="U1850" i="1"/>
  <c r="W1850" i="1"/>
  <c r="U1846" i="1"/>
  <c r="W1846" i="1"/>
  <c r="U1842" i="1"/>
  <c r="W1842" i="1"/>
  <c r="U1838" i="1"/>
  <c r="W1838" i="1"/>
  <c r="U1834" i="1"/>
  <c r="W1834" i="1"/>
  <c r="U1830" i="1"/>
  <c r="W1830" i="1"/>
  <c r="U1826" i="1"/>
  <c r="W1826" i="1"/>
  <c r="U1822" i="1"/>
  <c r="W1822" i="1"/>
  <c r="U1818" i="1"/>
  <c r="W1818" i="1"/>
  <c r="U1814" i="1"/>
  <c r="W1814" i="1"/>
  <c r="U1810" i="1"/>
  <c r="W1810" i="1"/>
  <c r="U1806" i="1"/>
  <c r="W1806" i="1"/>
  <c r="U1802" i="1"/>
  <c r="W1802" i="1"/>
  <c r="U1798" i="1"/>
  <c r="W1798" i="1"/>
  <c r="U1794" i="1"/>
  <c r="W1794" i="1"/>
  <c r="U1790" i="1"/>
  <c r="W1790" i="1"/>
  <c r="U1786" i="1"/>
  <c r="W1786" i="1"/>
  <c r="U1782" i="1"/>
  <c r="W1782" i="1"/>
  <c r="U1778" i="1"/>
  <c r="W1778" i="1"/>
  <c r="U1774" i="1"/>
  <c r="W1774" i="1"/>
  <c r="U1770" i="1"/>
  <c r="W1770" i="1"/>
  <c r="U1766" i="1"/>
  <c r="W1766" i="1"/>
  <c r="U1762" i="1"/>
  <c r="W1762" i="1"/>
  <c r="U1758" i="1"/>
  <c r="W1758" i="1"/>
  <c r="U1754" i="1"/>
  <c r="W1754" i="1"/>
  <c r="U1750" i="1"/>
  <c r="W1750" i="1"/>
  <c r="U1746" i="1"/>
  <c r="W1746" i="1"/>
  <c r="U1742" i="1"/>
  <c r="W1742" i="1"/>
  <c r="U1738" i="1"/>
  <c r="W1738" i="1"/>
  <c r="U1734" i="1"/>
  <c r="W1734" i="1"/>
  <c r="U1730" i="1"/>
  <c r="W1730" i="1"/>
  <c r="U1726" i="1"/>
  <c r="W1726" i="1"/>
  <c r="U1722" i="1"/>
  <c r="W1722" i="1"/>
  <c r="U1718" i="1"/>
  <c r="W1718" i="1"/>
  <c r="U1714" i="1"/>
  <c r="W1714" i="1"/>
  <c r="U1710" i="1"/>
  <c r="W1710" i="1"/>
  <c r="U1706" i="1"/>
  <c r="W1706" i="1"/>
  <c r="U1702" i="1"/>
  <c r="W1702" i="1"/>
  <c r="U1698" i="1"/>
  <c r="W1698" i="1"/>
  <c r="U1694" i="1"/>
  <c r="W1694" i="1"/>
  <c r="U1690" i="1"/>
  <c r="W1690" i="1"/>
  <c r="U1686" i="1"/>
  <c r="W1686" i="1"/>
  <c r="U1682" i="1"/>
  <c r="W1682" i="1"/>
  <c r="U1678" i="1"/>
  <c r="W1678" i="1"/>
  <c r="U1674" i="1"/>
  <c r="W1674" i="1"/>
  <c r="U1670" i="1"/>
  <c r="W1670" i="1"/>
  <c r="U1666" i="1"/>
  <c r="W1666" i="1"/>
  <c r="U1662" i="1"/>
  <c r="W1662" i="1"/>
  <c r="U1658" i="1"/>
  <c r="W1658" i="1"/>
  <c r="U1654" i="1"/>
  <c r="W1654" i="1"/>
  <c r="U1650" i="1"/>
  <c r="W1650" i="1"/>
  <c r="U1646" i="1"/>
  <c r="W1646" i="1"/>
  <c r="U1642" i="1"/>
  <c r="W1642" i="1"/>
  <c r="U1638" i="1"/>
  <c r="W1638" i="1"/>
  <c r="U1634" i="1"/>
  <c r="W1634" i="1"/>
  <c r="U1630" i="1"/>
  <c r="W1630" i="1"/>
  <c r="U1626" i="1"/>
  <c r="W1626" i="1"/>
  <c r="U1622" i="1"/>
  <c r="W1622" i="1"/>
  <c r="U1618" i="1"/>
  <c r="W1618" i="1"/>
  <c r="U1614" i="1"/>
  <c r="W1614" i="1"/>
  <c r="U1610" i="1"/>
  <c r="W1610" i="1"/>
  <c r="U1606" i="1"/>
  <c r="W1606" i="1"/>
  <c r="U1602" i="1"/>
  <c r="W1602" i="1"/>
  <c r="U1598" i="1"/>
  <c r="W1598" i="1"/>
  <c r="U1594" i="1"/>
  <c r="W1594" i="1"/>
  <c r="U1590" i="1"/>
  <c r="W1590" i="1"/>
  <c r="U1586" i="1"/>
  <c r="W1586" i="1"/>
  <c r="U1582" i="1"/>
  <c r="W1582" i="1"/>
  <c r="U1578" i="1"/>
  <c r="W1578" i="1"/>
  <c r="U1574" i="1"/>
  <c r="W1574" i="1"/>
  <c r="U1570" i="1"/>
  <c r="W1570" i="1"/>
  <c r="U1566" i="1"/>
  <c r="W1566" i="1"/>
  <c r="U1562" i="1"/>
  <c r="W1562" i="1"/>
  <c r="U1558" i="1"/>
  <c r="W1558" i="1"/>
  <c r="U1554" i="1"/>
  <c r="W1554" i="1"/>
  <c r="U1550" i="1"/>
  <c r="W1550" i="1"/>
  <c r="U1546" i="1"/>
  <c r="W1546" i="1"/>
  <c r="U1542" i="1"/>
  <c r="W1542" i="1"/>
  <c r="U1538" i="1"/>
  <c r="W1538" i="1"/>
  <c r="U1534" i="1"/>
  <c r="W1534" i="1"/>
  <c r="U1530" i="1"/>
  <c r="W1530" i="1"/>
  <c r="U1526" i="1"/>
  <c r="W1526" i="1"/>
  <c r="U1522" i="1"/>
  <c r="W1522" i="1"/>
  <c r="U1518" i="1"/>
  <c r="W1518" i="1"/>
  <c r="U1514" i="1"/>
  <c r="W1514" i="1"/>
  <c r="U1510" i="1"/>
  <c r="W1510" i="1"/>
  <c r="U1506" i="1"/>
  <c r="W1506" i="1"/>
  <c r="U1502" i="1"/>
  <c r="W1502" i="1"/>
  <c r="U1498" i="1"/>
  <c r="W1498" i="1"/>
  <c r="U1494" i="1"/>
  <c r="W1494" i="1"/>
  <c r="U1490" i="1"/>
  <c r="W1490" i="1"/>
  <c r="U1486" i="1"/>
  <c r="W1486" i="1"/>
  <c r="U1482" i="1"/>
  <c r="W1482" i="1"/>
  <c r="U1478" i="1"/>
  <c r="W1478" i="1"/>
  <c r="U1474" i="1"/>
  <c r="W1474" i="1"/>
  <c r="U1470" i="1"/>
  <c r="W1470" i="1"/>
  <c r="U1466" i="1"/>
  <c r="W1466" i="1"/>
  <c r="U1462" i="1"/>
  <c r="W1462" i="1"/>
  <c r="U1458" i="1"/>
  <c r="W1458" i="1"/>
  <c r="U1454" i="1"/>
  <c r="W1454" i="1"/>
  <c r="U1450" i="1"/>
  <c r="W1450" i="1"/>
  <c r="U1446" i="1"/>
  <c r="W1446" i="1"/>
  <c r="U1442" i="1"/>
  <c r="W1442" i="1"/>
  <c r="U1438" i="1"/>
  <c r="W1438" i="1"/>
  <c r="U1434" i="1"/>
  <c r="W1434" i="1"/>
  <c r="U1430" i="1"/>
  <c r="W1430" i="1"/>
  <c r="U1426" i="1"/>
  <c r="W1426" i="1"/>
  <c r="U1422" i="1"/>
  <c r="W1422" i="1"/>
  <c r="U1418" i="1"/>
  <c r="W1418" i="1"/>
  <c r="U1414" i="1"/>
  <c r="W1414" i="1"/>
  <c r="U1410" i="1"/>
  <c r="W1410" i="1"/>
  <c r="U1406" i="1"/>
  <c r="W1406" i="1"/>
  <c r="U1402" i="1"/>
  <c r="W1402" i="1"/>
  <c r="U1398" i="1"/>
  <c r="W1398" i="1"/>
  <c r="U1394" i="1"/>
  <c r="W1394" i="1"/>
  <c r="U1390" i="1"/>
  <c r="W1390" i="1"/>
  <c r="U1386" i="1"/>
  <c r="W1386" i="1"/>
  <c r="U1382" i="1"/>
  <c r="W1382" i="1"/>
  <c r="U1378" i="1"/>
  <c r="W1378" i="1"/>
  <c r="U1374" i="1"/>
  <c r="W1374" i="1"/>
  <c r="U1370" i="1"/>
  <c r="W1370" i="1"/>
  <c r="U1366" i="1"/>
  <c r="W1366" i="1"/>
  <c r="U1362" i="1"/>
  <c r="W1362" i="1"/>
  <c r="U1358" i="1"/>
  <c r="W1358" i="1"/>
  <c r="U1354" i="1"/>
  <c r="W1354" i="1"/>
  <c r="U1350" i="1"/>
  <c r="W1350" i="1"/>
  <c r="U1346" i="1"/>
  <c r="W1346" i="1"/>
  <c r="U1342" i="1"/>
  <c r="W1342" i="1"/>
  <c r="U1338" i="1"/>
  <c r="W1338" i="1"/>
  <c r="U1334" i="1"/>
  <c r="W1334" i="1"/>
  <c r="U1330" i="1"/>
  <c r="W1330" i="1"/>
  <c r="U1326" i="1"/>
  <c r="W1326" i="1"/>
  <c r="U1322" i="1"/>
  <c r="W1322" i="1"/>
  <c r="U1318" i="1"/>
  <c r="W1318" i="1"/>
  <c r="U1314" i="1"/>
  <c r="W1314" i="1"/>
  <c r="U1310" i="1"/>
  <c r="W1310" i="1"/>
  <c r="U1306" i="1"/>
  <c r="W1306" i="1"/>
  <c r="U1302" i="1"/>
  <c r="W1302" i="1"/>
  <c r="U1298" i="1"/>
  <c r="W1298" i="1"/>
  <c r="U1294" i="1"/>
  <c r="W1294" i="1"/>
  <c r="U1290" i="1"/>
  <c r="W1290" i="1"/>
  <c r="U1286" i="1"/>
  <c r="W1286" i="1"/>
  <c r="U1282" i="1"/>
  <c r="W1282" i="1"/>
  <c r="U1278" i="1"/>
  <c r="W1278" i="1"/>
  <c r="U1274" i="1"/>
  <c r="W1274" i="1"/>
  <c r="U1270" i="1"/>
  <c r="W1270" i="1"/>
  <c r="U1266" i="1"/>
  <c r="W1266" i="1"/>
  <c r="U1262" i="1"/>
  <c r="W1262" i="1"/>
  <c r="U1258" i="1"/>
  <c r="W1258" i="1"/>
  <c r="U1254" i="1"/>
  <c r="W1254" i="1"/>
  <c r="U1250" i="1"/>
  <c r="W1250" i="1"/>
  <c r="U1246" i="1"/>
  <c r="W1246" i="1"/>
  <c r="U1242" i="1"/>
  <c r="W1242" i="1"/>
  <c r="U1238" i="1"/>
  <c r="W1238" i="1"/>
  <c r="U1234" i="1"/>
  <c r="W1234" i="1"/>
  <c r="U1230" i="1"/>
  <c r="W1230" i="1"/>
  <c r="U1226" i="1"/>
  <c r="W1226" i="1"/>
  <c r="U1222" i="1"/>
  <c r="W1222" i="1"/>
  <c r="U1218" i="1"/>
  <c r="W1218" i="1"/>
  <c r="U1214" i="1"/>
  <c r="W1214" i="1"/>
  <c r="U1210" i="1"/>
  <c r="W1210" i="1"/>
  <c r="U1206" i="1"/>
  <c r="W1206" i="1"/>
  <c r="U1202" i="1"/>
  <c r="W1202" i="1"/>
  <c r="U1198" i="1"/>
  <c r="W1198" i="1"/>
  <c r="U1194" i="1"/>
  <c r="W1194" i="1"/>
  <c r="U1190" i="1"/>
  <c r="W1190" i="1"/>
  <c r="U1186" i="1"/>
  <c r="W1186" i="1"/>
  <c r="U1182" i="1"/>
  <c r="W1182" i="1"/>
  <c r="U1178" i="1"/>
  <c r="W1178" i="1"/>
  <c r="U1174" i="1"/>
  <c r="W1174" i="1"/>
  <c r="U1170" i="1"/>
  <c r="W1170" i="1"/>
  <c r="U1166" i="1"/>
  <c r="W1166" i="1"/>
  <c r="U1162" i="1"/>
  <c r="W1162" i="1"/>
  <c r="U1158" i="1"/>
  <c r="W1158" i="1"/>
  <c r="U1154" i="1"/>
  <c r="W1154" i="1"/>
  <c r="U1150" i="1"/>
  <c r="W1150" i="1"/>
  <c r="U1146" i="1"/>
  <c r="W1146" i="1"/>
  <c r="U1142" i="1"/>
  <c r="W1142" i="1"/>
  <c r="U1138" i="1"/>
  <c r="W1138" i="1"/>
  <c r="U1134" i="1"/>
  <c r="W1134" i="1"/>
  <c r="U1130" i="1"/>
  <c r="W1130" i="1"/>
  <c r="U1126" i="1"/>
  <c r="W1126" i="1"/>
  <c r="U1122" i="1"/>
  <c r="W1122" i="1"/>
  <c r="U1118" i="1"/>
  <c r="W1118" i="1"/>
  <c r="U1114" i="1"/>
  <c r="W1114" i="1"/>
  <c r="U1110" i="1"/>
  <c r="W1110" i="1"/>
  <c r="U1106" i="1"/>
  <c r="W1106" i="1"/>
  <c r="U1102" i="1"/>
  <c r="W1102" i="1"/>
  <c r="U1098" i="1"/>
  <c r="W1098" i="1"/>
  <c r="U1094" i="1"/>
  <c r="W1094" i="1"/>
  <c r="U1090" i="1"/>
  <c r="W1090" i="1"/>
  <c r="U1086" i="1"/>
  <c r="W1086" i="1"/>
  <c r="U1082" i="1"/>
  <c r="W1082" i="1"/>
  <c r="U1078" i="1"/>
  <c r="W1078" i="1"/>
  <c r="U1074" i="1"/>
  <c r="W1074" i="1"/>
  <c r="U1070" i="1"/>
  <c r="W1070" i="1"/>
  <c r="U1066" i="1"/>
  <c r="W1066" i="1"/>
  <c r="U1062" i="1"/>
  <c r="W1062" i="1"/>
  <c r="U1058" i="1"/>
  <c r="W1058" i="1"/>
  <c r="U1054" i="1"/>
  <c r="W1054" i="1"/>
  <c r="U1050" i="1"/>
  <c r="W1050" i="1"/>
  <c r="U1046" i="1"/>
  <c r="W1046" i="1"/>
  <c r="U1042" i="1"/>
  <c r="W1042" i="1"/>
  <c r="U1038" i="1"/>
  <c r="W1038" i="1"/>
  <c r="U1034" i="1"/>
  <c r="W1034" i="1"/>
  <c r="U1030" i="1"/>
  <c r="W1030" i="1"/>
  <c r="U1026" i="1"/>
  <c r="W1026" i="1"/>
  <c r="U1022" i="1"/>
  <c r="W1022" i="1"/>
  <c r="U1018" i="1"/>
  <c r="W1018" i="1"/>
  <c r="U1014" i="1"/>
  <c r="W1014" i="1"/>
  <c r="U1010" i="1"/>
  <c r="W1010" i="1"/>
  <c r="U1006" i="1"/>
  <c r="W1006" i="1"/>
  <c r="U1002" i="1"/>
  <c r="W1002" i="1"/>
  <c r="U998" i="1"/>
  <c r="W998" i="1"/>
  <c r="U994" i="1"/>
  <c r="W994" i="1"/>
  <c r="U990" i="1"/>
  <c r="W990" i="1"/>
  <c r="U986" i="1"/>
  <c r="W986" i="1"/>
  <c r="U982" i="1"/>
  <c r="W982" i="1"/>
  <c r="U978" i="1"/>
  <c r="W978" i="1"/>
  <c r="U974" i="1"/>
  <c r="W974" i="1"/>
  <c r="U970" i="1"/>
  <c r="W970" i="1"/>
  <c r="U966" i="1"/>
  <c r="W966" i="1"/>
  <c r="U962" i="1"/>
  <c r="W962" i="1"/>
  <c r="U958" i="1"/>
  <c r="W958" i="1"/>
  <c r="U954" i="1"/>
  <c r="W954" i="1"/>
  <c r="U950" i="1"/>
  <c r="W950" i="1"/>
  <c r="U946" i="1"/>
  <c r="W946" i="1"/>
  <c r="U942" i="1"/>
  <c r="W942" i="1"/>
  <c r="U938" i="1"/>
  <c r="W938" i="1"/>
  <c r="U934" i="1"/>
  <c r="W934" i="1"/>
  <c r="U930" i="1"/>
  <c r="W930" i="1"/>
  <c r="U926" i="1"/>
  <c r="W926" i="1"/>
  <c r="U922" i="1"/>
  <c r="W922" i="1"/>
  <c r="U918" i="1"/>
  <c r="W918" i="1"/>
  <c r="U914" i="1"/>
  <c r="W914" i="1"/>
  <c r="U910" i="1"/>
  <c r="W910" i="1"/>
  <c r="U906" i="1"/>
  <c r="W906" i="1"/>
  <c r="U902" i="1"/>
  <c r="W902" i="1"/>
  <c r="U898" i="1"/>
  <c r="W898" i="1"/>
  <c r="U894" i="1"/>
  <c r="W894" i="1"/>
  <c r="U890" i="1"/>
  <c r="W890" i="1"/>
  <c r="U886" i="1"/>
  <c r="W886" i="1"/>
  <c r="U882" i="1"/>
  <c r="W882" i="1"/>
  <c r="U878" i="1"/>
  <c r="W878" i="1"/>
  <c r="U874" i="1"/>
  <c r="W874" i="1"/>
  <c r="U870" i="1"/>
  <c r="W870" i="1"/>
  <c r="U866" i="1"/>
  <c r="W866" i="1"/>
  <c r="U862" i="1"/>
  <c r="W862" i="1"/>
  <c r="U858" i="1"/>
  <c r="W858" i="1"/>
  <c r="U854" i="1"/>
  <c r="W854" i="1"/>
  <c r="U850" i="1"/>
  <c r="W850" i="1"/>
  <c r="U846" i="1"/>
  <c r="W846" i="1"/>
  <c r="U842" i="1"/>
  <c r="W842" i="1"/>
  <c r="U838" i="1"/>
  <c r="W838" i="1"/>
  <c r="U834" i="1"/>
  <c r="W834" i="1"/>
  <c r="U830" i="1"/>
  <c r="W830" i="1"/>
  <c r="U826" i="1"/>
  <c r="W826" i="1"/>
  <c r="U822" i="1"/>
  <c r="W822" i="1"/>
  <c r="U818" i="1"/>
  <c r="W818" i="1"/>
  <c r="U814" i="1"/>
  <c r="W814" i="1"/>
  <c r="U810" i="1"/>
  <c r="W810" i="1"/>
  <c r="U806" i="1"/>
  <c r="W806" i="1"/>
  <c r="U802" i="1"/>
  <c r="W802" i="1"/>
  <c r="U798" i="1"/>
  <c r="W798" i="1"/>
  <c r="U794" i="1"/>
  <c r="W794" i="1"/>
  <c r="U790" i="1"/>
  <c r="W790" i="1"/>
  <c r="U786" i="1"/>
  <c r="W786" i="1"/>
  <c r="U782" i="1"/>
  <c r="W782" i="1"/>
  <c r="U778" i="1"/>
  <c r="W778" i="1"/>
  <c r="U774" i="1"/>
  <c r="W774" i="1"/>
  <c r="U770" i="1"/>
  <c r="W770" i="1"/>
  <c r="U766" i="1"/>
  <c r="W766" i="1"/>
  <c r="U762" i="1"/>
  <c r="W762" i="1"/>
  <c r="U758" i="1"/>
  <c r="W758" i="1"/>
  <c r="U754" i="1"/>
  <c r="W754" i="1"/>
  <c r="U750" i="1"/>
  <c r="W750" i="1"/>
  <c r="U746" i="1"/>
  <c r="W746" i="1"/>
  <c r="U742" i="1"/>
  <c r="W742" i="1"/>
  <c r="U738" i="1"/>
  <c r="W738" i="1"/>
  <c r="U734" i="1"/>
  <c r="W734" i="1"/>
  <c r="U730" i="1"/>
  <c r="W730" i="1"/>
  <c r="U726" i="1"/>
  <c r="W726" i="1"/>
  <c r="U722" i="1"/>
  <c r="W722" i="1"/>
  <c r="U718" i="1"/>
  <c r="W718" i="1"/>
  <c r="U714" i="1"/>
  <c r="W714" i="1"/>
  <c r="U710" i="1"/>
  <c r="W710" i="1"/>
  <c r="U706" i="1"/>
  <c r="W706" i="1"/>
  <c r="U702" i="1"/>
  <c r="W702" i="1"/>
  <c r="U698" i="1"/>
  <c r="W698" i="1"/>
  <c r="U694" i="1"/>
  <c r="W694" i="1"/>
  <c r="U690" i="1"/>
  <c r="W690" i="1"/>
  <c r="U686" i="1"/>
  <c r="W686" i="1"/>
  <c r="U682" i="1"/>
  <c r="W682" i="1"/>
  <c r="U678" i="1"/>
  <c r="W678" i="1"/>
  <c r="U674" i="1"/>
  <c r="W674" i="1"/>
  <c r="U670" i="1"/>
  <c r="W670" i="1"/>
  <c r="U666" i="1"/>
  <c r="W666" i="1"/>
  <c r="U662" i="1"/>
  <c r="W662" i="1"/>
  <c r="U658" i="1"/>
  <c r="W658" i="1"/>
  <c r="U654" i="1"/>
  <c r="W654" i="1"/>
  <c r="U650" i="1"/>
  <c r="W650" i="1"/>
  <c r="U646" i="1"/>
  <c r="W646" i="1"/>
  <c r="U642" i="1"/>
  <c r="W642" i="1"/>
  <c r="U638" i="1"/>
  <c r="W638" i="1"/>
  <c r="U634" i="1"/>
  <c r="W634" i="1"/>
  <c r="U630" i="1"/>
  <c r="W630" i="1"/>
  <c r="U626" i="1"/>
  <c r="W626" i="1"/>
  <c r="U622" i="1"/>
  <c r="W622" i="1"/>
  <c r="U618" i="1"/>
  <c r="W618" i="1"/>
  <c r="U614" i="1"/>
  <c r="W614" i="1"/>
  <c r="U610" i="1"/>
  <c r="W610" i="1"/>
  <c r="U606" i="1"/>
  <c r="W606" i="1"/>
  <c r="U602" i="1"/>
  <c r="W602" i="1"/>
  <c r="U598" i="1"/>
  <c r="W598" i="1"/>
  <c r="U594" i="1"/>
  <c r="W594" i="1"/>
  <c r="U590" i="1"/>
  <c r="W590" i="1"/>
  <c r="U586" i="1"/>
  <c r="W586" i="1"/>
  <c r="U582" i="1"/>
  <c r="W582" i="1"/>
  <c r="U578" i="1"/>
  <c r="W578" i="1"/>
  <c r="U574" i="1"/>
  <c r="W574" i="1"/>
  <c r="U570" i="1"/>
  <c r="W570" i="1"/>
  <c r="U566" i="1"/>
  <c r="W566" i="1"/>
  <c r="U562" i="1"/>
  <c r="W562" i="1"/>
  <c r="U558" i="1"/>
  <c r="W558" i="1"/>
  <c r="U554" i="1"/>
  <c r="W554" i="1"/>
  <c r="U550" i="1"/>
  <c r="W550" i="1"/>
  <c r="U546" i="1"/>
  <c r="W546" i="1"/>
  <c r="U542" i="1"/>
  <c r="W542" i="1"/>
  <c r="U538" i="1"/>
  <c r="W538" i="1"/>
  <c r="U534" i="1"/>
  <c r="W534" i="1"/>
  <c r="U530" i="1"/>
  <c r="W530" i="1"/>
  <c r="U526" i="1"/>
  <c r="W526" i="1"/>
  <c r="U522" i="1"/>
  <c r="W522" i="1"/>
  <c r="U518" i="1"/>
  <c r="W518" i="1"/>
  <c r="U514" i="1"/>
  <c r="W514" i="1"/>
  <c r="U510" i="1"/>
  <c r="W510" i="1"/>
  <c r="U506" i="1"/>
  <c r="W506" i="1"/>
  <c r="U502" i="1"/>
  <c r="W502" i="1"/>
  <c r="U498" i="1"/>
  <c r="W498" i="1"/>
  <c r="U494" i="1"/>
  <c r="W494" i="1"/>
  <c r="U490" i="1"/>
  <c r="W490" i="1"/>
  <c r="U486" i="1"/>
  <c r="W486" i="1"/>
  <c r="U482" i="1"/>
  <c r="W482" i="1"/>
  <c r="U478" i="1"/>
  <c r="W478" i="1"/>
  <c r="U474" i="1"/>
  <c r="W474" i="1"/>
  <c r="U470" i="1"/>
  <c r="W470" i="1"/>
  <c r="U466" i="1"/>
  <c r="W466" i="1"/>
  <c r="U462" i="1"/>
  <c r="W462" i="1"/>
  <c r="U458" i="1"/>
  <c r="W458" i="1"/>
  <c r="U454" i="1"/>
  <c r="W454" i="1"/>
  <c r="U450" i="1"/>
  <c r="W450" i="1"/>
  <c r="U446" i="1"/>
  <c r="W446" i="1"/>
  <c r="U442" i="1"/>
  <c r="W442" i="1"/>
  <c r="U438" i="1"/>
  <c r="W438" i="1"/>
  <c r="U434" i="1"/>
  <c r="W434" i="1"/>
  <c r="U430" i="1"/>
  <c r="W430" i="1"/>
  <c r="U426" i="1"/>
  <c r="W426" i="1"/>
  <c r="U422" i="1"/>
  <c r="W422" i="1"/>
  <c r="U418" i="1"/>
  <c r="W418" i="1"/>
  <c r="U414" i="1"/>
  <c r="W414" i="1"/>
  <c r="U410" i="1"/>
  <c r="W410" i="1"/>
  <c r="U406" i="1"/>
  <c r="W406" i="1"/>
  <c r="U402" i="1"/>
  <c r="W402" i="1"/>
  <c r="U398" i="1"/>
  <c r="W398" i="1"/>
  <c r="U394" i="1"/>
  <c r="W394" i="1"/>
  <c r="U390" i="1"/>
  <c r="W390" i="1"/>
  <c r="U386" i="1"/>
  <c r="W386" i="1"/>
  <c r="U382" i="1"/>
  <c r="W382" i="1"/>
  <c r="U378" i="1"/>
  <c r="W378" i="1"/>
  <c r="U374" i="1"/>
  <c r="W374" i="1"/>
  <c r="U370" i="1"/>
  <c r="W370" i="1"/>
  <c r="U366" i="1"/>
  <c r="W366" i="1"/>
  <c r="U362" i="1"/>
  <c r="W362" i="1"/>
  <c r="U358" i="1"/>
  <c r="W358" i="1"/>
  <c r="U354" i="1"/>
  <c r="W354" i="1"/>
  <c r="U350" i="1"/>
  <c r="W350" i="1"/>
  <c r="U346" i="1"/>
  <c r="W346" i="1"/>
  <c r="U342" i="1"/>
  <c r="W342" i="1"/>
  <c r="U338" i="1"/>
  <c r="W338" i="1"/>
  <c r="U334" i="1"/>
  <c r="W334" i="1"/>
  <c r="U330" i="1"/>
  <c r="W330" i="1"/>
  <c r="U326" i="1"/>
  <c r="W326" i="1"/>
  <c r="U322" i="1"/>
  <c r="W322" i="1"/>
  <c r="U318" i="1"/>
  <c r="W318" i="1"/>
  <c r="U314" i="1"/>
  <c r="W314" i="1"/>
  <c r="U310" i="1"/>
  <c r="W310" i="1"/>
  <c r="U306" i="1"/>
  <c r="W306" i="1"/>
  <c r="U302" i="1"/>
  <c r="W302" i="1"/>
  <c r="U298" i="1"/>
  <c r="W298" i="1"/>
  <c r="U294" i="1"/>
  <c r="W294" i="1"/>
  <c r="U290" i="1"/>
  <c r="W290" i="1"/>
  <c r="U286" i="1"/>
  <c r="W286" i="1"/>
  <c r="U282" i="1"/>
  <c r="W282" i="1"/>
  <c r="U278" i="1"/>
  <c r="W278" i="1"/>
  <c r="U274" i="1"/>
  <c r="W274" i="1"/>
  <c r="U270" i="1"/>
  <c r="W270" i="1"/>
  <c r="U266" i="1"/>
  <c r="W266" i="1"/>
  <c r="U262" i="1"/>
  <c r="W262" i="1"/>
  <c r="U258" i="1"/>
  <c r="W258" i="1"/>
  <c r="U254" i="1"/>
  <c r="W254" i="1"/>
  <c r="U250" i="1"/>
  <c r="W250" i="1"/>
  <c r="U246" i="1"/>
  <c r="W246" i="1"/>
  <c r="U242" i="1"/>
  <c r="W242" i="1"/>
  <c r="U238" i="1"/>
  <c r="W238" i="1"/>
  <c r="U234" i="1"/>
  <c r="W234" i="1"/>
  <c r="U230" i="1"/>
  <c r="W230" i="1"/>
  <c r="U226" i="1"/>
  <c r="W226" i="1"/>
  <c r="U222" i="1"/>
  <c r="W222" i="1"/>
  <c r="U218" i="1"/>
  <c r="W218" i="1"/>
  <c r="U214" i="1"/>
  <c r="W214" i="1"/>
  <c r="U210" i="1"/>
  <c r="W210" i="1"/>
  <c r="U206" i="1"/>
  <c r="W206" i="1"/>
  <c r="U202" i="1"/>
  <c r="W202" i="1"/>
  <c r="U198" i="1"/>
  <c r="W198" i="1"/>
  <c r="U194" i="1"/>
  <c r="W194" i="1"/>
  <c r="U190" i="1"/>
  <c r="W190" i="1"/>
  <c r="U186" i="1"/>
  <c r="W186" i="1"/>
  <c r="U182" i="1"/>
  <c r="W182" i="1"/>
  <c r="U178" i="1"/>
  <c r="W178" i="1"/>
  <c r="U174" i="1"/>
  <c r="W174" i="1"/>
  <c r="U170" i="1"/>
  <c r="W170" i="1"/>
  <c r="U166" i="1"/>
  <c r="W166" i="1"/>
  <c r="U162" i="1"/>
  <c r="W162" i="1"/>
  <c r="U158" i="1"/>
  <c r="W158" i="1"/>
  <c r="U154" i="1"/>
  <c r="W154" i="1"/>
  <c r="U150" i="1"/>
  <c r="W150" i="1"/>
  <c r="U146" i="1"/>
  <c r="W146" i="1"/>
  <c r="U142" i="1"/>
  <c r="W142" i="1"/>
  <c r="U138" i="1"/>
  <c r="W138" i="1"/>
  <c r="U134" i="1"/>
  <c r="W134" i="1"/>
  <c r="U130" i="1"/>
  <c r="W130" i="1"/>
  <c r="U126" i="1"/>
  <c r="W126" i="1"/>
  <c r="U122" i="1"/>
  <c r="W122" i="1"/>
  <c r="U118" i="1"/>
  <c r="W118" i="1"/>
  <c r="U114" i="1"/>
  <c r="W114" i="1"/>
  <c r="U110" i="1"/>
  <c r="W110" i="1"/>
  <c r="U106" i="1"/>
  <c r="W106" i="1"/>
  <c r="U102" i="1"/>
  <c r="W102" i="1"/>
  <c r="U98" i="1"/>
  <c r="W98" i="1"/>
  <c r="U94" i="1"/>
  <c r="W94" i="1"/>
  <c r="U90" i="1"/>
  <c r="W90" i="1"/>
  <c r="U86" i="1"/>
  <c r="W86" i="1"/>
  <c r="U82" i="1"/>
  <c r="W82" i="1"/>
  <c r="U78" i="1"/>
  <c r="W78" i="1"/>
  <c r="U74" i="1"/>
  <c r="W74" i="1"/>
  <c r="U70" i="1"/>
  <c r="W70" i="1"/>
  <c r="U66" i="1"/>
  <c r="W66" i="1"/>
  <c r="U62" i="1"/>
  <c r="W62" i="1"/>
  <c r="U58" i="1"/>
  <c r="W58" i="1"/>
  <c r="U54" i="1"/>
  <c r="W54" i="1"/>
  <c r="U50" i="1"/>
  <c r="W50" i="1"/>
  <c r="U46" i="1"/>
  <c r="W46" i="1"/>
  <c r="U42" i="1"/>
  <c r="W42" i="1"/>
  <c r="U38" i="1"/>
  <c r="W38" i="1"/>
  <c r="U34" i="1"/>
  <c r="W34" i="1"/>
  <c r="U30" i="1"/>
  <c r="W30" i="1"/>
  <c r="U26" i="1"/>
  <c r="W26" i="1"/>
  <c r="U22" i="1"/>
  <c r="W22" i="1"/>
  <c r="U18" i="1"/>
  <c r="W18" i="1"/>
  <c r="U14" i="1"/>
  <c r="W14" i="1"/>
  <c r="U10" i="1"/>
  <c r="W10" i="1"/>
  <c r="U6" i="1"/>
  <c r="W6" i="1"/>
  <c r="U1533" i="1"/>
  <c r="W1533" i="1"/>
  <c r="U1529" i="1"/>
  <c r="W1529" i="1"/>
  <c r="U1525" i="1"/>
  <c r="W1525" i="1"/>
  <c r="U1521" i="1"/>
  <c r="W1521" i="1"/>
  <c r="U1517" i="1"/>
  <c r="W1517" i="1"/>
  <c r="U1513" i="1"/>
  <c r="W1513" i="1"/>
  <c r="U1509" i="1"/>
  <c r="W1509" i="1"/>
  <c r="U1505" i="1"/>
  <c r="W1505" i="1"/>
  <c r="U1501" i="1"/>
  <c r="W1501" i="1"/>
  <c r="U1497" i="1"/>
  <c r="W1497" i="1"/>
  <c r="U1493" i="1"/>
  <c r="W1493" i="1"/>
  <c r="U1489" i="1"/>
  <c r="W1489" i="1"/>
  <c r="U1485" i="1"/>
  <c r="W1485" i="1"/>
  <c r="U1481" i="1"/>
  <c r="W1481" i="1"/>
  <c r="U1477" i="1"/>
  <c r="W1477" i="1"/>
  <c r="U1473" i="1"/>
  <c r="W1473" i="1"/>
  <c r="U1469" i="1"/>
  <c r="W1469" i="1"/>
  <c r="U1465" i="1"/>
  <c r="W1465" i="1"/>
  <c r="U1461" i="1"/>
  <c r="W1461" i="1"/>
  <c r="U1457" i="1"/>
  <c r="W1457" i="1"/>
  <c r="U1453" i="1"/>
  <c r="W1453" i="1"/>
  <c r="U1449" i="1"/>
  <c r="W1449" i="1"/>
  <c r="U1445" i="1"/>
  <c r="W1445" i="1"/>
  <c r="U1441" i="1"/>
  <c r="W1441" i="1"/>
  <c r="U1437" i="1"/>
  <c r="W1437" i="1"/>
  <c r="U1433" i="1"/>
  <c r="W1433" i="1"/>
  <c r="U1429" i="1"/>
  <c r="W1429" i="1"/>
  <c r="U1425" i="1"/>
  <c r="W1425" i="1"/>
  <c r="U1421" i="1"/>
  <c r="W1421" i="1"/>
  <c r="U1417" i="1"/>
  <c r="W1417" i="1"/>
  <c r="U1413" i="1"/>
  <c r="W1413" i="1"/>
  <c r="U1409" i="1"/>
  <c r="W1409" i="1"/>
  <c r="U1405" i="1"/>
  <c r="W1405" i="1"/>
  <c r="U1401" i="1"/>
  <c r="W1401" i="1"/>
  <c r="U1397" i="1"/>
  <c r="W1397" i="1"/>
  <c r="U1393" i="1"/>
  <c r="W1393" i="1"/>
  <c r="U1389" i="1"/>
  <c r="W1389" i="1"/>
  <c r="U1385" i="1"/>
  <c r="W1385" i="1"/>
  <c r="U1381" i="1"/>
  <c r="W1381" i="1"/>
  <c r="U1377" i="1"/>
  <c r="W1377" i="1"/>
  <c r="U1373" i="1"/>
  <c r="W1373" i="1"/>
  <c r="U1369" i="1"/>
  <c r="W1369" i="1"/>
  <c r="U1365" i="1"/>
  <c r="W1365" i="1"/>
  <c r="U1361" i="1"/>
  <c r="W1361" i="1"/>
  <c r="U1357" i="1"/>
  <c r="W1357" i="1"/>
  <c r="U1353" i="1"/>
  <c r="W1353" i="1"/>
  <c r="U1349" i="1"/>
  <c r="W1349" i="1"/>
  <c r="U1345" i="1"/>
  <c r="W1345" i="1"/>
  <c r="U1341" i="1"/>
  <c r="W1341" i="1"/>
  <c r="U1337" i="1"/>
  <c r="W1337" i="1"/>
  <c r="U1333" i="1"/>
  <c r="W1333" i="1"/>
  <c r="U1329" i="1"/>
  <c r="W1329" i="1"/>
  <c r="U1325" i="1"/>
  <c r="W1325" i="1"/>
  <c r="U1321" i="1"/>
  <c r="W1321" i="1"/>
  <c r="U1317" i="1"/>
  <c r="W1317" i="1"/>
  <c r="U1313" i="1"/>
  <c r="W1313" i="1"/>
  <c r="U1309" i="1"/>
  <c r="W1309" i="1"/>
  <c r="U1305" i="1"/>
  <c r="W1305" i="1"/>
  <c r="U1301" i="1"/>
  <c r="W1301" i="1"/>
  <c r="U1297" i="1"/>
  <c r="W1297" i="1"/>
  <c r="U1293" i="1"/>
  <c r="W1293" i="1"/>
  <c r="U1289" i="1"/>
  <c r="W1289" i="1"/>
  <c r="U1285" i="1"/>
  <c r="W1285" i="1"/>
  <c r="U1281" i="1"/>
  <c r="W1281" i="1"/>
  <c r="U1277" i="1"/>
  <c r="W1277" i="1"/>
  <c r="U1273" i="1"/>
  <c r="W1273" i="1"/>
  <c r="U1269" i="1"/>
  <c r="W1269" i="1"/>
  <c r="U1265" i="1"/>
  <c r="W1265" i="1"/>
  <c r="U1261" i="1"/>
  <c r="W1261" i="1"/>
  <c r="U1257" i="1"/>
  <c r="W1257" i="1"/>
  <c r="U1253" i="1"/>
  <c r="W1253" i="1"/>
  <c r="U1249" i="1"/>
  <c r="W1249" i="1"/>
  <c r="U1245" i="1"/>
  <c r="W1245" i="1"/>
  <c r="U1241" i="1"/>
  <c r="W1241" i="1"/>
  <c r="U1237" i="1"/>
  <c r="W1237" i="1"/>
  <c r="U1233" i="1"/>
  <c r="W1233" i="1"/>
  <c r="U1229" i="1"/>
  <c r="W1229" i="1"/>
  <c r="U1225" i="1"/>
  <c r="W1225" i="1"/>
  <c r="U1221" i="1"/>
  <c r="W1221" i="1"/>
  <c r="U1217" i="1"/>
  <c r="W1217" i="1"/>
  <c r="U1213" i="1"/>
  <c r="W1213" i="1"/>
  <c r="U1209" i="1"/>
  <c r="W1209" i="1"/>
  <c r="U1205" i="1"/>
  <c r="W1205" i="1"/>
  <c r="U1201" i="1"/>
  <c r="W1201" i="1"/>
  <c r="U1197" i="1"/>
  <c r="W1197" i="1"/>
  <c r="U1193" i="1"/>
  <c r="W1193" i="1"/>
  <c r="U1189" i="1"/>
  <c r="W1189" i="1"/>
  <c r="U1185" i="1"/>
  <c r="W1185" i="1"/>
  <c r="U1181" i="1"/>
  <c r="W1181" i="1"/>
  <c r="U1177" i="1"/>
  <c r="W1177" i="1"/>
  <c r="U1173" i="1"/>
  <c r="W1173" i="1"/>
  <c r="U1169" i="1"/>
  <c r="W1169" i="1"/>
  <c r="U1165" i="1"/>
  <c r="W1165" i="1"/>
  <c r="U1161" i="1"/>
  <c r="W1161" i="1"/>
  <c r="U1157" i="1"/>
  <c r="W1157" i="1"/>
  <c r="U1153" i="1"/>
  <c r="W1153" i="1"/>
  <c r="U1149" i="1"/>
  <c r="W1149" i="1"/>
  <c r="U1145" i="1"/>
  <c r="W1145" i="1"/>
  <c r="U1141" i="1"/>
  <c r="W1141" i="1"/>
  <c r="U1137" i="1"/>
  <c r="W1137" i="1"/>
  <c r="U1133" i="1"/>
  <c r="W1133" i="1"/>
  <c r="U1129" i="1"/>
  <c r="W1129" i="1"/>
  <c r="U1125" i="1"/>
  <c r="W1125" i="1"/>
  <c r="U1121" i="1"/>
  <c r="W1121" i="1"/>
  <c r="U1117" i="1"/>
  <c r="W1117" i="1"/>
  <c r="U1113" i="1"/>
  <c r="W1113" i="1"/>
  <c r="U1109" i="1"/>
  <c r="W1109" i="1"/>
  <c r="U1105" i="1"/>
  <c r="W1105" i="1"/>
  <c r="U1101" i="1"/>
  <c r="W1101" i="1"/>
  <c r="U1097" i="1"/>
  <c r="W1097" i="1"/>
  <c r="U1093" i="1"/>
  <c r="W1093" i="1"/>
  <c r="U1089" i="1"/>
  <c r="W1089" i="1"/>
  <c r="U1085" i="1"/>
  <c r="W1085" i="1"/>
  <c r="U1081" i="1"/>
  <c r="W1081" i="1"/>
  <c r="U1077" i="1"/>
  <c r="W1077" i="1"/>
  <c r="U1073" i="1"/>
  <c r="W1073" i="1"/>
  <c r="U1069" i="1"/>
  <c r="W1069" i="1"/>
  <c r="U1065" i="1"/>
  <c r="W1065" i="1"/>
  <c r="U1061" i="1"/>
  <c r="W1061" i="1"/>
  <c r="U1057" i="1"/>
  <c r="W1057" i="1"/>
  <c r="U1053" i="1"/>
  <c r="W1053" i="1"/>
  <c r="U1049" i="1"/>
  <c r="W1049" i="1"/>
  <c r="U1045" i="1"/>
  <c r="W1045" i="1"/>
  <c r="U1041" i="1"/>
  <c r="W1041" i="1"/>
  <c r="U1037" i="1"/>
  <c r="W1037" i="1"/>
  <c r="U1033" i="1"/>
  <c r="W1033" i="1"/>
  <c r="U1029" i="1"/>
  <c r="W1029" i="1"/>
  <c r="U1025" i="1"/>
  <c r="W1025" i="1"/>
  <c r="U1021" i="1"/>
  <c r="W1021" i="1"/>
  <c r="U1017" i="1"/>
  <c r="W1017" i="1"/>
  <c r="U1013" i="1"/>
  <c r="W1013" i="1"/>
  <c r="U1009" i="1"/>
  <c r="W1009" i="1"/>
  <c r="U1005" i="1"/>
  <c r="W1005" i="1"/>
  <c r="U1001" i="1"/>
  <c r="W1001" i="1"/>
  <c r="U997" i="1"/>
  <c r="W997" i="1"/>
  <c r="U993" i="1"/>
  <c r="W993" i="1"/>
  <c r="U989" i="1"/>
  <c r="W989" i="1"/>
  <c r="U985" i="1"/>
  <c r="W985" i="1"/>
  <c r="U981" i="1"/>
  <c r="W981" i="1"/>
  <c r="U977" i="1"/>
  <c r="W977" i="1"/>
  <c r="U973" i="1"/>
  <c r="W973" i="1"/>
  <c r="U969" i="1"/>
  <c r="W969" i="1"/>
  <c r="U965" i="1"/>
  <c r="W965" i="1"/>
  <c r="U961" i="1"/>
  <c r="W961" i="1"/>
  <c r="U957" i="1"/>
  <c r="W957" i="1"/>
  <c r="U953" i="1"/>
  <c r="W953" i="1"/>
  <c r="U949" i="1"/>
  <c r="W949" i="1"/>
  <c r="U945" i="1"/>
  <c r="W945" i="1"/>
  <c r="U941" i="1"/>
  <c r="W941" i="1"/>
  <c r="U937" i="1"/>
  <c r="W937" i="1"/>
  <c r="U933" i="1"/>
  <c r="W933" i="1"/>
  <c r="U929" i="1"/>
  <c r="W929" i="1"/>
  <c r="U925" i="1"/>
  <c r="W925" i="1"/>
  <c r="U921" i="1"/>
  <c r="W921" i="1"/>
  <c r="U917" i="1"/>
  <c r="W917" i="1"/>
  <c r="U913" i="1"/>
  <c r="W913" i="1"/>
  <c r="U909" i="1"/>
  <c r="W909" i="1"/>
  <c r="U905" i="1"/>
  <c r="W905" i="1"/>
  <c r="U901" i="1"/>
  <c r="W901" i="1"/>
  <c r="U897" i="1"/>
  <c r="W897" i="1"/>
  <c r="U893" i="1"/>
  <c r="W893" i="1"/>
  <c r="U889" i="1"/>
  <c r="W889" i="1"/>
  <c r="U885" i="1"/>
  <c r="W885" i="1"/>
  <c r="U881" i="1"/>
  <c r="W881" i="1"/>
  <c r="U877" i="1"/>
  <c r="W877" i="1"/>
  <c r="U873" i="1"/>
  <c r="W873" i="1"/>
  <c r="U869" i="1"/>
  <c r="W869" i="1"/>
  <c r="U865" i="1"/>
  <c r="W865" i="1"/>
  <c r="U861" i="1"/>
  <c r="W861" i="1"/>
  <c r="U857" i="1"/>
  <c r="W857" i="1"/>
  <c r="U853" i="1"/>
  <c r="W853" i="1"/>
  <c r="U849" i="1"/>
  <c r="W849" i="1"/>
  <c r="U845" i="1"/>
  <c r="W845" i="1"/>
  <c r="U841" i="1"/>
  <c r="W841" i="1"/>
  <c r="U837" i="1"/>
  <c r="W837" i="1"/>
  <c r="U833" i="1"/>
  <c r="W833" i="1"/>
  <c r="U829" i="1"/>
  <c r="W829" i="1"/>
  <c r="U825" i="1"/>
  <c r="W825" i="1"/>
  <c r="U821" i="1"/>
  <c r="W821" i="1"/>
  <c r="U817" i="1"/>
  <c r="W817" i="1"/>
  <c r="U813" i="1"/>
  <c r="W813" i="1"/>
  <c r="U809" i="1"/>
  <c r="W809" i="1"/>
  <c r="U805" i="1"/>
  <c r="W805" i="1"/>
  <c r="U801" i="1"/>
  <c r="W801" i="1"/>
  <c r="U797" i="1"/>
  <c r="W797" i="1"/>
  <c r="U793" i="1"/>
  <c r="W793" i="1"/>
  <c r="U789" i="1"/>
  <c r="W789" i="1"/>
  <c r="U785" i="1"/>
  <c r="W785" i="1"/>
  <c r="U781" i="1"/>
  <c r="W781" i="1"/>
  <c r="U777" i="1"/>
  <c r="W777" i="1"/>
  <c r="U773" i="1"/>
  <c r="W773" i="1"/>
  <c r="U769" i="1"/>
  <c r="W769" i="1"/>
  <c r="U765" i="1"/>
  <c r="W765" i="1"/>
  <c r="U761" i="1"/>
  <c r="W761" i="1"/>
  <c r="U757" i="1"/>
  <c r="W757" i="1"/>
  <c r="U753" i="1"/>
  <c r="W753" i="1"/>
  <c r="U749" i="1"/>
  <c r="W749" i="1"/>
  <c r="U745" i="1"/>
  <c r="W745" i="1"/>
  <c r="U741" i="1"/>
  <c r="W741" i="1"/>
  <c r="U737" i="1"/>
  <c r="W737" i="1"/>
  <c r="U733" i="1"/>
  <c r="W733" i="1"/>
  <c r="U729" i="1"/>
  <c r="W729" i="1"/>
  <c r="U725" i="1"/>
  <c r="W725" i="1"/>
  <c r="U721" i="1"/>
  <c r="W721" i="1"/>
  <c r="U717" i="1"/>
  <c r="W717" i="1"/>
  <c r="U713" i="1"/>
  <c r="W713" i="1"/>
  <c r="U709" i="1"/>
  <c r="W709" i="1"/>
  <c r="U705" i="1"/>
  <c r="W705" i="1"/>
  <c r="U701" i="1"/>
  <c r="W701" i="1"/>
  <c r="U697" i="1"/>
  <c r="W697" i="1"/>
  <c r="U693" i="1"/>
  <c r="W693" i="1"/>
  <c r="U689" i="1"/>
  <c r="W689" i="1"/>
  <c r="U685" i="1"/>
  <c r="W685" i="1"/>
  <c r="U681" i="1"/>
  <c r="W681" i="1"/>
  <c r="U677" i="1"/>
  <c r="W677" i="1"/>
  <c r="U673" i="1"/>
  <c r="W673" i="1"/>
  <c r="U669" i="1"/>
  <c r="W669" i="1"/>
  <c r="U665" i="1"/>
  <c r="W665" i="1"/>
  <c r="U661" i="1"/>
  <c r="W661" i="1"/>
  <c r="U657" i="1"/>
  <c r="W657" i="1"/>
  <c r="U653" i="1"/>
  <c r="W653" i="1"/>
  <c r="U649" i="1"/>
  <c r="W649" i="1"/>
  <c r="U645" i="1"/>
  <c r="W645" i="1"/>
  <c r="U641" i="1"/>
  <c r="W641" i="1"/>
  <c r="U637" i="1"/>
  <c r="W637" i="1"/>
  <c r="U633" i="1"/>
  <c r="W633" i="1"/>
  <c r="U629" i="1"/>
  <c r="W629" i="1"/>
  <c r="U625" i="1"/>
  <c r="W625" i="1"/>
  <c r="U621" i="1"/>
  <c r="W621" i="1"/>
  <c r="U617" i="1"/>
  <c r="W617" i="1"/>
  <c r="U613" i="1"/>
  <c r="W613" i="1"/>
  <c r="U609" i="1"/>
  <c r="W609" i="1"/>
  <c r="U605" i="1"/>
  <c r="W605" i="1"/>
  <c r="U601" i="1"/>
  <c r="W601" i="1"/>
  <c r="U597" i="1"/>
  <c r="W597" i="1"/>
  <c r="U593" i="1"/>
  <c r="W593" i="1"/>
  <c r="U589" i="1"/>
  <c r="W589" i="1"/>
  <c r="U585" i="1"/>
  <c r="W585" i="1"/>
  <c r="U581" i="1"/>
  <c r="W581" i="1"/>
  <c r="U577" i="1"/>
  <c r="W577" i="1"/>
  <c r="U573" i="1"/>
  <c r="W573" i="1"/>
  <c r="U569" i="1"/>
  <c r="W569" i="1"/>
  <c r="U565" i="1"/>
  <c r="W565" i="1"/>
  <c r="U561" i="1"/>
  <c r="W561" i="1"/>
  <c r="U557" i="1"/>
  <c r="W557" i="1"/>
  <c r="U553" i="1"/>
  <c r="W553" i="1"/>
  <c r="U549" i="1"/>
  <c r="W549" i="1"/>
  <c r="U545" i="1"/>
  <c r="W545" i="1"/>
  <c r="U541" i="1"/>
  <c r="W541" i="1"/>
  <c r="U537" i="1"/>
  <c r="W537" i="1"/>
  <c r="U533" i="1"/>
  <c r="W533" i="1"/>
  <c r="U529" i="1"/>
  <c r="W529" i="1"/>
  <c r="U525" i="1"/>
  <c r="W525" i="1"/>
  <c r="U521" i="1"/>
  <c r="W521" i="1"/>
  <c r="U517" i="1"/>
  <c r="W517" i="1"/>
  <c r="U513" i="1"/>
  <c r="W513" i="1"/>
  <c r="U509" i="1"/>
  <c r="W509" i="1"/>
  <c r="U505" i="1"/>
  <c r="W505" i="1"/>
  <c r="U501" i="1"/>
  <c r="W501" i="1"/>
  <c r="U497" i="1"/>
  <c r="W497" i="1"/>
  <c r="U493" i="1"/>
  <c r="W493" i="1"/>
  <c r="U489" i="1"/>
  <c r="W489" i="1"/>
  <c r="U485" i="1"/>
  <c r="W485" i="1"/>
  <c r="U481" i="1"/>
  <c r="W481" i="1"/>
  <c r="U477" i="1"/>
  <c r="W477" i="1"/>
  <c r="U473" i="1"/>
  <c r="W473" i="1"/>
  <c r="U469" i="1"/>
  <c r="W469" i="1"/>
  <c r="U465" i="1"/>
  <c r="W465" i="1"/>
  <c r="U461" i="1"/>
  <c r="W461" i="1"/>
  <c r="U457" i="1"/>
  <c r="W457" i="1"/>
  <c r="U453" i="1"/>
  <c r="W453" i="1"/>
  <c r="U449" i="1"/>
  <c r="W449" i="1"/>
  <c r="U445" i="1"/>
  <c r="W445" i="1"/>
  <c r="U441" i="1"/>
  <c r="W441" i="1"/>
  <c r="U437" i="1"/>
  <c r="W437" i="1"/>
  <c r="U433" i="1"/>
  <c r="W433" i="1"/>
  <c r="U429" i="1"/>
  <c r="W429" i="1"/>
  <c r="U425" i="1"/>
  <c r="W425" i="1"/>
  <c r="U421" i="1"/>
  <c r="W421" i="1"/>
  <c r="U417" i="1"/>
  <c r="W417" i="1"/>
  <c r="U413" i="1"/>
  <c r="W413" i="1"/>
  <c r="U409" i="1"/>
  <c r="W409" i="1"/>
  <c r="U405" i="1"/>
  <c r="W405" i="1"/>
  <c r="U401" i="1"/>
  <c r="W401" i="1"/>
  <c r="U397" i="1"/>
  <c r="W397" i="1"/>
  <c r="U393" i="1"/>
  <c r="W393" i="1"/>
  <c r="U389" i="1"/>
  <c r="W389" i="1"/>
  <c r="U385" i="1"/>
  <c r="W385" i="1"/>
  <c r="U381" i="1"/>
  <c r="W381" i="1"/>
  <c r="U377" i="1"/>
  <c r="W377" i="1"/>
  <c r="U373" i="1"/>
  <c r="W373" i="1"/>
  <c r="U369" i="1"/>
  <c r="W369" i="1"/>
  <c r="U365" i="1"/>
  <c r="W365" i="1"/>
  <c r="U361" i="1"/>
  <c r="W361" i="1"/>
  <c r="U357" i="1"/>
  <c r="W357" i="1"/>
  <c r="U353" i="1"/>
  <c r="W353" i="1"/>
  <c r="U349" i="1"/>
  <c r="W349" i="1"/>
  <c r="U345" i="1"/>
  <c r="W345" i="1"/>
  <c r="U341" i="1"/>
  <c r="W341" i="1"/>
  <c r="U337" i="1"/>
  <c r="W337" i="1"/>
  <c r="U333" i="1"/>
  <c r="W333" i="1"/>
  <c r="U329" i="1"/>
  <c r="W329" i="1"/>
  <c r="U325" i="1"/>
  <c r="W325" i="1"/>
  <c r="U321" i="1"/>
  <c r="W321" i="1"/>
  <c r="U317" i="1"/>
  <c r="W317" i="1"/>
  <c r="U313" i="1"/>
  <c r="W313" i="1"/>
  <c r="U309" i="1"/>
  <c r="W309" i="1"/>
  <c r="U305" i="1"/>
  <c r="W305" i="1"/>
  <c r="U301" i="1"/>
  <c r="W301" i="1"/>
  <c r="U297" i="1"/>
  <c r="W297" i="1"/>
  <c r="U293" i="1"/>
  <c r="W293" i="1"/>
  <c r="U289" i="1"/>
  <c r="W289" i="1"/>
  <c r="U285" i="1"/>
  <c r="W285" i="1"/>
  <c r="U281" i="1"/>
  <c r="W281" i="1"/>
  <c r="U277" i="1"/>
  <c r="W277" i="1"/>
  <c r="U273" i="1"/>
  <c r="W273" i="1"/>
  <c r="U269" i="1"/>
  <c r="W269" i="1"/>
  <c r="U265" i="1"/>
  <c r="W265" i="1"/>
  <c r="U261" i="1"/>
  <c r="W261" i="1"/>
  <c r="U257" i="1"/>
  <c r="W257" i="1"/>
  <c r="U253" i="1"/>
  <c r="W253" i="1"/>
  <c r="U249" i="1"/>
  <c r="W249" i="1"/>
  <c r="U245" i="1"/>
  <c r="W245" i="1"/>
  <c r="U241" i="1"/>
  <c r="W241" i="1"/>
  <c r="U237" i="1"/>
  <c r="W237" i="1"/>
  <c r="U233" i="1"/>
  <c r="W233" i="1"/>
  <c r="U229" i="1"/>
  <c r="W229" i="1"/>
  <c r="U225" i="1"/>
  <c r="W225" i="1"/>
  <c r="U221" i="1"/>
  <c r="W221" i="1"/>
  <c r="U217" i="1"/>
  <c r="W217" i="1"/>
  <c r="U213" i="1"/>
  <c r="W213" i="1"/>
  <c r="U209" i="1"/>
  <c r="W209" i="1"/>
  <c r="U205" i="1"/>
  <c r="W205" i="1"/>
  <c r="U201" i="1"/>
  <c r="W201" i="1"/>
  <c r="U197" i="1"/>
  <c r="W197" i="1"/>
  <c r="U193" i="1"/>
  <c r="W193" i="1"/>
  <c r="U189" i="1"/>
  <c r="W189" i="1"/>
  <c r="U185" i="1"/>
  <c r="W185" i="1"/>
  <c r="U181" i="1"/>
  <c r="W181" i="1"/>
  <c r="U177" i="1"/>
  <c r="W177" i="1"/>
  <c r="U173" i="1"/>
  <c r="W173" i="1"/>
  <c r="U169" i="1"/>
  <c r="W169" i="1"/>
  <c r="U165" i="1"/>
  <c r="W165" i="1"/>
  <c r="U161" i="1"/>
  <c r="W161" i="1"/>
  <c r="U157" i="1"/>
  <c r="W157" i="1"/>
  <c r="U153" i="1"/>
  <c r="W153" i="1"/>
  <c r="U149" i="1"/>
  <c r="W149" i="1"/>
  <c r="U145" i="1"/>
  <c r="W145" i="1"/>
  <c r="U141" i="1"/>
  <c r="W141" i="1"/>
  <c r="U137" i="1"/>
  <c r="W137" i="1"/>
  <c r="U133" i="1"/>
  <c r="W133" i="1"/>
  <c r="U129" i="1"/>
  <c r="W129" i="1"/>
  <c r="U125" i="1"/>
  <c r="W125" i="1"/>
  <c r="U121" i="1"/>
  <c r="W121" i="1"/>
  <c r="U117" i="1"/>
  <c r="W117" i="1"/>
  <c r="U113" i="1"/>
  <c r="W113" i="1"/>
  <c r="U109" i="1"/>
  <c r="W109" i="1"/>
  <c r="U105" i="1"/>
  <c r="W105" i="1"/>
  <c r="U101" i="1"/>
  <c r="W101" i="1"/>
  <c r="U97" i="1"/>
  <c r="W97" i="1"/>
  <c r="U93" i="1"/>
  <c r="W93" i="1"/>
  <c r="U89" i="1"/>
  <c r="W89" i="1"/>
  <c r="U85" i="1"/>
  <c r="W85" i="1"/>
  <c r="U81" i="1"/>
  <c r="W81" i="1"/>
  <c r="U77" i="1"/>
  <c r="W77" i="1"/>
  <c r="U73" i="1"/>
  <c r="W73" i="1"/>
  <c r="U69" i="1"/>
  <c r="W69" i="1"/>
  <c r="U65" i="1"/>
  <c r="W65" i="1"/>
  <c r="U61" i="1"/>
  <c r="W61" i="1"/>
  <c r="U57" i="1"/>
  <c r="W57" i="1"/>
  <c r="U53" i="1"/>
  <c r="W53" i="1"/>
  <c r="U49" i="1"/>
  <c r="W49" i="1"/>
  <c r="U45" i="1"/>
  <c r="W45" i="1"/>
  <c r="U41" i="1"/>
  <c r="W41" i="1"/>
  <c r="U37" i="1"/>
  <c r="W37" i="1"/>
  <c r="U33" i="1"/>
  <c r="W33" i="1"/>
  <c r="U29" i="1"/>
  <c r="W29" i="1"/>
  <c r="U25" i="1"/>
  <c r="W25" i="1"/>
  <c r="U21" i="1"/>
  <c r="W21" i="1"/>
  <c r="U17" i="1"/>
  <c r="W17" i="1"/>
  <c r="U13" i="1"/>
  <c r="W13" i="1"/>
  <c r="U9" i="1"/>
  <c r="W9" i="1"/>
  <c r="U5" i="1"/>
  <c r="W5" i="1"/>
  <c r="U2040" i="1"/>
  <c r="W2040" i="1"/>
  <c r="U2036" i="1"/>
  <c r="W2036" i="1"/>
  <c r="U2032" i="1"/>
  <c r="W2032" i="1"/>
  <c r="U2028" i="1"/>
  <c r="W2028" i="1"/>
  <c r="U2024" i="1"/>
  <c r="W2024" i="1"/>
  <c r="U2020" i="1"/>
  <c r="W2020" i="1"/>
  <c r="U2016" i="1"/>
  <c r="W2016" i="1"/>
  <c r="U2012" i="1"/>
  <c r="W2012" i="1"/>
  <c r="U2008" i="1"/>
  <c r="W2008" i="1"/>
  <c r="U2004" i="1"/>
  <c r="W2004" i="1"/>
  <c r="U2000" i="1"/>
  <c r="W2000" i="1"/>
  <c r="U1996" i="1"/>
  <c r="W1996" i="1"/>
  <c r="U1992" i="1"/>
  <c r="W1992" i="1"/>
  <c r="U1988" i="1"/>
  <c r="W1988" i="1"/>
  <c r="U1984" i="1"/>
  <c r="W1984" i="1"/>
  <c r="U1980" i="1"/>
  <c r="W1980" i="1"/>
  <c r="U1976" i="1"/>
  <c r="W1976" i="1"/>
  <c r="U1972" i="1"/>
  <c r="W1972" i="1"/>
  <c r="U1968" i="1"/>
  <c r="W1968" i="1"/>
  <c r="U1964" i="1"/>
  <c r="W1964" i="1"/>
  <c r="U1960" i="1"/>
  <c r="W1960" i="1"/>
  <c r="U1956" i="1"/>
  <c r="W1956" i="1"/>
  <c r="U1952" i="1"/>
  <c r="W1952" i="1"/>
  <c r="U1948" i="1"/>
  <c r="W1948" i="1"/>
  <c r="U1944" i="1"/>
  <c r="W1944" i="1"/>
  <c r="U1940" i="1"/>
  <c r="W1940" i="1"/>
  <c r="U1936" i="1"/>
  <c r="W1936" i="1"/>
  <c r="U1932" i="1"/>
  <c r="W1932" i="1"/>
  <c r="U1928" i="1"/>
  <c r="W1928" i="1"/>
  <c r="U1924" i="1"/>
  <c r="W1924" i="1"/>
  <c r="U1920" i="1"/>
  <c r="W1920" i="1"/>
  <c r="U1916" i="1"/>
  <c r="W1916" i="1"/>
  <c r="U1912" i="1"/>
  <c r="W1912" i="1"/>
  <c r="U1908" i="1"/>
  <c r="W1908" i="1"/>
  <c r="U1904" i="1"/>
  <c r="W1904" i="1"/>
  <c r="U1900" i="1"/>
  <c r="W1900" i="1"/>
  <c r="U1896" i="1"/>
  <c r="W1896" i="1"/>
  <c r="U1892" i="1"/>
  <c r="W1892" i="1"/>
  <c r="U1888" i="1"/>
  <c r="W1888" i="1"/>
  <c r="U1884" i="1"/>
  <c r="W1884" i="1"/>
  <c r="U1880" i="1"/>
  <c r="W1880" i="1"/>
  <c r="U1876" i="1"/>
  <c r="W1876" i="1"/>
  <c r="U1872" i="1"/>
  <c r="W1872" i="1"/>
  <c r="U1868" i="1"/>
  <c r="W1868" i="1"/>
  <c r="U1864" i="1"/>
  <c r="W1864" i="1"/>
  <c r="U1860" i="1"/>
  <c r="W1860" i="1"/>
  <c r="U1856" i="1"/>
  <c r="W1856" i="1"/>
  <c r="U1852" i="1"/>
  <c r="W1852" i="1"/>
  <c r="U1848" i="1"/>
  <c r="W1848" i="1"/>
  <c r="U1844" i="1"/>
  <c r="W1844" i="1"/>
  <c r="U1840" i="1"/>
  <c r="W1840" i="1"/>
  <c r="U1836" i="1"/>
  <c r="W1836" i="1"/>
  <c r="U1832" i="1"/>
  <c r="W1832" i="1"/>
  <c r="U1828" i="1"/>
  <c r="W1828" i="1"/>
  <c r="U1824" i="1"/>
  <c r="W1824" i="1"/>
  <c r="U1820" i="1"/>
  <c r="W1820" i="1"/>
  <c r="U1816" i="1"/>
  <c r="W1816" i="1"/>
  <c r="U1812" i="1"/>
  <c r="W1812" i="1"/>
  <c r="U1808" i="1"/>
  <c r="W1808" i="1"/>
  <c r="U1804" i="1"/>
  <c r="W1804" i="1"/>
  <c r="U1800" i="1"/>
  <c r="W1800" i="1"/>
  <c r="U1796" i="1"/>
  <c r="W1796" i="1"/>
  <c r="U1792" i="1"/>
  <c r="W1792" i="1"/>
  <c r="U1788" i="1"/>
  <c r="W1788" i="1"/>
  <c r="U1784" i="1"/>
  <c r="W1784" i="1"/>
  <c r="U1780" i="1"/>
  <c r="W1780" i="1"/>
  <c r="U1776" i="1"/>
  <c r="W1776" i="1"/>
  <c r="U1772" i="1"/>
  <c r="W1772" i="1"/>
  <c r="U1768" i="1"/>
  <c r="W1768" i="1"/>
  <c r="U1764" i="1"/>
  <c r="W1764" i="1"/>
  <c r="U1760" i="1"/>
  <c r="W1760" i="1"/>
  <c r="U1756" i="1"/>
  <c r="W1756" i="1"/>
  <c r="U1752" i="1"/>
  <c r="W1752" i="1"/>
  <c r="U1748" i="1"/>
  <c r="W1748" i="1"/>
  <c r="U1744" i="1"/>
  <c r="W1744" i="1"/>
  <c r="U1740" i="1"/>
  <c r="W1740" i="1"/>
  <c r="U1736" i="1"/>
  <c r="W1736" i="1"/>
  <c r="U1732" i="1"/>
  <c r="W1732" i="1"/>
  <c r="U1728" i="1"/>
  <c r="W1728" i="1"/>
  <c r="U1724" i="1"/>
  <c r="W1724" i="1"/>
  <c r="U1720" i="1"/>
  <c r="W1720" i="1"/>
  <c r="U1716" i="1"/>
  <c r="W1716" i="1"/>
  <c r="U1712" i="1"/>
  <c r="W1712" i="1"/>
  <c r="U1708" i="1"/>
  <c r="W1708" i="1"/>
  <c r="U1704" i="1"/>
  <c r="W1704" i="1"/>
  <c r="U1700" i="1"/>
  <c r="W1700" i="1"/>
  <c r="U1696" i="1"/>
  <c r="W1696" i="1"/>
  <c r="U1692" i="1"/>
  <c r="W1692" i="1"/>
  <c r="U1688" i="1"/>
  <c r="W1688" i="1"/>
  <c r="U1684" i="1"/>
  <c r="W1684" i="1"/>
  <c r="U1680" i="1"/>
  <c r="W1680" i="1"/>
  <c r="U1676" i="1"/>
  <c r="W1676" i="1"/>
  <c r="U1672" i="1"/>
  <c r="W1672" i="1"/>
  <c r="U1668" i="1"/>
  <c r="W1668" i="1"/>
  <c r="U1664" i="1"/>
  <c r="W1664" i="1"/>
  <c r="U1660" i="1"/>
  <c r="W1660" i="1"/>
  <c r="U1656" i="1"/>
  <c r="W1656" i="1"/>
  <c r="U1652" i="1"/>
  <c r="W1652" i="1"/>
  <c r="U1648" i="1"/>
  <c r="W1648" i="1"/>
  <c r="U1644" i="1"/>
  <c r="W1644" i="1"/>
  <c r="U1640" i="1"/>
  <c r="W1640" i="1"/>
  <c r="U1636" i="1"/>
  <c r="W1636" i="1"/>
  <c r="U1632" i="1"/>
  <c r="W1632" i="1"/>
  <c r="U1628" i="1"/>
  <c r="W1628" i="1"/>
  <c r="U1624" i="1"/>
  <c r="W1624" i="1"/>
  <c r="U1620" i="1"/>
  <c r="W1620" i="1"/>
  <c r="U1616" i="1"/>
  <c r="W1616" i="1"/>
  <c r="U1612" i="1"/>
  <c r="W1612" i="1"/>
  <c r="U1608" i="1"/>
  <c r="W1608" i="1"/>
  <c r="U1604" i="1"/>
  <c r="W1604" i="1"/>
  <c r="U1600" i="1"/>
  <c r="W1600" i="1"/>
  <c r="U1596" i="1"/>
  <c r="W1596" i="1"/>
  <c r="U1592" i="1"/>
  <c r="W1592" i="1"/>
  <c r="U1588" i="1"/>
  <c r="W1588" i="1"/>
  <c r="U1584" i="1"/>
  <c r="W1584" i="1"/>
  <c r="U1580" i="1"/>
  <c r="W1580" i="1"/>
  <c r="U1576" i="1"/>
  <c r="W1576" i="1"/>
  <c r="U1572" i="1"/>
  <c r="W1572" i="1"/>
  <c r="U1568" i="1"/>
  <c r="W1568" i="1"/>
  <c r="U1564" i="1"/>
  <c r="W1564" i="1"/>
  <c r="U1560" i="1"/>
  <c r="W1560" i="1"/>
  <c r="U1556" i="1"/>
  <c r="W1556" i="1"/>
  <c r="U1552" i="1"/>
  <c r="W1552" i="1"/>
  <c r="U1548" i="1"/>
  <c r="W1548" i="1"/>
  <c r="U1544" i="1"/>
  <c r="W1544" i="1"/>
  <c r="U1540" i="1"/>
  <c r="W1540" i="1"/>
  <c r="U1536" i="1"/>
  <c r="W1536" i="1"/>
  <c r="U1532" i="1"/>
  <c r="W1532" i="1"/>
  <c r="U1528" i="1"/>
  <c r="W1528" i="1"/>
  <c r="U1524" i="1"/>
  <c r="W1524" i="1"/>
  <c r="U1520" i="1"/>
  <c r="W1520" i="1"/>
  <c r="U1516" i="1"/>
  <c r="W1516" i="1"/>
  <c r="U1512" i="1"/>
  <c r="W1512" i="1"/>
  <c r="U1508" i="1"/>
  <c r="W1508" i="1"/>
  <c r="U1504" i="1"/>
  <c r="W1504" i="1"/>
  <c r="U1500" i="1"/>
  <c r="W1500" i="1"/>
  <c r="U1496" i="1"/>
  <c r="W1496" i="1"/>
  <c r="U1492" i="1"/>
  <c r="W1492" i="1"/>
  <c r="U1488" i="1"/>
  <c r="W1488" i="1"/>
  <c r="U1484" i="1"/>
  <c r="W1484" i="1"/>
  <c r="U1480" i="1"/>
  <c r="W1480" i="1"/>
  <c r="U1476" i="1"/>
  <c r="W1476" i="1"/>
  <c r="U1472" i="1"/>
  <c r="W1472" i="1"/>
  <c r="U1468" i="1"/>
  <c r="W1468" i="1"/>
  <c r="U1464" i="1"/>
  <c r="W1464" i="1"/>
  <c r="U1460" i="1"/>
  <c r="W1460" i="1"/>
  <c r="U1456" i="1"/>
  <c r="W1456" i="1"/>
  <c r="U1452" i="1"/>
  <c r="W1452" i="1"/>
  <c r="U1448" i="1"/>
  <c r="W1448" i="1"/>
  <c r="U1444" i="1"/>
  <c r="W1444" i="1"/>
  <c r="U1440" i="1"/>
  <c r="W1440" i="1"/>
  <c r="U1436" i="1"/>
  <c r="W1436" i="1"/>
  <c r="U1432" i="1"/>
  <c r="W1432" i="1"/>
  <c r="U1428" i="1"/>
  <c r="W1428" i="1"/>
  <c r="U1424" i="1"/>
  <c r="W1424" i="1"/>
  <c r="U1420" i="1"/>
  <c r="W1420" i="1"/>
  <c r="U1416" i="1"/>
  <c r="W1416" i="1"/>
  <c r="U1412" i="1"/>
  <c r="W1412" i="1"/>
  <c r="U1408" i="1"/>
  <c r="W1408" i="1"/>
  <c r="U1404" i="1"/>
  <c r="W1404" i="1"/>
  <c r="U1400" i="1"/>
  <c r="W1400" i="1"/>
  <c r="U1396" i="1"/>
  <c r="W1396" i="1"/>
  <c r="U1392" i="1"/>
  <c r="W1392" i="1"/>
  <c r="U1388" i="1"/>
  <c r="W1388" i="1"/>
  <c r="U1384" i="1"/>
  <c r="W1384" i="1"/>
  <c r="U1380" i="1"/>
  <c r="W1380" i="1"/>
  <c r="U1376" i="1"/>
  <c r="W1376" i="1"/>
  <c r="U1372" i="1"/>
  <c r="W1372" i="1"/>
  <c r="U1368" i="1"/>
  <c r="W1368" i="1"/>
  <c r="U1364" i="1"/>
  <c r="W1364" i="1"/>
  <c r="U1360" i="1"/>
  <c r="W1360" i="1"/>
  <c r="U1356" i="1"/>
  <c r="W1356" i="1"/>
  <c r="U1352" i="1"/>
  <c r="W1352" i="1"/>
  <c r="U1348" i="1"/>
  <c r="W1348" i="1"/>
  <c r="U1344" i="1"/>
  <c r="W1344" i="1"/>
  <c r="U1340" i="1"/>
  <c r="W1340" i="1"/>
  <c r="U1336" i="1"/>
  <c r="W1336" i="1"/>
  <c r="U1332" i="1"/>
  <c r="W1332" i="1"/>
  <c r="U1328" i="1"/>
  <c r="W1328" i="1"/>
  <c r="U1324" i="1"/>
  <c r="W1324" i="1"/>
  <c r="U1320" i="1"/>
  <c r="W1320" i="1"/>
  <c r="U1316" i="1"/>
  <c r="W1316" i="1"/>
  <c r="U1312" i="1"/>
  <c r="W1312" i="1"/>
  <c r="U1308" i="1"/>
  <c r="W1308" i="1"/>
  <c r="U1304" i="1"/>
  <c r="W1304" i="1"/>
  <c r="U1300" i="1"/>
  <c r="W1300" i="1"/>
  <c r="U1296" i="1"/>
  <c r="W1296" i="1"/>
  <c r="U1292" i="1"/>
  <c r="W1292" i="1"/>
  <c r="U1288" i="1"/>
  <c r="W1288" i="1"/>
  <c r="U1284" i="1"/>
  <c r="W1284" i="1"/>
  <c r="U1280" i="1"/>
  <c r="W1280" i="1"/>
  <c r="U1276" i="1"/>
  <c r="W1276" i="1"/>
  <c r="U1272" i="1"/>
  <c r="W1272" i="1"/>
  <c r="U1268" i="1"/>
  <c r="W1268" i="1"/>
  <c r="U1264" i="1"/>
  <c r="W1264" i="1"/>
  <c r="U1260" i="1"/>
  <c r="W1260" i="1"/>
  <c r="U1256" i="1"/>
  <c r="W1256" i="1"/>
  <c r="U1252" i="1"/>
  <c r="W1252" i="1"/>
  <c r="U1248" i="1"/>
  <c r="W1248" i="1"/>
  <c r="U1244" i="1"/>
  <c r="W1244" i="1"/>
  <c r="U1240" i="1"/>
  <c r="W1240" i="1"/>
  <c r="U1236" i="1"/>
  <c r="W1236" i="1"/>
  <c r="U1232" i="1"/>
  <c r="W1232" i="1"/>
  <c r="U1228" i="1"/>
  <c r="W1228" i="1"/>
  <c r="U1224" i="1"/>
  <c r="W1224" i="1"/>
  <c r="U1220" i="1"/>
  <c r="W1220" i="1"/>
  <c r="U1216" i="1"/>
  <c r="W1216" i="1"/>
  <c r="U1212" i="1"/>
  <c r="W1212" i="1"/>
  <c r="U1208" i="1"/>
  <c r="W1208" i="1"/>
  <c r="U1204" i="1"/>
  <c r="W1204" i="1"/>
  <c r="U1200" i="1"/>
  <c r="W1200" i="1"/>
  <c r="U1196" i="1"/>
  <c r="W1196" i="1"/>
  <c r="U1192" i="1"/>
  <c r="W1192" i="1"/>
  <c r="U1188" i="1"/>
  <c r="W1188" i="1"/>
  <c r="U1184" i="1"/>
  <c r="W1184" i="1"/>
  <c r="U1180" i="1"/>
  <c r="W1180" i="1"/>
  <c r="U1176" i="1"/>
  <c r="W1176" i="1"/>
  <c r="U1172" i="1"/>
  <c r="W1172" i="1"/>
  <c r="U1168" i="1"/>
  <c r="W1168" i="1"/>
  <c r="U1164" i="1"/>
  <c r="W1164" i="1"/>
  <c r="U1160" i="1"/>
  <c r="W1160" i="1"/>
  <c r="U1156" i="1"/>
  <c r="W1156" i="1"/>
  <c r="U1152" i="1"/>
  <c r="W1152" i="1"/>
  <c r="U1148" i="1"/>
  <c r="W1148" i="1"/>
  <c r="U1144" i="1"/>
  <c r="W1144" i="1"/>
  <c r="U1140" i="1"/>
  <c r="W1140" i="1"/>
  <c r="U1136" i="1"/>
  <c r="W1136" i="1"/>
  <c r="U1132" i="1"/>
  <c r="W1132" i="1"/>
  <c r="U1128" i="1"/>
  <c r="W1128" i="1"/>
  <c r="U1124" i="1"/>
  <c r="W1124" i="1"/>
  <c r="U1120" i="1"/>
  <c r="W1120" i="1"/>
  <c r="U1116" i="1"/>
  <c r="W1116" i="1"/>
  <c r="U1112" i="1"/>
  <c r="W1112" i="1"/>
  <c r="U1108" i="1"/>
  <c r="W1108" i="1"/>
  <c r="U1104" i="1"/>
  <c r="W1104" i="1"/>
  <c r="U1100" i="1"/>
  <c r="W1100" i="1"/>
  <c r="U1096" i="1"/>
  <c r="W1096" i="1"/>
  <c r="U1092" i="1"/>
  <c r="W1092" i="1"/>
  <c r="U1088" i="1"/>
  <c r="W1088" i="1"/>
  <c r="U1084" i="1"/>
  <c r="W1084" i="1"/>
  <c r="U1080" i="1"/>
  <c r="W1080" i="1"/>
  <c r="U1076" i="1"/>
  <c r="W1076" i="1"/>
  <c r="U1072" i="1"/>
  <c r="W1072" i="1"/>
  <c r="U1068" i="1"/>
  <c r="W1068" i="1"/>
  <c r="U1064" i="1"/>
  <c r="W1064" i="1"/>
  <c r="U1060" i="1"/>
  <c r="W1060" i="1"/>
  <c r="U1056" i="1"/>
  <c r="W1056" i="1"/>
  <c r="U1052" i="1"/>
  <c r="W1052" i="1"/>
  <c r="U1048" i="1"/>
  <c r="W1048" i="1"/>
  <c r="U1044" i="1"/>
  <c r="W1044" i="1"/>
  <c r="U1040" i="1"/>
  <c r="W1040" i="1"/>
  <c r="U1036" i="1"/>
  <c r="W1036" i="1"/>
  <c r="U1032" i="1"/>
  <c r="W1032" i="1"/>
  <c r="U1028" i="1"/>
  <c r="W1028" i="1"/>
  <c r="U1024" i="1"/>
  <c r="W1024" i="1"/>
  <c r="U1020" i="1"/>
  <c r="W1020" i="1"/>
  <c r="U1016" i="1"/>
  <c r="W1016" i="1"/>
  <c r="U1012" i="1"/>
  <c r="W1012" i="1"/>
  <c r="U1008" i="1"/>
  <c r="W1008" i="1"/>
  <c r="U1004" i="1"/>
  <c r="W1004" i="1"/>
  <c r="U1000" i="1"/>
  <c r="W1000" i="1"/>
  <c r="U996" i="1"/>
  <c r="W996" i="1"/>
  <c r="U992" i="1"/>
  <c r="W992" i="1"/>
  <c r="U988" i="1"/>
  <c r="W988" i="1"/>
  <c r="U984" i="1"/>
  <c r="W984" i="1"/>
  <c r="U980" i="1"/>
  <c r="W980" i="1"/>
  <c r="U976" i="1"/>
  <c r="W976" i="1"/>
  <c r="U972" i="1"/>
  <c r="W972" i="1"/>
  <c r="U968" i="1"/>
  <c r="W968" i="1"/>
  <c r="U964" i="1"/>
  <c r="W964" i="1"/>
  <c r="U960" i="1"/>
  <c r="W960" i="1"/>
  <c r="U956" i="1"/>
  <c r="W956" i="1"/>
  <c r="U952" i="1"/>
  <c r="W952" i="1"/>
  <c r="U948" i="1"/>
  <c r="W948" i="1"/>
  <c r="U944" i="1"/>
  <c r="W944" i="1"/>
  <c r="U940" i="1"/>
  <c r="W940" i="1"/>
  <c r="U936" i="1"/>
  <c r="W936" i="1"/>
  <c r="U932" i="1"/>
  <c r="W932" i="1"/>
  <c r="U928" i="1"/>
  <c r="W928" i="1"/>
  <c r="U924" i="1"/>
  <c r="W924" i="1"/>
  <c r="U920" i="1"/>
  <c r="W920" i="1"/>
  <c r="U916" i="1"/>
  <c r="W916" i="1"/>
  <c r="U912" i="1"/>
  <c r="W912" i="1"/>
  <c r="U908" i="1"/>
  <c r="W908" i="1"/>
  <c r="U904" i="1"/>
  <c r="W904" i="1"/>
  <c r="U900" i="1"/>
  <c r="W900" i="1"/>
  <c r="U896" i="1"/>
  <c r="W896" i="1"/>
  <c r="U892" i="1"/>
  <c r="W892" i="1"/>
  <c r="U888" i="1"/>
  <c r="W888" i="1"/>
  <c r="U884" i="1"/>
  <c r="W884" i="1"/>
  <c r="U880" i="1"/>
  <c r="W880" i="1"/>
  <c r="U876" i="1"/>
  <c r="W876" i="1"/>
  <c r="U872" i="1"/>
  <c r="W872" i="1"/>
  <c r="U868" i="1"/>
  <c r="W868" i="1"/>
  <c r="U864" i="1"/>
  <c r="W864" i="1"/>
  <c r="U860" i="1"/>
  <c r="W860" i="1"/>
  <c r="U856" i="1"/>
  <c r="W856" i="1"/>
  <c r="U852" i="1"/>
  <c r="W852" i="1"/>
  <c r="U848" i="1"/>
  <c r="W848" i="1"/>
  <c r="U844" i="1"/>
  <c r="W844" i="1"/>
  <c r="U840" i="1"/>
  <c r="W840" i="1"/>
  <c r="U836" i="1"/>
  <c r="W836" i="1"/>
  <c r="U832" i="1"/>
  <c r="W832" i="1"/>
  <c r="U828" i="1"/>
  <c r="W828" i="1"/>
  <c r="U824" i="1"/>
  <c r="W824" i="1"/>
  <c r="U820" i="1"/>
  <c r="W820" i="1"/>
  <c r="U816" i="1"/>
  <c r="W816" i="1"/>
  <c r="U812" i="1"/>
  <c r="W812" i="1"/>
  <c r="U808" i="1"/>
  <c r="W808" i="1"/>
  <c r="U804" i="1"/>
  <c r="W804" i="1"/>
  <c r="U800" i="1"/>
  <c r="W800" i="1"/>
  <c r="U796" i="1"/>
  <c r="W796" i="1"/>
  <c r="U792" i="1"/>
  <c r="W792" i="1"/>
  <c r="U788" i="1"/>
  <c r="W788" i="1"/>
  <c r="U784" i="1"/>
  <c r="W784" i="1"/>
  <c r="U780" i="1"/>
  <c r="W780" i="1"/>
  <c r="U776" i="1"/>
  <c r="W776" i="1"/>
  <c r="U772" i="1"/>
  <c r="W772" i="1"/>
  <c r="U768" i="1"/>
  <c r="W768" i="1"/>
  <c r="U764" i="1"/>
  <c r="W764" i="1"/>
  <c r="U760" i="1"/>
  <c r="W760" i="1"/>
  <c r="U756" i="1"/>
  <c r="W756" i="1"/>
  <c r="U752" i="1"/>
  <c r="W752" i="1"/>
  <c r="U748" i="1"/>
  <c r="W748" i="1"/>
  <c r="U744" i="1"/>
  <c r="W744" i="1"/>
  <c r="U740" i="1"/>
  <c r="W740" i="1"/>
  <c r="U736" i="1"/>
  <c r="W736" i="1"/>
  <c r="U732" i="1"/>
  <c r="W732" i="1"/>
  <c r="U728" i="1"/>
  <c r="W728" i="1"/>
  <c r="U724" i="1"/>
  <c r="W724" i="1"/>
  <c r="U720" i="1"/>
  <c r="W720" i="1"/>
  <c r="U716" i="1"/>
  <c r="W716" i="1"/>
  <c r="U712" i="1"/>
  <c r="W712" i="1"/>
  <c r="U708" i="1"/>
  <c r="W708" i="1"/>
  <c r="U704" i="1"/>
  <c r="W704" i="1"/>
  <c r="U700" i="1"/>
  <c r="W700" i="1"/>
  <c r="U696" i="1"/>
  <c r="W696" i="1"/>
  <c r="U692" i="1"/>
  <c r="W692" i="1"/>
  <c r="U688" i="1"/>
  <c r="W688" i="1"/>
  <c r="U684" i="1"/>
  <c r="W684" i="1"/>
  <c r="U680" i="1"/>
  <c r="W680" i="1"/>
  <c r="U676" i="1"/>
  <c r="W676" i="1"/>
  <c r="U672" i="1"/>
  <c r="W672" i="1"/>
  <c r="U668" i="1"/>
  <c r="W668" i="1"/>
  <c r="U664" i="1"/>
  <c r="W664" i="1"/>
  <c r="U660" i="1"/>
  <c r="W660" i="1"/>
  <c r="U656" i="1"/>
  <c r="W656" i="1"/>
  <c r="U652" i="1"/>
  <c r="W652" i="1"/>
  <c r="U648" i="1"/>
  <c r="W648" i="1"/>
  <c r="U644" i="1"/>
  <c r="W644" i="1"/>
  <c r="U640" i="1"/>
  <c r="W640" i="1"/>
  <c r="U636" i="1"/>
  <c r="W636" i="1"/>
  <c r="U632" i="1"/>
  <c r="W632" i="1"/>
  <c r="U628" i="1"/>
  <c r="W628" i="1"/>
  <c r="U624" i="1"/>
  <c r="W624" i="1"/>
  <c r="U620" i="1"/>
  <c r="W620" i="1"/>
  <c r="U616" i="1"/>
  <c r="W616" i="1"/>
  <c r="U612" i="1"/>
  <c r="W612" i="1"/>
  <c r="U608" i="1"/>
  <c r="W608" i="1"/>
  <c r="U604" i="1"/>
  <c r="W604" i="1"/>
  <c r="U600" i="1"/>
  <c r="W600" i="1"/>
  <c r="U596" i="1"/>
  <c r="W596" i="1"/>
  <c r="U592" i="1"/>
  <c r="W592" i="1"/>
  <c r="U588" i="1"/>
  <c r="W588" i="1"/>
  <c r="U584" i="1"/>
  <c r="W584" i="1"/>
  <c r="U580" i="1"/>
  <c r="W580" i="1"/>
  <c r="U576" i="1"/>
  <c r="W576" i="1"/>
  <c r="U572" i="1"/>
  <c r="W572" i="1"/>
  <c r="U568" i="1"/>
  <c r="W568" i="1"/>
  <c r="U564" i="1"/>
  <c r="W564" i="1"/>
  <c r="U560" i="1"/>
  <c r="W560" i="1"/>
  <c r="U556" i="1"/>
  <c r="W556" i="1"/>
  <c r="U552" i="1"/>
  <c r="W552" i="1"/>
  <c r="U548" i="1"/>
  <c r="W548" i="1"/>
  <c r="U544" i="1"/>
  <c r="W544" i="1"/>
  <c r="U540" i="1"/>
  <c r="W540" i="1"/>
  <c r="U536" i="1"/>
  <c r="W536" i="1"/>
  <c r="U532" i="1"/>
  <c r="W532" i="1"/>
  <c r="U528" i="1"/>
  <c r="W528" i="1"/>
  <c r="U524" i="1"/>
  <c r="W524" i="1"/>
  <c r="U520" i="1"/>
  <c r="W520" i="1"/>
  <c r="U516" i="1"/>
  <c r="W516" i="1"/>
  <c r="U512" i="1"/>
  <c r="W512" i="1"/>
  <c r="U508" i="1"/>
  <c r="W508" i="1"/>
  <c r="U504" i="1"/>
  <c r="W504" i="1"/>
  <c r="U500" i="1"/>
  <c r="W500" i="1"/>
  <c r="U496" i="1"/>
  <c r="W496" i="1"/>
  <c r="U492" i="1"/>
  <c r="W492" i="1"/>
  <c r="U488" i="1"/>
  <c r="W488" i="1"/>
  <c r="U484" i="1"/>
  <c r="W484" i="1"/>
  <c r="U480" i="1"/>
  <c r="W480" i="1"/>
  <c r="U476" i="1"/>
  <c r="W476" i="1"/>
  <c r="U472" i="1"/>
  <c r="W472" i="1"/>
  <c r="U468" i="1"/>
  <c r="W468" i="1"/>
  <c r="U464" i="1"/>
  <c r="W464" i="1"/>
  <c r="U460" i="1"/>
  <c r="W460" i="1"/>
  <c r="U456" i="1"/>
  <c r="W456" i="1"/>
  <c r="U452" i="1"/>
  <c r="W452" i="1"/>
  <c r="U448" i="1"/>
  <c r="W448" i="1"/>
  <c r="U444" i="1"/>
  <c r="W444" i="1"/>
  <c r="U440" i="1"/>
  <c r="W440" i="1"/>
  <c r="U436" i="1"/>
  <c r="W436" i="1"/>
  <c r="U432" i="1"/>
  <c r="W432" i="1"/>
  <c r="U428" i="1"/>
  <c r="W428" i="1"/>
  <c r="U424" i="1"/>
  <c r="W424" i="1"/>
  <c r="U420" i="1"/>
  <c r="W420" i="1"/>
  <c r="U416" i="1"/>
  <c r="W416" i="1"/>
  <c r="U412" i="1"/>
  <c r="W412" i="1"/>
  <c r="U408" i="1"/>
  <c r="W408" i="1"/>
  <c r="U404" i="1"/>
  <c r="W404" i="1"/>
  <c r="U400" i="1"/>
  <c r="W400" i="1"/>
  <c r="U396" i="1"/>
  <c r="W396" i="1"/>
  <c r="U392" i="1"/>
  <c r="W392" i="1"/>
  <c r="U388" i="1"/>
  <c r="W388" i="1"/>
  <c r="U384" i="1"/>
  <c r="W384" i="1"/>
  <c r="U380" i="1"/>
  <c r="W380" i="1"/>
  <c r="U376" i="1"/>
  <c r="W376" i="1"/>
  <c r="U372" i="1"/>
  <c r="W372" i="1"/>
  <c r="U368" i="1"/>
  <c r="W368" i="1"/>
  <c r="U364" i="1"/>
  <c r="W364" i="1"/>
  <c r="U360" i="1"/>
  <c r="W360" i="1"/>
  <c r="U356" i="1"/>
  <c r="W356" i="1"/>
  <c r="U352" i="1"/>
  <c r="W352" i="1"/>
  <c r="U348" i="1"/>
  <c r="W348" i="1"/>
  <c r="U344" i="1"/>
  <c r="W344" i="1"/>
  <c r="U340" i="1"/>
  <c r="W340" i="1"/>
  <c r="U336" i="1"/>
  <c r="W336" i="1"/>
  <c r="U332" i="1"/>
  <c r="W332" i="1"/>
  <c r="U328" i="1"/>
  <c r="W328" i="1"/>
  <c r="U324" i="1"/>
  <c r="W324" i="1"/>
  <c r="U320" i="1"/>
  <c r="W320" i="1"/>
  <c r="U316" i="1"/>
  <c r="W316" i="1"/>
  <c r="U312" i="1"/>
  <c r="W312" i="1"/>
  <c r="U308" i="1"/>
  <c r="W308" i="1"/>
  <c r="U304" i="1"/>
  <c r="W304" i="1"/>
  <c r="U300" i="1"/>
  <c r="W300" i="1"/>
  <c r="U296" i="1"/>
  <c r="W296" i="1"/>
  <c r="U292" i="1"/>
  <c r="W292" i="1"/>
  <c r="U288" i="1"/>
  <c r="W288" i="1"/>
  <c r="U284" i="1"/>
  <c r="W284" i="1"/>
  <c r="U280" i="1"/>
  <c r="W280" i="1"/>
  <c r="U276" i="1"/>
  <c r="W276" i="1"/>
  <c r="U272" i="1"/>
  <c r="W272" i="1"/>
  <c r="U268" i="1"/>
  <c r="W268" i="1"/>
  <c r="U264" i="1"/>
  <c r="W264" i="1"/>
  <c r="U260" i="1"/>
  <c r="W260" i="1"/>
  <c r="U256" i="1"/>
  <c r="W256" i="1"/>
  <c r="U252" i="1"/>
  <c r="W252" i="1"/>
  <c r="U248" i="1"/>
  <c r="W248" i="1"/>
  <c r="U244" i="1"/>
  <c r="W244" i="1"/>
  <c r="U240" i="1"/>
  <c r="W240" i="1"/>
  <c r="U236" i="1"/>
  <c r="W236" i="1"/>
  <c r="U232" i="1"/>
  <c r="W232" i="1"/>
  <c r="U228" i="1"/>
  <c r="W228" i="1"/>
  <c r="U224" i="1"/>
  <c r="W224" i="1"/>
  <c r="U220" i="1"/>
  <c r="W220" i="1"/>
  <c r="U216" i="1"/>
  <c r="W216" i="1"/>
  <c r="U212" i="1"/>
  <c r="W212" i="1"/>
  <c r="U208" i="1"/>
  <c r="W208" i="1"/>
  <c r="U204" i="1"/>
  <c r="W204" i="1"/>
  <c r="U200" i="1"/>
  <c r="W200" i="1"/>
  <c r="U196" i="1"/>
  <c r="W196" i="1"/>
  <c r="U192" i="1"/>
  <c r="W192" i="1"/>
  <c r="U188" i="1"/>
  <c r="W188" i="1"/>
  <c r="U184" i="1"/>
  <c r="W184" i="1"/>
  <c r="U180" i="1"/>
  <c r="W180" i="1"/>
  <c r="U176" i="1"/>
  <c r="W176" i="1"/>
  <c r="U172" i="1"/>
  <c r="W172" i="1"/>
  <c r="U168" i="1"/>
  <c r="W168" i="1"/>
  <c r="U164" i="1"/>
  <c r="W164" i="1"/>
  <c r="U160" i="1"/>
  <c r="W160" i="1"/>
  <c r="U156" i="1"/>
  <c r="W156" i="1"/>
  <c r="U152" i="1"/>
  <c r="W152" i="1"/>
  <c r="U148" i="1"/>
  <c r="W148" i="1"/>
  <c r="U144" i="1"/>
  <c r="W144" i="1"/>
  <c r="U140" i="1"/>
  <c r="W140" i="1"/>
  <c r="U136" i="1"/>
  <c r="W136" i="1"/>
  <c r="U132" i="1"/>
  <c r="W132" i="1"/>
  <c r="U128" i="1"/>
  <c r="W128" i="1"/>
  <c r="U124" i="1"/>
  <c r="W124" i="1"/>
  <c r="U120" i="1"/>
  <c r="W120" i="1"/>
  <c r="U116" i="1"/>
  <c r="W116" i="1"/>
  <c r="U112" i="1"/>
  <c r="W112" i="1"/>
  <c r="U108" i="1"/>
  <c r="W108" i="1"/>
  <c r="U104" i="1"/>
  <c r="W104" i="1"/>
  <c r="U100" i="1"/>
  <c r="W100" i="1"/>
  <c r="U96" i="1"/>
  <c r="W96" i="1"/>
  <c r="U92" i="1"/>
  <c r="W92" i="1"/>
  <c r="U88" i="1"/>
  <c r="W88" i="1"/>
  <c r="U84" i="1"/>
  <c r="W84" i="1"/>
  <c r="U80" i="1"/>
  <c r="W80" i="1"/>
  <c r="U76" i="1"/>
  <c r="W76" i="1"/>
  <c r="U72" i="1"/>
  <c r="W72" i="1"/>
  <c r="U68" i="1"/>
  <c r="W68" i="1"/>
  <c r="U64" i="1"/>
  <c r="W64" i="1"/>
  <c r="U60" i="1"/>
  <c r="W60" i="1"/>
  <c r="U56" i="1"/>
  <c r="W56" i="1"/>
  <c r="U52" i="1"/>
  <c r="W52" i="1"/>
  <c r="U48" i="1"/>
  <c r="W48" i="1"/>
  <c r="U44" i="1"/>
  <c r="W44" i="1"/>
  <c r="U40" i="1"/>
  <c r="W40" i="1"/>
  <c r="U36" i="1"/>
  <c r="W36" i="1"/>
  <c r="U32" i="1"/>
  <c r="W32" i="1"/>
  <c r="U28" i="1"/>
  <c r="W28" i="1"/>
  <c r="U24" i="1"/>
  <c r="W24" i="1"/>
  <c r="U20" i="1"/>
  <c r="W20" i="1"/>
  <c r="U16" i="1"/>
  <c r="W16" i="1"/>
  <c r="U12" i="1"/>
  <c r="W12" i="1"/>
  <c r="U8" i="1"/>
  <c r="W8" i="1"/>
  <c r="U4" i="1"/>
  <c r="W4" i="1"/>
  <c r="U1727" i="1"/>
  <c r="W1727" i="1"/>
  <c r="U1723" i="1"/>
  <c r="W1723" i="1"/>
  <c r="U1719" i="1"/>
  <c r="W1719" i="1"/>
  <c r="U1715" i="1"/>
  <c r="W1715" i="1"/>
  <c r="U1711" i="1"/>
  <c r="W1711" i="1"/>
  <c r="U1707" i="1"/>
  <c r="W1707" i="1"/>
  <c r="U1703" i="1"/>
  <c r="W1703" i="1"/>
  <c r="U1699" i="1"/>
  <c r="W1699" i="1"/>
  <c r="U1695" i="1"/>
  <c r="W1695" i="1"/>
  <c r="U1691" i="1"/>
  <c r="W1691" i="1"/>
  <c r="U1687" i="1"/>
  <c r="W1687" i="1"/>
  <c r="U1683" i="1"/>
  <c r="W1683" i="1"/>
  <c r="U1679" i="1"/>
  <c r="W1679" i="1"/>
  <c r="U1675" i="1"/>
  <c r="W1675" i="1"/>
  <c r="U1671" i="1"/>
  <c r="W1671" i="1"/>
  <c r="U1667" i="1"/>
  <c r="W1667" i="1"/>
  <c r="U1663" i="1"/>
  <c r="W1663" i="1"/>
  <c r="U1659" i="1"/>
  <c r="W1659" i="1"/>
  <c r="U1655" i="1"/>
  <c r="W1655" i="1"/>
  <c r="U1651" i="1"/>
  <c r="W1651" i="1"/>
  <c r="U1647" i="1"/>
  <c r="W1647" i="1"/>
  <c r="U1643" i="1"/>
  <c r="W1643" i="1"/>
  <c r="U1639" i="1"/>
  <c r="W1639" i="1"/>
  <c r="U1635" i="1"/>
  <c r="W1635" i="1"/>
  <c r="U1631" i="1"/>
  <c r="W1631" i="1"/>
  <c r="U1627" i="1"/>
  <c r="W1627" i="1"/>
  <c r="U1623" i="1"/>
  <c r="W1623" i="1"/>
  <c r="U1619" i="1"/>
  <c r="W1619" i="1"/>
  <c r="U1615" i="1"/>
  <c r="W1615" i="1"/>
  <c r="U1611" i="1"/>
  <c r="W1611" i="1"/>
  <c r="U1607" i="1"/>
  <c r="W1607" i="1"/>
  <c r="U1603" i="1"/>
  <c r="W1603" i="1"/>
  <c r="U1599" i="1"/>
  <c r="W1599" i="1"/>
  <c r="U1595" i="1"/>
  <c r="W1595" i="1"/>
  <c r="U1591" i="1"/>
  <c r="W1591" i="1"/>
  <c r="U1587" i="1"/>
  <c r="W1587" i="1"/>
  <c r="U1583" i="1"/>
  <c r="W1583" i="1"/>
  <c r="U1579" i="1"/>
  <c r="W1579" i="1"/>
  <c r="U1575" i="1"/>
  <c r="W1575" i="1"/>
  <c r="U1571" i="1"/>
  <c r="W1571" i="1"/>
  <c r="U1567" i="1"/>
  <c r="W1567" i="1"/>
  <c r="U1563" i="1"/>
  <c r="W1563" i="1"/>
  <c r="U1559" i="1"/>
  <c r="W1559" i="1"/>
  <c r="U1555" i="1"/>
  <c r="W1555" i="1"/>
  <c r="U1551" i="1"/>
  <c r="W1551" i="1"/>
  <c r="U1547" i="1"/>
  <c r="W1547" i="1"/>
  <c r="U1543" i="1"/>
  <c r="W1543" i="1"/>
  <c r="U1539" i="1"/>
  <c r="W1539" i="1"/>
  <c r="U1535" i="1"/>
  <c r="W1535" i="1"/>
  <c r="U1531" i="1"/>
  <c r="W1531" i="1"/>
  <c r="U1527" i="1"/>
  <c r="W1527" i="1"/>
  <c r="U1523" i="1"/>
  <c r="W1523" i="1"/>
  <c r="U1519" i="1"/>
  <c r="W1519" i="1"/>
  <c r="U1515" i="1"/>
  <c r="W1515" i="1"/>
  <c r="U1511" i="1"/>
  <c r="W1511" i="1"/>
  <c r="U1507" i="1"/>
  <c r="W1507" i="1"/>
  <c r="U1503" i="1"/>
  <c r="W1503" i="1"/>
  <c r="U1499" i="1"/>
  <c r="W1499" i="1"/>
  <c r="U1495" i="1"/>
  <c r="W1495" i="1"/>
  <c r="U1491" i="1"/>
  <c r="W1491" i="1"/>
  <c r="U1487" i="1"/>
  <c r="W1487" i="1"/>
  <c r="U1483" i="1"/>
  <c r="W1483" i="1"/>
  <c r="U1479" i="1"/>
  <c r="W1479" i="1"/>
  <c r="U1475" i="1"/>
  <c r="W1475" i="1"/>
  <c r="U1471" i="1"/>
  <c r="W1471" i="1"/>
  <c r="U1467" i="1"/>
  <c r="W1467" i="1"/>
  <c r="U1463" i="1"/>
  <c r="W1463" i="1"/>
  <c r="U1459" i="1"/>
  <c r="W1459" i="1"/>
  <c r="U1455" i="1"/>
  <c r="W1455" i="1"/>
  <c r="U1451" i="1"/>
  <c r="W1451" i="1"/>
  <c r="U1447" i="1"/>
  <c r="W1447" i="1"/>
  <c r="U1443" i="1"/>
  <c r="W1443" i="1"/>
  <c r="U1439" i="1"/>
  <c r="W1439" i="1"/>
  <c r="U1435" i="1"/>
  <c r="W1435" i="1"/>
  <c r="U1431" i="1"/>
  <c r="W1431" i="1"/>
  <c r="U1427" i="1"/>
  <c r="W1427" i="1"/>
  <c r="U1423" i="1"/>
  <c r="W1423" i="1"/>
  <c r="U1419" i="1"/>
  <c r="W1419" i="1"/>
  <c r="U1415" i="1"/>
  <c r="W1415" i="1"/>
  <c r="U1411" i="1"/>
  <c r="W1411" i="1"/>
  <c r="U1407" i="1"/>
  <c r="W1407" i="1"/>
  <c r="U1403" i="1"/>
  <c r="W1403" i="1"/>
  <c r="U1399" i="1"/>
  <c r="W1399" i="1"/>
  <c r="U1395" i="1"/>
  <c r="W1395" i="1"/>
  <c r="U1391" i="1"/>
  <c r="W1391" i="1"/>
  <c r="U1387" i="1"/>
  <c r="W1387" i="1"/>
  <c r="U1383" i="1"/>
  <c r="W1383" i="1"/>
  <c r="U1379" i="1"/>
  <c r="W1379" i="1"/>
  <c r="U1375" i="1"/>
  <c r="W1375" i="1"/>
  <c r="U1371" i="1"/>
  <c r="W1371" i="1"/>
  <c r="U1367" i="1"/>
  <c r="W1367" i="1"/>
  <c r="U1363" i="1"/>
  <c r="W1363" i="1"/>
  <c r="U1359" i="1"/>
  <c r="W1359" i="1"/>
  <c r="U1355" i="1"/>
  <c r="W1355" i="1"/>
  <c r="U1351" i="1"/>
  <c r="W1351" i="1"/>
  <c r="U1347" i="1"/>
  <c r="W1347" i="1"/>
  <c r="U1343" i="1"/>
  <c r="W1343" i="1"/>
  <c r="U1339" i="1"/>
  <c r="W1339" i="1"/>
  <c r="U1335" i="1"/>
  <c r="W1335" i="1"/>
  <c r="U1331" i="1"/>
  <c r="W1331" i="1"/>
  <c r="U1327" i="1"/>
  <c r="W1327" i="1"/>
  <c r="U1323" i="1"/>
  <c r="W1323" i="1"/>
  <c r="U1319" i="1"/>
  <c r="W1319" i="1"/>
  <c r="U1315" i="1"/>
  <c r="W1315" i="1"/>
  <c r="U1311" i="1"/>
  <c r="W1311" i="1"/>
  <c r="U1307" i="1"/>
  <c r="W1307" i="1"/>
  <c r="U1303" i="1"/>
  <c r="W1303" i="1"/>
  <c r="U1299" i="1"/>
  <c r="W1299" i="1"/>
  <c r="U1295" i="1"/>
  <c r="W1295" i="1"/>
  <c r="U1291" i="1"/>
  <c r="W1291" i="1"/>
  <c r="U1287" i="1"/>
  <c r="W1287" i="1"/>
  <c r="U1283" i="1"/>
  <c r="W1283" i="1"/>
  <c r="U1279" i="1"/>
  <c r="W1279" i="1"/>
  <c r="U1275" i="1"/>
  <c r="W1275" i="1"/>
  <c r="U1271" i="1"/>
  <c r="W1271" i="1"/>
  <c r="U1267" i="1"/>
  <c r="W1267" i="1"/>
  <c r="U1263" i="1"/>
  <c r="W1263" i="1"/>
  <c r="U1259" i="1"/>
  <c r="W1259" i="1"/>
  <c r="U1255" i="1"/>
  <c r="W1255" i="1"/>
  <c r="U1251" i="1"/>
  <c r="W1251" i="1"/>
  <c r="U1247" i="1"/>
  <c r="W1247" i="1"/>
  <c r="U1243" i="1"/>
  <c r="W1243" i="1"/>
  <c r="U1239" i="1"/>
  <c r="W1239" i="1"/>
  <c r="U1235" i="1"/>
  <c r="W1235" i="1"/>
  <c r="U1231" i="1"/>
  <c r="W1231" i="1"/>
  <c r="U1227" i="1"/>
  <c r="W1227" i="1"/>
  <c r="U1223" i="1"/>
  <c r="W1223" i="1"/>
  <c r="U1219" i="1"/>
  <c r="W1219" i="1"/>
  <c r="U1215" i="1"/>
  <c r="W1215" i="1"/>
  <c r="U1211" i="1"/>
  <c r="W1211" i="1"/>
  <c r="U1207" i="1"/>
  <c r="W1207" i="1"/>
  <c r="U1203" i="1"/>
  <c r="W1203" i="1"/>
  <c r="U1199" i="1"/>
  <c r="W1199" i="1"/>
  <c r="U1195" i="1"/>
  <c r="W1195" i="1"/>
  <c r="U1191" i="1"/>
  <c r="W1191" i="1"/>
  <c r="U1187" i="1"/>
  <c r="W1187" i="1"/>
  <c r="U1183" i="1"/>
  <c r="W1183" i="1"/>
  <c r="U1179" i="1"/>
  <c r="W1179" i="1"/>
  <c r="U1175" i="1"/>
  <c r="W1175" i="1"/>
  <c r="U1171" i="1"/>
  <c r="W1171" i="1"/>
  <c r="U1167" i="1"/>
  <c r="W1167" i="1"/>
  <c r="U1163" i="1"/>
  <c r="W1163" i="1"/>
  <c r="U1159" i="1"/>
  <c r="W1159" i="1"/>
  <c r="U1155" i="1"/>
  <c r="W1155" i="1"/>
  <c r="U1151" i="1"/>
  <c r="W1151" i="1"/>
  <c r="U1147" i="1"/>
  <c r="W1147" i="1"/>
  <c r="U1143" i="1"/>
  <c r="W1143" i="1"/>
  <c r="U1139" i="1"/>
  <c r="W1139" i="1"/>
  <c r="U1135" i="1"/>
  <c r="W1135" i="1"/>
  <c r="U1131" i="1"/>
  <c r="W1131" i="1"/>
  <c r="U1127" i="1"/>
  <c r="W1127" i="1"/>
  <c r="U1123" i="1"/>
  <c r="W1123" i="1"/>
  <c r="U1119" i="1"/>
  <c r="W1119" i="1"/>
  <c r="U1115" i="1"/>
  <c r="W1115" i="1"/>
  <c r="U1111" i="1"/>
  <c r="W1111" i="1"/>
  <c r="U1107" i="1"/>
  <c r="W1107" i="1"/>
  <c r="U1103" i="1"/>
  <c r="W1103" i="1"/>
  <c r="U1099" i="1"/>
  <c r="W1099" i="1"/>
  <c r="U1095" i="1"/>
  <c r="W1095" i="1"/>
  <c r="U1091" i="1"/>
  <c r="W1091" i="1"/>
  <c r="U1087" i="1"/>
  <c r="W1087" i="1"/>
  <c r="U1083" i="1"/>
  <c r="W1083" i="1"/>
  <c r="U1079" i="1"/>
  <c r="W1079" i="1"/>
  <c r="U1075" i="1"/>
  <c r="W1075" i="1"/>
  <c r="U1071" i="1"/>
  <c r="W1071" i="1"/>
  <c r="U1067" i="1"/>
  <c r="W1067" i="1"/>
  <c r="U1063" i="1"/>
  <c r="W1063" i="1"/>
  <c r="U1059" i="1"/>
  <c r="W1059" i="1"/>
  <c r="U1055" i="1"/>
  <c r="W1055" i="1"/>
  <c r="U1051" i="1"/>
  <c r="W1051" i="1"/>
  <c r="U1047" i="1"/>
  <c r="W1047" i="1"/>
  <c r="U1043" i="1"/>
  <c r="W1043" i="1"/>
  <c r="U1039" i="1"/>
  <c r="W1039" i="1"/>
  <c r="U1035" i="1"/>
  <c r="W1035" i="1"/>
  <c r="U1031" i="1"/>
  <c r="W1031" i="1"/>
  <c r="U1027" i="1"/>
  <c r="W1027" i="1"/>
  <c r="U1023" i="1"/>
  <c r="W1023" i="1"/>
  <c r="U1019" i="1"/>
  <c r="W1019" i="1"/>
  <c r="U1015" i="1"/>
  <c r="W1015" i="1"/>
  <c r="U1011" i="1"/>
  <c r="W1011" i="1"/>
  <c r="U1007" i="1"/>
  <c r="W1007" i="1"/>
  <c r="U1003" i="1"/>
  <c r="W1003" i="1"/>
  <c r="U999" i="1"/>
  <c r="W999" i="1"/>
  <c r="U995" i="1"/>
  <c r="W995" i="1"/>
  <c r="U991" i="1"/>
  <c r="W991" i="1"/>
  <c r="U987" i="1"/>
  <c r="W987" i="1"/>
  <c r="U983" i="1"/>
  <c r="W983" i="1"/>
  <c r="U979" i="1"/>
  <c r="W979" i="1"/>
  <c r="U975" i="1"/>
  <c r="W975" i="1"/>
  <c r="U971" i="1"/>
  <c r="W971" i="1"/>
  <c r="U967" i="1"/>
  <c r="W967" i="1"/>
  <c r="U963" i="1"/>
  <c r="W963" i="1"/>
  <c r="U959" i="1"/>
  <c r="W959" i="1"/>
  <c r="U955" i="1"/>
  <c r="W955" i="1"/>
  <c r="U951" i="1"/>
  <c r="W951" i="1"/>
  <c r="U947" i="1"/>
  <c r="W947" i="1"/>
  <c r="U943" i="1"/>
  <c r="W943" i="1"/>
  <c r="U939" i="1"/>
  <c r="W939" i="1"/>
  <c r="U935" i="1"/>
  <c r="W935" i="1"/>
  <c r="U931" i="1"/>
  <c r="W931" i="1"/>
  <c r="U927" i="1"/>
  <c r="W927" i="1"/>
  <c r="U923" i="1"/>
  <c r="W923" i="1"/>
  <c r="U919" i="1"/>
  <c r="W919" i="1"/>
  <c r="U915" i="1"/>
  <c r="W915" i="1"/>
  <c r="U911" i="1"/>
  <c r="W911" i="1"/>
  <c r="U907" i="1"/>
  <c r="W907" i="1"/>
  <c r="U903" i="1"/>
  <c r="W903" i="1"/>
  <c r="U899" i="1"/>
  <c r="W899" i="1"/>
  <c r="U895" i="1"/>
  <c r="W895" i="1"/>
  <c r="U891" i="1"/>
  <c r="W891" i="1"/>
  <c r="U887" i="1"/>
  <c r="W887" i="1"/>
  <c r="U883" i="1"/>
  <c r="W883" i="1"/>
  <c r="U879" i="1"/>
  <c r="W879" i="1"/>
  <c r="U875" i="1"/>
  <c r="W875" i="1"/>
  <c r="U871" i="1"/>
  <c r="W871" i="1"/>
  <c r="U867" i="1"/>
  <c r="W867" i="1"/>
  <c r="U863" i="1"/>
  <c r="W863" i="1"/>
  <c r="U859" i="1"/>
  <c r="W859" i="1"/>
  <c r="U855" i="1"/>
  <c r="W855" i="1"/>
  <c r="U851" i="1"/>
  <c r="W851" i="1"/>
  <c r="U847" i="1"/>
  <c r="W847" i="1"/>
  <c r="U843" i="1"/>
  <c r="W843" i="1"/>
  <c r="U839" i="1"/>
  <c r="W839" i="1"/>
  <c r="U835" i="1"/>
  <c r="W835" i="1"/>
  <c r="U831" i="1"/>
  <c r="W831" i="1"/>
  <c r="U827" i="1"/>
  <c r="W827" i="1"/>
  <c r="U823" i="1"/>
  <c r="W823" i="1"/>
  <c r="U819" i="1"/>
  <c r="W819" i="1"/>
  <c r="U815" i="1"/>
  <c r="W815" i="1"/>
  <c r="U811" i="1"/>
  <c r="W811" i="1"/>
  <c r="U807" i="1"/>
  <c r="W807" i="1"/>
  <c r="U803" i="1"/>
  <c r="W803" i="1"/>
  <c r="U799" i="1"/>
  <c r="W799" i="1"/>
  <c r="U795" i="1"/>
  <c r="W795" i="1"/>
  <c r="U791" i="1"/>
  <c r="W791" i="1"/>
  <c r="U787" i="1"/>
  <c r="W787" i="1"/>
  <c r="U783" i="1"/>
  <c r="W783" i="1"/>
  <c r="U779" i="1"/>
  <c r="W779" i="1"/>
  <c r="U775" i="1"/>
  <c r="W775" i="1"/>
  <c r="U771" i="1"/>
  <c r="W771" i="1"/>
  <c r="U767" i="1"/>
  <c r="W767" i="1"/>
  <c r="U763" i="1"/>
  <c r="W763" i="1"/>
  <c r="U759" i="1"/>
  <c r="W759" i="1"/>
  <c r="U755" i="1"/>
  <c r="W755" i="1"/>
  <c r="U751" i="1"/>
  <c r="W751" i="1"/>
  <c r="U747" i="1"/>
  <c r="W747" i="1"/>
  <c r="U743" i="1"/>
  <c r="W743" i="1"/>
  <c r="U739" i="1"/>
  <c r="W739" i="1"/>
  <c r="U735" i="1"/>
  <c r="W735" i="1"/>
  <c r="U731" i="1"/>
  <c r="W731" i="1"/>
  <c r="U727" i="1"/>
  <c r="W727" i="1"/>
  <c r="U723" i="1"/>
  <c r="W723" i="1"/>
  <c r="U719" i="1"/>
  <c r="W719" i="1"/>
  <c r="U715" i="1"/>
  <c r="W715" i="1"/>
  <c r="U711" i="1"/>
  <c r="W711" i="1"/>
  <c r="U707" i="1"/>
  <c r="W707" i="1"/>
  <c r="U703" i="1"/>
  <c r="W703" i="1"/>
  <c r="U699" i="1"/>
  <c r="W699" i="1"/>
  <c r="U695" i="1"/>
  <c r="W695" i="1"/>
  <c r="U691" i="1"/>
  <c r="W691" i="1"/>
  <c r="U687" i="1"/>
  <c r="W687" i="1"/>
  <c r="U683" i="1"/>
  <c r="W683" i="1"/>
  <c r="U679" i="1"/>
  <c r="W679" i="1"/>
  <c r="U675" i="1"/>
  <c r="W675" i="1"/>
  <c r="U671" i="1"/>
  <c r="W671" i="1"/>
  <c r="U667" i="1"/>
  <c r="W667" i="1"/>
  <c r="U663" i="1"/>
  <c r="W663" i="1"/>
  <c r="U659" i="1"/>
  <c r="W659" i="1"/>
  <c r="U655" i="1"/>
  <c r="W655" i="1"/>
  <c r="U651" i="1"/>
  <c r="W651" i="1"/>
  <c r="U647" i="1"/>
  <c r="W647" i="1"/>
  <c r="U643" i="1"/>
  <c r="W643" i="1"/>
  <c r="U639" i="1"/>
  <c r="W639" i="1"/>
  <c r="U635" i="1"/>
  <c r="W635" i="1"/>
  <c r="U631" i="1"/>
  <c r="W631" i="1"/>
  <c r="U627" i="1"/>
  <c r="W627" i="1"/>
  <c r="U623" i="1"/>
  <c r="W623" i="1"/>
  <c r="U619" i="1"/>
  <c r="W619" i="1"/>
  <c r="U615" i="1"/>
  <c r="W615" i="1"/>
  <c r="U611" i="1"/>
  <c r="W611" i="1"/>
  <c r="U607" i="1"/>
  <c r="W607" i="1"/>
  <c r="U603" i="1"/>
  <c r="W603" i="1"/>
  <c r="U599" i="1"/>
  <c r="W599" i="1"/>
  <c r="U595" i="1"/>
  <c r="W595" i="1"/>
  <c r="U591" i="1"/>
  <c r="W591" i="1"/>
  <c r="U587" i="1"/>
  <c r="W587" i="1"/>
  <c r="U583" i="1"/>
  <c r="W583" i="1"/>
  <c r="U579" i="1"/>
  <c r="W579" i="1"/>
  <c r="U575" i="1"/>
  <c r="W575" i="1"/>
  <c r="U571" i="1"/>
  <c r="W571" i="1"/>
  <c r="U567" i="1"/>
  <c r="W567" i="1"/>
  <c r="U563" i="1"/>
  <c r="W563" i="1"/>
  <c r="U559" i="1"/>
  <c r="W559" i="1"/>
  <c r="U555" i="1"/>
  <c r="W555" i="1"/>
  <c r="U551" i="1"/>
  <c r="W551" i="1"/>
  <c r="U547" i="1"/>
  <c r="W547" i="1"/>
  <c r="U543" i="1"/>
  <c r="W543" i="1"/>
  <c r="U539" i="1"/>
  <c r="W539" i="1"/>
  <c r="U535" i="1"/>
  <c r="W535" i="1"/>
  <c r="U531" i="1"/>
  <c r="W531" i="1"/>
  <c r="U527" i="1"/>
  <c r="W527" i="1"/>
  <c r="U523" i="1"/>
  <c r="W523" i="1"/>
  <c r="U519" i="1"/>
  <c r="W519" i="1"/>
  <c r="U515" i="1"/>
  <c r="W515" i="1"/>
  <c r="U511" i="1"/>
  <c r="W511" i="1"/>
  <c r="U507" i="1"/>
  <c r="W507" i="1"/>
  <c r="U503" i="1"/>
  <c r="W503" i="1"/>
  <c r="U499" i="1"/>
  <c r="W499" i="1"/>
  <c r="U495" i="1"/>
  <c r="W495" i="1"/>
  <c r="U491" i="1"/>
  <c r="W491" i="1"/>
  <c r="U487" i="1"/>
  <c r="W487" i="1"/>
  <c r="U483" i="1"/>
  <c r="W483" i="1"/>
  <c r="U479" i="1"/>
  <c r="W479" i="1"/>
  <c r="U475" i="1"/>
  <c r="W475" i="1"/>
  <c r="U471" i="1"/>
  <c r="W471" i="1"/>
  <c r="U467" i="1"/>
  <c r="W467" i="1"/>
  <c r="U463" i="1"/>
  <c r="W463" i="1"/>
  <c r="U459" i="1"/>
  <c r="W459" i="1"/>
  <c r="U455" i="1"/>
  <c r="W455" i="1"/>
  <c r="U451" i="1"/>
  <c r="W451" i="1"/>
  <c r="U447" i="1"/>
  <c r="W447" i="1"/>
  <c r="U443" i="1"/>
  <c r="W443" i="1"/>
  <c r="U439" i="1"/>
  <c r="W439" i="1"/>
  <c r="U435" i="1"/>
  <c r="W435" i="1"/>
  <c r="U431" i="1"/>
  <c r="W431" i="1"/>
  <c r="U427" i="1"/>
  <c r="W427" i="1"/>
  <c r="U423" i="1"/>
  <c r="W423" i="1"/>
  <c r="U419" i="1"/>
  <c r="W419" i="1"/>
  <c r="U415" i="1"/>
  <c r="W415" i="1"/>
  <c r="U411" i="1"/>
  <c r="W411" i="1"/>
  <c r="U407" i="1"/>
  <c r="W407" i="1"/>
  <c r="U403" i="1"/>
  <c r="W403" i="1"/>
  <c r="U399" i="1"/>
  <c r="W399" i="1"/>
  <c r="U395" i="1"/>
  <c r="W395" i="1"/>
  <c r="U391" i="1"/>
  <c r="W391" i="1"/>
  <c r="U387" i="1"/>
  <c r="W387" i="1"/>
  <c r="U383" i="1"/>
  <c r="W383" i="1"/>
  <c r="U379" i="1"/>
  <c r="W379" i="1"/>
  <c r="U375" i="1"/>
  <c r="W375" i="1"/>
  <c r="U371" i="1"/>
  <c r="W371" i="1"/>
  <c r="U367" i="1"/>
  <c r="W367" i="1"/>
  <c r="U363" i="1"/>
  <c r="W363" i="1"/>
  <c r="U359" i="1"/>
  <c r="W359" i="1"/>
  <c r="U355" i="1"/>
  <c r="W355" i="1"/>
  <c r="U351" i="1"/>
  <c r="W351" i="1"/>
  <c r="U347" i="1"/>
  <c r="W347" i="1"/>
  <c r="U343" i="1"/>
  <c r="W343" i="1"/>
  <c r="U339" i="1"/>
  <c r="W339" i="1"/>
  <c r="U335" i="1"/>
  <c r="W335" i="1"/>
  <c r="U331" i="1"/>
  <c r="W331" i="1"/>
  <c r="U327" i="1"/>
  <c r="W327" i="1"/>
  <c r="U323" i="1"/>
  <c r="W323" i="1"/>
  <c r="U319" i="1"/>
  <c r="W319" i="1"/>
  <c r="U315" i="1"/>
  <c r="W315" i="1"/>
  <c r="U311" i="1"/>
  <c r="W311" i="1"/>
  <c r="U307" i="1"/>
  <c r="W307" i="1"/>
  <c r="U303" i="1"/>
  <c r="W303" i="1"/>
  <c r="U299" i="1"/>
  <c r="W299" i="1"/>
  <c r="U295" i="1"/>
  <c r="W295" i="1"/>
  <c r="U291" i="1"/>
  <c r="W291" i="1"/>
  <c r="U287" i="1"/>
  <c r="W287" i="1"/>
  <c r="U283" i="1"/>
  <c r="W283" i="1"/>
  <c r="U279" i="1"/>
  <c r="W279" i="1"/>
  <c r="U275" i="1"/>
  <c r="W275" i="1"/>
  <c r="U271" i="1"/>
  <c r="W271" i="1"/>
  <c r="U267" i="1"/>
  <c r="W267" i="1"/>
  <c r="U263" i="1"/>
  <c r="W263" i="1"/>
  <c r="U259" i="1"/>
  <c r="W259" i="1"/>
  <c r="U255" i="1"/>
  <c r="W255" i="1"/>
  <c r="U251" i="1"/>
  <c r="W251" i="1"/>
  <c r="U247" i="1"/>
  <c r="W247" i="1"/>
  <c r="U243" i="1"/>
  <c r="W243" i="1"/>
  <c r="U239" i="1"/>
  <c r="W239" i="1"/>
  <c r="U235" i="1"/>
  <c r="W235" i="1"/>
  <c r="U231" i="1"/>
  <c r="W231" i="1"/>
  <c r="U227" i="1"/>
  <c r="W227" i="1"/>
  <c r="U223" i="1"/>
  <c r="W223" i="1"/>
  <c r="U219" i="1"/>
  <c r="W219" i="1"/>
  <c r="U215" i="1"/>
  <c r="W215" i="1"/>
  <c r="U211" i="1"/>
  <c r="W211" i="1"/>
  <c r="U207" i="1"/>
  <c r="W207" i="1"/>
  <c r="U203" i="1"/>
  <c r="W203" i="1"/>
  <c r="U199" i="1"/>
  <c r="W199" i="1"/>
  <c r="U195" i="1"/>
  <c r="W195" i="1"/>
  <c r="U191" i="1"/>
  <c r="W191" i="1"/>
  <c r="U187" i="1"/>
  <c r="W187" i="1"/>
  <c r="U183" i="1"/>
  <c r="W183" i="1"/>
  <c r="U179" i="1"/>
  <c r="W179" i="1"/>
  <c r="U175" i="1"/>
  <c r="W175" i="1"/>
  <c r="U171" i="1"/>
  <c r="W171" i="1"/>
  <c r="U167" i="1"/>
  <c r="W167" i="1"/>
  <c r="U163" i="1"/>
  <c r="W163" i="1"/>
  <c r="U159" i="1"/>
  <c r="W159" i="1"/>
  <c r="U155" i="1"/>
  <c r="W155" i="1"/>
  <c r="U151" i="1"/>
  <c r="W151" i="1"/>
  <c r="U147" i="1"/>
  <c r="W147" i="1"/>
  <c r="U143" i="1"/>
  <c r="W143" i="1"/>
  <c r="U139" i="1"/>
  <c r="W139" i="1"/>
  <c r="U135" i="1"/>
  <c r="W135" i="1"/>
  <c r="U131" i="1"/>
  <c r="W131" i="1"/>
  <c r="U127" i="1"/>
  <c r="W127" i="1"/>
  <c r="U123" i="1"/>
  <c r="W123" i="1"/>
  <c r="U119" i="1"/>
  <c r="W119" i="1"/>
  <c r="U115" i="1"/>
  <c r="W115" i="1"/>
  <c r="U111" i="1"/>
  <c r="W111" i="1"/>
  <c r="U107" i="1"/>
  <c r="W107" i="1"/>
  <c r="U103" i="1"/>
  <c r="W103" i="1"/>
  <c r="U99" i="1"/>
  <c r="W99" i="1"/>
  <c r="U95" i="1"/>
  <c r="W95" i="1"/>
  <c r="U91" i="1"/>
  <c r="W91" i="1"/>
  <c r="U87" i="1"/>
  <c r="W87" i="1"/>
  <c r="U83" i="1"/>
  <c r="W83" i="1"/>
  <c r="U79" i="1"/>
  <c r="W79" i="1"/>
  <c r="U75" i="1"/>
  <c r="W75" i="1"/>
  <c r="U71" i="1"/>
  <c r="W71" i="1"/>
  <c r="U67" i="1"/>
  <c r="W67" i="1"/>
  <c r="U63" i="1"/>
  <c r="W63" i="1"/>
  <c r="U59" i="1"/>
  <c r="W59" i="1"/>
  <c r="U55" i="1"/>
  <c r="W55" i="1"/>
  <c r="U51" i="1"/>
  <c r="W51" i="1"/>
  <c r="U47" i="1"/>
  <c r="W47" i="1"/>
  <c r="U43" i="1"/>
  <c r="W43" i="1"/>
  <c r="U39" i="1"/>
  <c r="W39" i="1"/>
  <c r="U35" i="1"/>
  <c r="W35" i="1"/>
  <c r="U31" i="1"/>
  <c r="W31" i="1"/>
  <c r="U27" i="1"/>
  <c r="W27" i="1"/>
  <c r="U23" i="1"/>
  <c r="W23" i="1"/>
  <c r="U19" i="1"/>
  <c r="W19" i="1"/>
  <c r="U15" i="1"/>
  <c r="W15" i="1"/>
  <c r="U11" i="1"/>
  <c r="W11" i="1"/>
  <c r="U7" i="1"/>
  <c r="W7" i="1"/>
  <c r="U3" i="1"/>
  <c r="W3" i="1"/>
  <c r="U2329" i="1"/>
  <c r="W2329" i="1"/>
  <c r="I14" i="17"/>
  <c r="G13" i="17"/>
  <c r="H13" i="17"/>
  <c r="H15" i="17"/>
  <c r="I15" i="17"/>
  <c r="H14" i="17"/>
  <c r="G7" i="17"/>
  <c r="H7" i="17"/>
  <c r="I9" i="17"/>
  <c r="H9" i="17"/>
  <c r="H8" i="17"/>
  <c r="F16" i="17"/>
  <c r="I16" i="17" s="1"/>
  <c r="G6" i="17"/>
  <c r="H11" i="17"/>
  <c r="G5" i="17"/>
  <c r="I12" i="17"/>
  <c r="G4" i="17"/>
  <c r="G11" i="17"/>
  <c r="G10" i="17"/>
  <c r="I6" i="17"/>
  <c r="G8" i="17"/>
  <c r="H10" i="17"/>
  <c r="H5" i="17"/>
  <c r="J5" i="17" s="1"/>
  <c r="H12" i="17"/>
  <c r="J12" i="17" s="1"/>
  <c r="H4" i="17"/>
  <c r="J13" i="17" l="1"/>
  <c r="C7" i="30"/>
  <c r="C4" i="30"/>
  <c r="C21" i="30"/>
  <c r="C20" i="30"/>
  <c r="C5" i="30"/>
  <c r="C22" i="30"/>
  <c r="C6" i="30"/>
  <c r="J14" i="17"/>
  <c r="J15" i="17"/>
  <c r="J6" i="17"/>
  <c r="J7" i="17"/>
  <c r="H16" i="17"/>
  <c r="J11" i="17"/>
  <c r="G16" i="17"/>
  <c r="J4" i="17"/>
  <c r="J9" i="17"/>
  <c r="J10" i="17"/>
  <c r="J8" i="17"/>
  <c r="J16" i="17" l="1"/>
</calcChain>
</file>

<file path=xl/sharedStrings.xml><?xml version="1.0" encoding="utf-8"?>
<sst xmlns="http://schemas.openxmlformats.org/spreadsheetml/2006/main" count="33129" uniqueCount="8429">
  <si>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</si>
  <si>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</si>
  <si>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</si>
  <si>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</si>
  <si>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</si>
  <si>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</si>
  <si>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</si>
  <si>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</si>
  <si>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</si>
  <si>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</si>
  <si>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</si>
  <si>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</si>
  <si>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</si>
  <si>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</si>
  <si>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</si>
  <si>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</si>
  <si>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</si>
  <si>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</si>
  <si>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</si>
  <si>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</si>
  <si>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</si>
  <si>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</si>
  <si>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</si>
  <si>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</si>
  <si>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</si>
  <si>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</si>
  <si>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</si>
  <si>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</si>
  <si>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</si>
  <si>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</si>
  <si>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</si>
  <si>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</si>
  <si>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</si>
  <si>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</si>
  <si>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</si>
  <si>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</si>
  <si>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</si>
  <si>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</si>
  <si>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</si>
  <si>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</si>
  <si>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</si>
  <si>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</si>
  <si>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</si>
  <si>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</si>
  <si>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</si>
  <si>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</si>
  <si>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</si>
  <si>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</si>
  <si>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</si>
  <si>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</si>
  <si>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</si>
  <si>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</si>
  <si>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</si>
  <si>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</si>
  <si>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</si>
  <si>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</si>
  <si>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</si>
  <si>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</si>
  <si>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</si>
  <si>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</si>
  <si>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</si>
  <si>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</si>
  <si>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</si>
  <si>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</si>
  <si>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</si>
  <si>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</si>
  <si>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</si>
  <si>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</si>
  <si>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</si>
  <si>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</si>
  <si>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</si>
  <si>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</si>
  <si>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</si>
  <si>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</si>
  <si>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</si>
  <si>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</si>
  <si>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</si>
  <si>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</si>
  <si>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</si>
  <si>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</si>
  <si>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</si>
  <si>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</si>
  <si>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</si>
  <si>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</si>
  <si>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</si>
  <si>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</si>
  <si>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</si>
  <si>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</si>
  <si>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</si>
  <si>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</si>
  <si>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</si>
  <si>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</si>
  <si>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</si>
  <si>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</si>
  <si>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</si>
  <si>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</si>
  <si>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</si>
  <si>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</si>
  <si>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</si>
  <si>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</si>
  <si>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</si>
  <si>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</si>
  <si>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</si>
  <si>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</si>
  <si>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</si>
  <si>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</si>
  <si>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</si>
  <si>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</si>
  <si>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</si>
  <si>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</si>
  <si>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</si>
  <si>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</si>
  <si>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</si>
  <si>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</si>
  <si>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</si>
  <si>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</si>
  <si>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</si>
  <si>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</si>
  <si>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</si>
  <si>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</si>
  <si>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</si>
  <si>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</si>
  <si>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</si>
  <si>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</si>
  <si>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</si>
  <si>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</si>
  <si>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</si>
  <si>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</si>
  <si>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</si>
  <si>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</si>
  <si>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</si>
  <si>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</si>
  <si>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</si>
  <si>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</si>
  <si>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</si>
  <si>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</si>
  <si>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</si>
  <si>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</si>
  <si>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</si>
  <si>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</si>
  <si>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</si>
  <si>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</si>
  <si>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</si>
  <si>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</si>
  <si>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</si>
  <si>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</si>
  <si>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</si>
  <si>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</si>
  <si>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</si>
  <si>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</si>
  <si>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</si>
  <si>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</si>
  <si>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</si>
  <si>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</si>
  <si>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</si>
  <si>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</si>
  <si>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</si>
  <si>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</si>
  <si>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</si>
  <si>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</si>
  <si>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</si>
  <si>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</si>
  <si>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</si>
  <si>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</si>
  <si>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</si>
  <si>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</si>
  <si>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</si>
  <si>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</si>
  <si>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</si>
  <si>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</si>
  <si>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</si>
  <si>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</si>
  <si>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</si>
  <si>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</si>
  <si>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</si>
  <si>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</si>
  <si>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</si>
  <si>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</si>
  <si>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</si>
  <si>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</si>
  <si>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</si>
  <si>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</si>
  <si>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</si>
  <si>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</si>
  <si>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</si>
  <si>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</si>
  <si>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</si>
  <si>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</si>
  <si>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</si>
  <si>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</si>
  <si>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</si>
  <si>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</si>
  <si>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</si>
  <si>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</si>
  <si>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</si>
  <si>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</si>
  <si>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</si>
  <si>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</si>
  <si>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</si>
  <si>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</si>
  <si>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</si>
  <si>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</si>
  <si>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</si>
  <si>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</si>
  <si>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</si>
  <si>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</si>
  <si>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</si>
  <si>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</si>
  <si>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</si>
  <si>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</si>
  <si>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</si>
  <si>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</si>
  <si>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</si>
  <si>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</si>
  <si>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</si>
  <si>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</si>
  <si>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</si>
  <si>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</si>
  <si>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</si>
  <si>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</si>
  <si>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</si>
  <si>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</si>
  <si>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</si>
  <si>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</si>
  <si>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</si>
  <si>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</si>
  <si>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</si>
  <si>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</si>
  <si>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</si>
  <si>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</si>
  <si>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</si>
  <si>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</si>
  <si>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</si>
  <si>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</si>
  <si>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</si>
  <si>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</si>
  <si>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</si>
  <si>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</si>
  <si>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</si>
  <si>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</si>
  <si>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</si>
  <si>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</si>
  <si>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</si>
  <si>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</si>
  <si>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</si>
  <si>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</si>
  <si>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</si>
  <si>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</si>
  <si>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</si>
  <si>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</si>
  <si>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</si>
  <si>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</si>
  <si>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</si>
  <si>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</si>
  <si>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</si>
  <si>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</si>
  <si>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</si>
  <si>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</si>
  <si>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</si>
  <si>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</si>
  <si>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</si>
  <si>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</si>
  <si>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</si>
  <si>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</si>
  <si>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</si>
  <si>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</si>
  <si>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</si>
  <si>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</si>
  <si>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</si>
  <si>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</si>
  <si>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</si>
  <si>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</si>
  <si>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</si>
  <si>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</si>
  <si>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</si>
  <si>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</si>
  <si>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</si>
  <si>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</si>
  <si>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</si>
  <si>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</si>
  <si>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</si>
  <si>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</si>
  <si>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</si>
  <si>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</si>
  <si>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</si>
  <si>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</si>
  <si>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</si>
  <si>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</si>
  <si>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</si>
  <si>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</si>
  <si>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</si>
  <si>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</si>
  <si>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</si>
  <si>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</si>
  <si>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</si>
  <si>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</si>
  <si>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</si>
  <si>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</si>
  <si>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</si>
  <si>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</si>
  <si>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</si>
  <si>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</si>
  <si>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</si>
  <si>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</si>
  <si>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</si>
  <si>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</si>
  <si>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</si>
  <si>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</si>
  <si>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</si>
  <si>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</si>
  <si>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</si>
  <si>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</si>
  <si>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</si>
  <si>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</si>
  <si>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</si>
  <si>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</si>
  <si>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</si>
  <si>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</si>
  <si>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</si>
  <si>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</si>
  <si>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</si>
  <si>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</si>
  <si>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</si>
  <si>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</si>
  <si>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</si>
  <si>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</si>
  <si>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</si>
  <si>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</si>
  <si>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</si>
  <si>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</si>
  <si>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</si>
  <si>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</si>
  <si>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</si>
  <si>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</si>
  <si>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</si>
  <si>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</si>
  <si>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</si>
  <si>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</si>
  <si>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</si>
  <si>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</si>
  <si>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</si>
  <si>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</si>
  <si>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</si>
  <si>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</si>
  <si>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</si>
  <si>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</si>
  <si>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</si>
  <si>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</si>
  <si>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</si>
  <si>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</si>
  <si>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</si>
  <si>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</si>
  <si>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</si>
  <si>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</si>
  <si>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</si>
  <si>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</si>
  <si>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</si>
  <si>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</si>
  <si>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</si>
  <si>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</si>
  <si>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</si>
  <si>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</si>
  <si>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</si>
  <si>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</si>
  <si>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</si>
  <si>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</si>
  <si>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</si>
  <si>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</si>
  <si>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</si>
  <si>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</si>
  <si>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</si>
  <si>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</si>
  <si>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</si>
  <si>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</si>
  <si>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</si>
  <si>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</si>
  <si>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</si>
  <si>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</si>
  <si>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</si>
  <si>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</si>
  <si>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</si>
  <si>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</si>
  <si>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</si>
  <si>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</si>
  <si>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</si>
  <si>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</si>
  <si>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</si>
  <si>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</si>
  <si>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</si>
  <si>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</si>
  <si>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</si>
  <si>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</si>
  <si>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</si>
  <si>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</si>
  <si>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</si>
  <si>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</si>
  <si>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</si>
  <si>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</si>
  <si>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</si>
  <si>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</si>
  <si>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</si>
  <si>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</si>
  <si>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</si>
  <si>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</si>
  <si>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</si>
  <si>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</si>
  <si>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</si>
  <si>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</si>
  <si>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</si>
  <si>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</si>
  <si>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</si>
  <si>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</si>
  <si>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</si>
  <si>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</si>
  <si>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</si>
  <si>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</si>
  <si>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</si>
  <si>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</si>
  <si>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</si>
  <si>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</si>
  <si>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</si>
  <si>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</si>
  <si>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</si>
  <si>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</si>
  <si>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</si>
  <si>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</si>
  <si>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</si>
  <si>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</si>
  <si>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</si>
  <si>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</si>
  <si>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</si>
  <si>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</si>
  <si>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</si>
  <si>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</si>
  <si>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</si>
  <si>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</si>
  <si>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</si>
  <si>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</si>
  <si>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</si>
  <si>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</si>
  <si>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</si>
  <si>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</si>
  <si>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</si>
  <si>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</si>
  <si>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</si>
  <si>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</si>
  <si>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</si>
  <si>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</si>
  <si>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</si>
  <si>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</si>
  <si>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</si>
  <si>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</si>
  <si>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</si>
  <si>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</si>
  <si>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</si>
  <si>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</si>
  <si>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</si>
  <si>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</si>
  <si>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</si>
  <si>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</si>
  <si>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</si>
  <si>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</si>
  <si>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</si>
  <si>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</si>
  <si>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</si>
  <si>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</si>
  <si>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</si>
  <si>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</si>
  <si>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</si>
  <si>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</si>
  <si>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</si>
  <si>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</si>
  <si>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</si>
  <si>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</si>
  <si>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</si>
  <si>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</si>
  <si>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</si>
  <si>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</si>
  <si>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</si>
  <si>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</si>
  <si>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</si>
  <si>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</si>
  <si>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</si>
  <si>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</si>
  <si>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</si>
  <si>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</si>
  <si>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</si>
  <si>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</si>
  <si>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</si>
  <si>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</si>
  <si>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</si>
  <si>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</si>
  <si>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</si>
  <si>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</si>
  <si>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</si>
  <si>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</si>
  <si>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</si>
  <si>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</si>
  <si>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</si>
  <si>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</si>
  <si>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</si>
  <si>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</si>
  <si>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</si>
  <si>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</si>
  <si>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</si>
  <si>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</si>
  <si>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</si>
  <si>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</si>
  <si>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</si>
  <si>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</si>
  <si>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</si>
  <si>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</si>
  <si>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</si>
  <si>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</si>
  <si>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</si>
  <si>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</si>
  <si>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</si>
  <si>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</si>
  <si>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</si>
  <si>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</si>
  <si>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</si>
  <si>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</si>
  <si>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</si>
  <si>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</si>
  <si>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</si>
  <si>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</si>
  <si>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</si>
  <si>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</si>
  <si>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</si>
  <si>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</si>
  <si>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</si>
  <si>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</si>
  <si>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</si>
  <si>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</si>
  <si>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</si>
  <si>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</si>
  <si>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</si>
  <si>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</si>
  <si>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</si>
  <si>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</si>
  <si>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</si>
  <si>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</si>
  <si>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</si>
  <si>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</si>
  <si>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</si>
  <si>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</si>
  <si>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</si>
  <si>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</si>
  <si>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</si>
  <si>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</si>
  <si>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</si>
  <si>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</si>
  <si>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</si>
  <si>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</si>
  <si>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</si>
  <si>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</si>
  <si>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</si>
  <si>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</si>
  <si>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</si>
  <si>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</si>
  <si>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</si>
  <si>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</si>
  <si>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</si>
  <si>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</si>
  <si>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</si>
  <si>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</si>
  <si>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</si>
  <si>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</si>
  <si>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</si>
  <si>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</si>
  <si>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</si>
  <si>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</si>
  <si>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</si>
  <si>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</si>
  <si>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</si>
  <si>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</si>
  <si>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</si>
  <si>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</si>
  <si>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</si>
  <si>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</si>
  <si>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</si>
  <si>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</si>
  <si>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</si>
  <si>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</si>
  <si>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</si>
  <si>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</si>
  <si>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</si>
  <si>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</si>
  <si>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</si>
  <si>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</si>
  <si>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</si>
  <si>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</si>
  <si>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</si>
  <si>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</si>
  <si>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</si>
  <si>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</si>
  <si>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</si>
  <si>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</si>
  <si>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</si>
  <si>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</si>
  <si>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</si>
  <si>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</si>
  <si>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</si>
  <si>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</si>
  <si>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</si>
  <si>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</si>
  <si>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</si>
  <si>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</si>
  <si>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</si>
  <si>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</si>
  <si>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</si>
  <si>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</si>
  <si>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</si>
  <si>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</si>
  <si>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</si>
  <si>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</si>
  <si>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</si>
  <si>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</si>
  <si>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</si>
  <si>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</si>
  <si>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</si>
  <si>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</si>
  <si>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</si>
  <si>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</si>
  <si>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</si>
  <si>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</si>
  <si>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</si>
  <si>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</si>
  <si>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</si>
  <si>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</si>
  <si>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</si>
  <si>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</si>
  <si>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</si>
  <si>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</si>
  <si>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</si>
  <si>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</si>
  <si>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</si>
  <si>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</si>
  <si>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</si>
  <si>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</si>
  <si>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</si>
  <si>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</si>
  <si>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</si>
  <si>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</si>
  <si>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</si>
  <si>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</si>
  <si>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</si>
  <si>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</si>
  <si>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</si>
  <si>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</si>
  <si>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</si>
  <si>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</si>
  <si>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</si>
  <si>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</si>
  <si>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</si>
  <si>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</si>
  <si>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</si>
  <si>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</si>
  <si>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</si>
  <si>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</si>
  <si>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</si>
  <si>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</si>
  <si>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</si>
  <si>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</si>
  <si>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</si>
  <si>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</si>
  <si>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</si>
  <si>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</si>
  <si>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</si>
  <si>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</si>
  <si>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</si>
  <si>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</si>
  <si>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</si>
  <si>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</si>
  <si>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</si>
  <si>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</si>
  <si>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</si>
  <si>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</si>
  <si>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</si>
  <si>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</si>
  <si>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</si>
  <si>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</si>
  <si>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</si>
  <si>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</si>
  <si>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</si>
  <si>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</si>
  <si>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</si>
  <si>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</si>
  <si>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</si>
  <si>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</si>
  <si>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</si>
  <si>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</si>
  <si>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</si>
  <si>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</si>
  <si>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</si>
  <si>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</si>
  <si>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</si>
  <si>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</si>
  <si>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</si>
  <si>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</si>
  <si>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</si>
  <si>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</si>
  <si>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</si>
  <si>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</si>
  <si>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</si>
  <si>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</si>
  <si>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</si>
  <si>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</si>
  <si>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</si>
  <si>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</si>
  <si>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</si>
  <si>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</si>
  <si>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</si>
  <si>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</si>
  <si>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</si>
  <si>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</si>
  <si>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</si>
  <si>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</si>
  <si>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</si>
  <si>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</si>
  <si>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</si>
  <si>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</si>
  <si>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</si>
  <si>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</si>
  <si>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</si>
  <si>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</si>
  <si>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</si>
  <si>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</si>
  <si>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</si>
  <si>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</si>
  <si>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</si>
  <si>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</si>
  <si>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</si>
  <si>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</si>
  <si>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</si>
  <si>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</si>
  <si>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</si>
  <si>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</si>
  <si>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</si>
  <si>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</si>
  <si>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</si>
  <si>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</si>
  <si>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</si>
  <si>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</si>
  <si>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</si>
  <si>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</si>
  <si>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</si>
  <si>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</si>
  <si>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</si>
  <si>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</si>
  <si>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</si>
  <si>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</si>
  <si>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</si>
  <si>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</si>
  <si>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</si>
  <si>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</si>
  <si>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</si>
  <si>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</si>
  <si>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</si>
  <si>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</si>
  <si>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</si>
  <si>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</si>
  <si>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</si>
  <si>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</si>
  <si>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</si>
  <si>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</si>
  <si>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</si>
  <si>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</si>
  <si>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</si>
  <si>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</si>
  <si>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</si>
  <si>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</si>
  <si>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</si>
  <si>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</si>
  <si>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</si>
  <si>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</si>
  <si>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</si>
  <si>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</si>
  <si>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</si>
  <si>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</si>
  <si>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</si>
  <si>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</si>
  <si>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</si>
  <si>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</si>
  <si>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</si>
  <si>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</si>
  <si>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</si>
  <si>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</si>
  <si>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</si>
  <si>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</si>
  <si>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</si>
  <si>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</si>
  <si>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</si>
  <si>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</si>
  <si>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</si>
  <si>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</si>
  <si>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</si>
  <si>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</si>
  <si>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</si>
  <si>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</si>
  <si>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</si>
  <si>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</si>
  <si>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</si>
  <si>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</si>
  <si>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</si>
  <si>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</si>
  <si>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</si>
  <si>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</si>
  <si>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</si>
  <si>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</si>
  <si>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</si>
  <si>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</si>
  <si>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</si>
  <si>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</si>
  <si>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</si>
  <si>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</si>
  <si>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</si>
  <si>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</si>
  <si>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</si>
  <si>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</si>
  <si>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</si>
  <si>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</si>
  <si>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</si>
  <si>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</si>
  <si>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</si>
  <si>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</si>
  <si>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</si>
  <si>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</si>
  <si>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</si>
  <si>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</si>
  <si>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</si>
  <si>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</si>
  <si>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</si>
  <si>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</si>
  <si>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</si>
  <si>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</si>
  <si>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</si>
  <si>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</si>
  <si>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</si>
  <si>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</si>
  <si>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</si>
  <si>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</si>
  <si>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</si>
  <si>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</si>
  <si>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</si>
  <si>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</si>
  <si>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</si>
  <si>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</si>
  <si>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</si>
  <si>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</si>
  <si>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</si>
  <si>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</si>
  <si>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</si>
  <si>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</si>
  <si>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</si>
  <si>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</si>
  <si>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</si>
  <si>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</si>
  <si>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</si>
  <si>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</si>
  <si>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</si>
  <si>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</si>
  <si>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</si>
  <si>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</si>
  <si>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</si>
  <si>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</si>
  <si>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</si>
  <si>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</si>
  <si>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</si>
  <si>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</si>
  <si>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</si>
  <si>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</si>
  <si>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</si>
  <si>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</si>
  <si>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</si>
  <si>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</si>
  <si>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</si>
  <si>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</si>
  <si>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</si>
  <si>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</si>
  <si>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</si>
  <si>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</si>
  <si>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</si>
  <si>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</si>
  <si>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</si>
  <si>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</si>
  <si>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</si>
  <si>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</si>
  <si>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</si>
  <si>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</si>
  <si>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</si>
  <si>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</si>
  <si>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</si>
  <si>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</si>
  <si>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</si>
  <si>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</si>
  <si>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</si>
  <si>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</si>
  <si>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</si>
  <si>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</si>
  <si>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</si>
  <si>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</si>
  <si>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</si>
  <si>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</si>
  <si>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</si>
  <si>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</si>
  <si>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</si>
  <si>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</si>
  <si>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</si>
  <si>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</si>
  <si>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</si>
  <si>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</si>
  <si>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</si>
  <si>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</si>
  <si>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</si>
  <si>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</si>
  <si>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</si>
  <si>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</si>
  <si>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</si>
  <si>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</si>
  <si>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</si>
  <si>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</si>
  <si>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</si>
  <si>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</si>
  <si>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</si>
  <si>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</si>
  <si>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</si>
  <si>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</si>
  <si>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</si>
  <si>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</si>
  <si>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</si>
  <si>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</si>
  <si>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</si>
  <si>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</si>
  <si>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</si>
  <si>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</si>
  <si>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</si>
  <si>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</si>
  <si>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</si>
  <si>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</si>
  <si>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</si>
  <si>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</si>
  <si>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</si>
  <si>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</si>
  <si>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</si>
  <si>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</si>
  <si>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</si>
  <si>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</si>
  <si>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</si>
  <si>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</si>
  <si>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</si>
  <si>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</si>
  <si>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</si>
  <si>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</si>
  <si>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</si>
  <si>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</si>
  <si>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</si>
  <si>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</si>
  <si>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</si>
  <si>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</si>
  <si>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</si>
  <si>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</si>
  <si>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</si>
  <si>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</si>
  <si>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</si>
  <si>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</si>
  <si>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</si>
  <si>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</si>
  <si>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</si>
  <si>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</si>
  <si>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</si>
  <si>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</si>
  <si>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</si>
  <si>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</si>
  <si>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</si>
  <si>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</si>
  <si>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</si>
  <si>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</si>
  <si>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</si>
  <si>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</si>
  <si>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</si>
  <si>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</si>
  <si>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</si>
  <si>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</si>
  <si>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</si>
  <si>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</si>
  <si>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</si>
  <si>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</si>
  <si>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</si>
  <si>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</si>
  <si>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</si>
  <si>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</si>
  <si>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</si>
  <si>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</si>
  <si>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</si>
  <si>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</si>
  <si>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</si>
  <si>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</si>
  <si>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</si>
  <si>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</si>
  <si>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</si>
  <si>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</si>
  <si>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</si>
  <si>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</si>
  <si>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</si>
  <si>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</si>
  <si>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</si>
  <si>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</si>
  <si>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</si>
  <si>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</si>
  <si>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</si>
  <si>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</si>
  <si>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</si>
  <si>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</si>
  <si>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</si>
  <si>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</si>
  <si>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</si>
  <si>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</si>
  <si>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</si>
  <si>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</si>
  <si>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</si>
  <si>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</si>
  <si>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</si>
  <si>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</si>
  <si>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</si>
  <si>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</si>
  <si>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</si>
  <si>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</si>
  <si>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</si>
  <si>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</si>
  <si>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</si>
  <si>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</si>
  <si>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</si>
  <si>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</si>
  <si>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</si>
  <si>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</si>
  <si>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</si>
  <si>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</si>
  <si>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</si>
  <si>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</si>
  <si>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</si>
  <si>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</si>
  <si>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</si>
  <si>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</si>
  <si>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</si>
  <si>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</si>
  <si>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</si>
  <si>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</si>
  <si>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</si>
  <si>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</si>
  <si>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</si>
  <si>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</si>
  <si>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</si>
  <si>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</si>
  <si>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</si>
  <si>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</si>
  <si>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</si>
  <si>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</si>
  <si>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</si>
  <si>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</si>
  <si>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</si>
  <si>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</si>
  <si>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</si>
  <si>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</si>
  <si>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</si>
  <si>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</si>
  <si>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</si>
  <si>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</si>
  <si>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</si>
  <si>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</si>
  <si>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</si>
  <si>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</si>
  <si>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</si>
  <si>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</si>
  <si>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</si>
  <si>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</si>
  <si>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</si>
  <si>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</si>
  <si>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</si>
  <si>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</si>
  <si>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</si>
  <si>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</si>
  <si>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</si>
  <si>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</si>
  <si>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</si>
  <si>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</si>
  <si>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</si>
  <si>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</si>
  <si>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</si>
  <si>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</si>
  <si>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</si>
  <si>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</si>
  <si>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</si>
  <si>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</si>
  <si>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</si>
  <si>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</si>
  <si>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</si>
  <si>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</si>
  <si>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</si>
  <si>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</si>
  <si>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</si>
  <si>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</si>
  <si>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</si>
  <si>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</si>
  <si>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</si>
  <si>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</si>
  <si>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</si>
  <si>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</si>
  <si>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</si>
  <si>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</si>
  <si>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</si>
  <si>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</si>
  <si>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</si>
  <si>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</si>
  <si>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</si>
  <si>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</si>
  <si>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</si>
  <si>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</si>
  <si>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</si>
  <si>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</si>
  <si>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</si>
  <si>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</si>
  <si>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</si>
  <si>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</si>
  <si>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</si>
  <si>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</si>
  <si>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</si>
  <si>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</si>
  <si>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</si>
  <si>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</si>
  <si>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</si>
  <si>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</si>
  <si>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</si>
  <si>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</si>
  <si>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</si>
  <si>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</si>
  <si>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</si>
  <si>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</si>
  <si>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</si>
  <si>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</si>
  <si>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</si>
  <si>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</si>
  <si>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</si>
  <si>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</si>
  <si>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</si>
  <si>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</si>
  <si>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</si>
  <si>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</si>
  <si>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</si>
  <si>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</si>
  <si>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</si>
  <si>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</si>
  <si>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</si>
  <si>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</si>
  <si>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</si>
  <si>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</si>
  <si>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</si>
  <si>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</si>
  <si>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</si>
  <si>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</si>
  <si>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</si>
  <si>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</si>
  <si>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</si>
  <si>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</si>
  <si>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</si>
  <si>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</si>
  <si>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</si>
  <si>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</si>
  <si>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</si>
  <si>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</si>
  <si>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</si>
  <si>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</si>
  <si>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</si>
  <si>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</si>
  <si>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</si>
  <si>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</si>
  <si>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</si>
  <si>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</si>
  <si>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</si>
  <si>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</si>
  <si>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</si>
  <si>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</si>
  <si>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</si>
  <si>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</si>
  <si>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</si>
  <si>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</si>
  <si>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</si>
  <si>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</si>
  <si>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</si>
  <si>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</si>
  <si>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</si>
  <si>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</si>
  <si>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</si>
  <si>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</si>
  <si>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</si>
  <si>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</si>
  <si>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</si>
  <si>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</si>
  <si>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</si>
  <si>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</si>
  <si>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</si>
  <si>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</si>
  <si>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</si>
  <si>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</si>
  <si>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</si>
  <si>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</si>
  <si>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</si>
  <si>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</si>
  <si>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</si>
  <si>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</si>
  <si>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</si>
  <si>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</si>
  <si>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</si>
  <si>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</si>
  <si>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</si>
  <si>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</si>
  <si>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</si>
  <si>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</si>
  <si>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</si>
  <si>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</si>
  <si>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</si>
  <si>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</si>
  <si>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</si>
  <si>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</si>
  <si>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</si>
  <si>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</si>
  <si>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</si>
  <si>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</si>
  <si>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</si>
  <si>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</si>
  <si>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</si>
  <si>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</si>
  <si>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</si>
  <si>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</si>
  <si>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</si>
  <si>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</si>
  <si>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</si>
  <si>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</si>
  <si>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</si>
  <si>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</si>
  <si>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</si>
  <si>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</si>
  <si>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</si>
  <si>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</si>
  <si>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</si>
  <si>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</si>
  <si>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</si>
  <si>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</si>
  <si>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</si>
  <si>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</si>
  <si>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</si>
  <si>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</si>
  <si>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</si>
  <si>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</si>
  <si>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</si>
  <si>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</si>
  <si>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</si>
  <si>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</si>
  <si>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</si>
  <si>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</si>
  <si>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</si>
  <si>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</si>
  <si>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</si>
  <si>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</si>
  <si>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</si>
  <si>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</si>
  <si>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</si>
  <si>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</si>
  <si>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</si>
  <si>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</si>
  <si>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</si>
  <si>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</si>
  <si>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</si>
  <si>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</si>
  <si>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</si>
  <si>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</si>
  <si>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</si>
  <si>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</si>
  <si>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</si>
  <si>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</si>
  <si>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</si>
  <si>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</si>
  <si>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</si>
  <si>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</si>
  <si>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</si>
  <si>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</si>
  <si>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</si>
  <si>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</si>
  <si>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</si>
  <si>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</si>
  <si>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</si>
  <si>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</si>
  <si>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</si>
  <si>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</si>
  <si>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</si>
  <si>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</si>
  <si>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</si>
  <si>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</si>
  <si>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</si>
  <si>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</si>
  <si>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</si>
  <si>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</si>
  <si>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</si>
  <si>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</si>
  <si>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</si>
  <si>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</si>
  <si>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</si>
  <si>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</si>
  <si>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</si>
  <si>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</si>
  <si>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</si>
  <si>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</si>
  <si>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</si>
  <si>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</si>
  <si>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</si>
  <si>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</si>
  <si>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</si>
  <si>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</si>
  <si>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</si>
  <si>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</si>
  <si>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</si>
  <si>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</si>
  <si>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</si>
  <si>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</si>
  <si>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</si>
  <si>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</si>
  <si>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</si>
  <si>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</si>
  <si>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</si>
  <si>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</si>
  <si>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</si>
  <si>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</si>
  <si>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</si>
  <si>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</si>
  <si>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</si>
  <si>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</si>
  <si>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</si>
  <si>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</si>
  <si>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</si>
  <si>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</si>
  <si>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</si>
  <si>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</si>
  <si>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</si>
  <si>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</si>
  <si>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</si>
  <si>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</si>
  <si>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</si>
  <si>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</si>
  <si>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</si>
  <si>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</si>
  <si>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</si>
  <si>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</si>
  <si>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</si>
  <si>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</si>
  <si>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</si>
  <si>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</si>
  <si>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</si>
  <si>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</si>
  <si>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</si>
  <si>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</si>
  <si>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</si>
  <si>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</si>
  <si>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</si>
  <si>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</si>
  <si>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</si>
  <si>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</si>
  <si>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</si>
  <si>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</si>
  <si>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</si>
  <si>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</si>
  <si>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</si>
  <si>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</si>
  <si>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</si>
  <si>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</si>
  <si>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</si>
  <si>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</si>
  <si>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</si>
  <si>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</si>
  <si>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</si>
  <si>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</si>
  <si>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</si>
  <si>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</si>
  <si>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</si>
  <si>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</si>
  <si>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</si>
  <si>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</si>
  <si>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</si>
  <si>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</si>
  <si>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</si>
  <si>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</si>
  <si>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</si>
  <si>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</si>
  <si>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</si>
  <si>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</si>
  <si>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</si>
  <si>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</si>
  <si>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</si>
  <si>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</si>
  <si>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</si>
  <si>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</si>
  <si>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</si>
  <si>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</si>
  <si>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</si>
  <si>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</si>
  <si>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</si>
  <si>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</si>
  <si>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</si>
  <si>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</si>
  <si>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</si>
  <si>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</si>
  <si>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</si>
  <si>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</si>
  <si>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</si>
  <si>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</si>
  <si>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</si>
  <si>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</si>
  <si>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</si>
  <si>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</si>
  <si>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</si>
  <si>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</si>
  <si>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</si>
  <si>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</si>
  <si>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</si>
  <si>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</si>
  <si>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</si>
  <si>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</si>
  <si>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</si>
  <si>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</si>
  <si>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</si>
  <si>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</si>
  <si>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</si>
  <si>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</si>
  <si>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</si>
  <si>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</si>
  <si>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</si>
  <si>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</si>
  <si>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</si>
  <si>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</si>
  <si>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</si>
  <si>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</si>
  <si>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</si>
  <si>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</si>
  <si>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</si>
  <si>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</si>
  <si>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</si>
  <si>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</si>
  <si>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</si>
  <si>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</si>
  <si>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</si>
  <si>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</si>
  <si>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</si>
  <si>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</si>
  <si>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</si>
  <si>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</si>
  <si>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</si>
  <si>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</si>
  <si>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</si>
  <si>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</si>
  <si>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</si>
  <si>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</si>
  <si>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</si>
  <si>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</si>
  <si>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</si>
  <si>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</si>
  <si>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</si>
  <si>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</si>
  <si>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</si>
  <si>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</si>
  <si>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</si>
  <si>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</si>
  <si>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</si>
  <si>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</si>
  <si>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</si>
  <si>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</si>
  <si>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</si>
  <si>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</si>
  <si>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</si>
  <si>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</si>
  <si>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</si>
  <si>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</si>
  <si>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</si>
  <si>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</si>
  <si>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</si>
  <si>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</si>
  <si>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</si>
  <si>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</si>
  <si>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</si>
  <si>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</si>
  <si>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</si>
  <si>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</si>
  <si>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</si>
  <si>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</si>
  <si>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</si>
  <si>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</si>
  <si>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</si>
  <si>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</si>
  <si>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</si>
  <si>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</si>
  <si>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</si>
  <si>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</si>
  <si>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</si>
  <si>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</si>
  <si>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</si>
  <si>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</si>
  <si>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</si>
  <si>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</si>
  <si>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</si>
  <si>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</si>
  <si>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</si>
  <si>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</si>
  <si>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</si>
  <si>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</si>
  <si>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</si>
  <si>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</si>
  <si>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</si>
  <si>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</si>
  <si>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</si>
  <si>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</si>
  <si>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</si>
  <si>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</si>
  <si>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</si>
  <si>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</si>
  <si>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</si>
  <si>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</si>
  <si>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</si>
  <si>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</si>
  <si>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</si>
  <si>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</si>
  <si>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</si>
  <si>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</si>
  <si>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</si>
  <si>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</si>
  <si>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</si>
  <si>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</si>
  <si>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</si>
  <si>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</si>
  <si>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</si>
  <si>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</si>
  <si>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</si>
  <si>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</si>
  <si>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</si>
  <si>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</si>
  <si>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</si>
  <si>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</si>
  <si>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</si>
  <si>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</si>
  <si>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</si>
  <si>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</si>
  <si>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</si>
  <si>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</si>
  <si>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</si>
  <si>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</si>
  <si>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</si>
  <si>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</si>
  <si>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</si>
  <si>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</si>
  <si>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</si>
  <si>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</si>
  <si>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</si>
  <si>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</si>
  <si>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</si>
  <si>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</si>
  <si>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</si>
  <si>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</si>
  <si>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</si>
  <si>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</si>
  <si>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</si>
  <si>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</si>
  <si>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</si>
  <si>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</si>
  <si>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</si>
  <si>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</si>
  <si>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</si>
  <si>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</si>
  <si>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</si>
  <si>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</si>
  <si>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</si>
  <si>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</si>
  <si>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</si>
  <si>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</si>
  <si>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</si>
  <si>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</si>
  <si>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</si>
  <si>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</si>
  <si>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</si>
  <si>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</si>
  <si>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</si>
  <si>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</si>
  <si>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</si>
  <si>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</si>
  <si>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</si>
  <si>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</si>
  <si>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</si>
  <si>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</si>
  <si>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</si>
  <si>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</si>
  <si>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</si>
  <si>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</si>
  <si>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</si>
  <si>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</si>
  <si>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</si>
  <si>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</si>
  <si>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</si>
  <si>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</si>
  <si>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</si>
  <si>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</si>
  <si>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</si>
  <si>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</si>
  <si>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</si>
  <si>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</si>
  <si>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</si>
  <si>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</si>
  <si>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</si>
  <si>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</si>
  <si>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</si>
  <si>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</si>
  <si>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</si>
  <si>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</si>
  <si>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</si>
  <si>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</si>
  <si>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</si>
  <si>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</si>
  <si>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</si>
  <si>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</si>
  <si>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</si>
  <si>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</si>
  <si>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</si>
  <si>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</si>
  <si>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</si>
  <si>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</si>
  <si>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</si>
  <si>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</si>
  <si>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</si>
  <si>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</si>
  <si>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</si>
  <si>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</si>
  <si>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</si>
  <si>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</si>
  <si>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</si>
  <si>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</si>
  <si>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</si>
  <si>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</si>
  <si>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</si>
  <si>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</si>
  <si>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</si>
  <si>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</si>
  <si>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</si>
  <si>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</si>
  <si>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</si>
  <si>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</si>
  <si>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</si>
  <si>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</si>
  <si>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</si>
  <si>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</si>
  <si>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</si>
  <si>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</si>
  <si>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</si>
  <si>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</si>
  <si>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</si>
  <si>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</si>
  <si>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</si>
  <si>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</si>
  <si>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</si>
  <si>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</si>
  <si>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</si>
  <si>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</si>
  <si>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</si>
  <si>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</si>
  <si>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</si>
  <si>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</si>
  <si>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</si>
  <si>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</si>
  <si>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</si>
  <si>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</si>
  <si>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</si>
  <si>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</si>
  <si>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</si>
  <si>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</si>
  <si>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</si>
  <si>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</si>
  <si>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</si>
  <si>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</si>
  <si>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</si>
  <si>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</si>
  <si>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</si>
  <si>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</si>
  <si>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</si>
  <si>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</si>
  <si>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</si>
  <si>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</si>
  <si>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</si>
  <si>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</si>
  <si>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</si>
  <si>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</si>
  <si>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</si>
  <si>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</si>
  <si>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</si>
  <si>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</si>
  <si>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</si>
  <si>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</si>
  <si>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</si>
  <si>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</si>
  <si>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</si>
  <si>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</si>
  <si>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</si>
  <si>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</si>
  <si>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</si>
  <si>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</si>
  <si>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</si>
  <si>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</si>
  <si>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</si>
  <si>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</si>
  <si>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</si>
  <si>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</si>
  <si>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</si>
  <si>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</si>
  <si>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</si>
  <si>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</si>
  <si>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</si>
  <si>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</si>
  <si>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</si>
  <si>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</si>
  <si>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</si>
  <si>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</si>
  <si>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</si>
  <si>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</si>
  <si>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</si>
  <si>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</si>
  <si>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</si>
  <si>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</si>
  <si>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</si>
  <si>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</si>
  <si>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</si>
  <si>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</si>
  <si>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</si>
  <si>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</si>
  <si>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</si>
  <si>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</si>
  <si>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</si>
  <si>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</si>
  <si>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</si>
  <si>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</si>
  <si>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</si>
  <si>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</si>
  <si>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</si>
  <si>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</si>
  <si>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</si>
  <si>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</si>
  <si>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</si>
  <si>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</si>
  <si>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</si>
  <si>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</si>
  <si>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</si>
  <si>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</si>
  <si>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</si>
  <si>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</si>
  <si>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</si>
  <si>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</si>
  <si>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</si>
  <si>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</si>
  <si>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</si>
  <si>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</si>
  <si>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</si>
  <si>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</si>
  <si>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</si>
  <si>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</si>
  <si>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</si>
  <si>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</si>
  <si>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</si>
  <si>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</si>
  <si>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</si>
  <si>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</si>
  <si>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</si>
  <si>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</si>
  <si>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</si>
  <si>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</si>
  <si>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</si>
  <si>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</si>
  <si>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</si>
  <si>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</si>
  <si>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</si>
  <si>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</si>
  <si>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</si>
  <si>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</si>
  <si>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</si>
  <si>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</si>
  <si>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</si>
  <si>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</si>
  <si>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</si>
  <si>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</si>
  <si>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</si>
  <si>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</si>
  <si>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</si>
  <si>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</si>
  <si>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</si>
  <si>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</si>
  <si>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</si>
  <si>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</si>
  <si>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</si>
  <si>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</si>
  <si>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</si>
  <si>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</si>
  <si>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</si>
  <si>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</si>
  <si>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</si>
  <si>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</si>
  <si>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</si>
  <si>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</si>
  <si>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</si>
  <si>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</si>
  <si>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</si>
  <si>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</si>
  <si>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</si>
  <si>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</si>
  <si>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</si>
  <si>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</si>
  <si>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</si>
  <si>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</si>
  <si>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</si>
  <si>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</si>
  <si>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</si>
  <si>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</si>
  <si>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</si>
  <si>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</si>
  <si>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</si>
  <si>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</si>
  <si>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</si>
  <si>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</si>
  <si>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</si>
  <si>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</si>
  <si>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</si>
  <si>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</si>
  <si>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</si>
  <si>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</si>
  <si>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</si>
  <si>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</si>
  <si>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</si>
  <si>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</si>
  <si>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</si>
  <si>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</si>
  <si>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</si>
  <si>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</si>
  <si>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</si>
  <si>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</si>
  <si>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</si>
  <si>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</si>
  <si>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</si>
  <si>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</si>
  <si>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</si>
  <si>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</si>
  <si>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</si>
  <si>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</si>
  <si>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</si>
  <si>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</si>
  <si>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</si>
  <si>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</si>
  <si>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</si>
  <si>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</si>
  <si>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</si>
  <si>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</si>
  <si>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</si>
  <si>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</si>
  <si>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</si>
  <si>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</si>
  <si>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</si>
  <si>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</si>
  <si>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</si>
  <si>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</si>
  <si>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</si>
  <si>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</si>
  <si>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</si>
  <si>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</si>
  <si>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</si>
  <si>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</si>
  <si>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</si>
  <si>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</si>
  <si>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</si>
  <si>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</si>
  <si>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</si>
  <si>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</si>
  <si>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</si>
  <si>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</si>
  <si>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</si>
  <si>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</si>
  <si>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</si>
  <si>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</si>
  <si>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</si>
  <si>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</si>
  <si>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</si>
  <si>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</si>
  <si>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</si>
  <si>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</si>
  <si>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</si>
  <si>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</si>
  <si>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</si>
  <si>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</si>
  <si>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</si>
  <si>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</si>
  <si>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</si>
  <si>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</si>
  <si>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</si>
  <si>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</si>
  <si>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</si>
  <si>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</si>
  <si>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</si>
  <si>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</si>
  <si>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</si>
  <si>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</si>
  <si>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</si>
  <si>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</si>
  <si>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</si>
  <si>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</si>
  <si>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</si>
  <si>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</si>
  <si>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</si>
  <si>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</si>
  <si>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</si>
  <si>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</si>
  <si>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</si>
  <si>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</si>
  <si>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</si>
  <si>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</si>
  <si>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</si>
  <si>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</si>
  <si>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</si>
  <si>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</si>
  <si>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</si>
  <si>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</si>
  <si>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</si>
  <si>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</si>
  <si>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</si>
  <si>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</si>
  <si>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</si>
  <si>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</si>
  <si>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</si>
  <si>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</si>
  <si>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</si>
  <si>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</si>
  <si>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</si>
  <si>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</si>
  <si>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</si>
  <si>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</si>
  <si>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</si>
  <si>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</si>
  <si>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</si>
  <si>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</si>
  <si>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</si>
  <si>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</si>
  <si>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</si>
  <si>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</si>
  <si>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</si>
  <si>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</si>
  <si>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</si>
  <si>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</si>
  <si>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</si>
  <si>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</si>
  <si>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</si>
  <si>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</si>
  <si>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</si>
  <si>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</si>
  <si>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</si>
  <si>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</si>
  <si>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</si>
  <si>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</si>
  <si>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</si>
  <si>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</si>
  <si>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</si>
  <si>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</si>
  <si>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</si>
  <si>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</si>
  <si>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</si>
  <si>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</si>
  <si>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</si>
  <si>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</si>
  <si>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</si>
  <si>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</si>
  <si>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</si>
  <si>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</si>
  <si>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</si>
  <si>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</si>
  <si>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</si>
  <si>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</si>
  <si>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</si>
  <si>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</si>
  <si>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</si>
  <si>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</si>
  <si>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</si>
  <si>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</si>
  <si>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</si>
  <si>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</si>
  <si>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</si>
  <si>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</si>
  <si>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</si>
  <si>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</si>
  <si>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</si>
  <si>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</si>
  <si>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</si>
  <si>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</si>
  <si>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</si>
  <si>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</si>
  <si>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</si>
  <si>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</si>
  <si>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</si>
  <si>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</si>
  <si>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</si>
  <si>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</si>
  <si>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</si>
  <si>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</si>
  <si>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</si>
  <si>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</si>
  <si>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</si>
  <si>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</si>
  <si>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</si>
  <si>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</si>
  <si>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</si>
  <si>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</si>
  <si>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</si>
  <si>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</si>
  <si>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</si>
  <si>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</si>
  <si>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</si>
  <si>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</si>
  <si>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</si>
  <si>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</si>
  <si>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</si>
  <si>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</si>
  <si>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</si>
  <si>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</si>
  <si>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</si>
  <si>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</si>
  <si>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</si>
  <si>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</si>
  <si>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</si>
  <si>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</si>
  <si>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</si>
  <si>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</si>
  <si>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</si>
  <si>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</si>
  <si>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</si>
  <si>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</si>
  <si>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</si>
  <si>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</si>
  <si>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</si>
  <si>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</si>
  <si>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</si>
  <si>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</si>
  <si>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</si>
  <si>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</si>
  <si>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</si>
  <si>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</si>
  <si>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</si>
  <si>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</si>
  <si>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</si>
  <si>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</si>
  <si>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</si>
  <si>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</si>
  <si>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</si>
  <si>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</si>
  <si>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</si>
  <si>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</si>
  <si>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</si>
  <si>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</si>
  <si>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</si>
  <si>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</si>
  <si>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</si>
  <si>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</si>
  <si>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</si>
  <si>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</si>
  <si>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</si>
  <si>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</si>
  <si>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</si>
  <si>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</si>
  <si>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</si>
  <si>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</si>
  <si>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</si>
  <si>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</si>
  <si>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</si>
  <si>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</si>
  <si>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</si>
  <si>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</si>
  <si>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</si>
  <si>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</si>
  <si>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</si>
  <si>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</si>
  <si>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</si>
  <si>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</si>
  <si>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</si>
  <si>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</si>
  <si>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</si>
  <si>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</si>
  <si>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</si>
  <si>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</si>
  <si>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</si>
  <si>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</si>
  <si>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</si>
  <si>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</si>
  <si>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</si>
  <si>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</si>
  <si>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</si>
  <si>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</si>
  <si>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</si>
  <si>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</si>
  <si>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</si>
  <si>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</si>
  <si>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</si>
  <si>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</si>
  <si>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</si>
  <si>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</si>
  <si>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</si>
  <si>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</si>
  <si>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</si>
  <si>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</si>
  <si>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</si>
  <si>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</si>
  <si>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</si>
  <si>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</si>
  <si>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</si>
  <si>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</si>
  <si>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</si>
  <si>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</si>
  <si>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</si>
  <si>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</si>
  <si>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</si>
  <si>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</si>
  <si>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</si>
  <si>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</si>
  <si>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</si>
  <si>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</si>
  <si>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</si>
  <si>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</si>
  <si>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</si>
  <si>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</si>
  <si>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</si>
  <si>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</si>
  <si>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</si>
  <si>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</si>
  <si>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</si>
  <si>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</si>
  <si>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</si>
  <si>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</si>
  <si>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</si>
  <si>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</si>
  <si>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</si>
  <si>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</si>
  <si>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</si>
  <si>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</si>
  <si>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</si>
  <si>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</si>
  <si>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</si>
  <si>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</si>
  <si>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</si>
  <si>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</si>
  <si>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</si>
  <si>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</si>
  <si>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</si>
  <si>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</si>
  <si>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</si>
  <si>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</si>
  <si>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</si>
  <si>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</si>
  <si>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</si>
  <si>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</si>
  <si>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</si>
  <si>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</si>
  <si>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</si>
  <si>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</si>
  <si>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</si>
  <si>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</si>
  <si>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</si>
  <si>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</si>
  <si>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</si>
  <si>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</si>
  <si>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</si>
  <si>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</si>
  <si>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</si>
  <si>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</si>
  <si>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</si>
  <si>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</si>
  <si>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</si>
  <si>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</si>
  <si>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</si>
  <si>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</si>
  <si>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</si>
  <si>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</si>
  <si>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</si>
  <si>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</si>
  <si>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</si>
  <si>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</si>
  <si>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</si>
  <si>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</si>
  <si>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</si>
  <si>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</si>
  <si>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</si>
  <si>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</si>
  <si>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</si>
  <si>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</si>
  <si>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</si>
  <si>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</si>
  <si>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</si>
  <si>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</si>
  <si>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</si>
  <si>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</si>
  <si>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</si>
  <si>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</si>
  <si>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</si>
  <si>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</si>
  <si>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</si>
  <si>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</si>
  <si>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</si>
  <si>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</si>
  <si>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</si>
  <si>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</si>
  <si>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</si>
  <si>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</si>
  <si>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</si>
  <si>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</si>
  <si>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</si>
  <si>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</si>
  <si>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</si>
  <si>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</si>
  <si>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</si>
  <si>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</si>
  <si>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</si>
  <si>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</si>
  <si>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</si>
  <si>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</si>
  <si>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</si>
  <si>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</si>
  <si>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</si>
  <si>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</si>
  <si>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</si>
  <si>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</si>
  <si>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</si>
  <si>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</si>
  <si>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</si>
  <si>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</si>
  <si>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</si>
  <si>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</si>
  <si>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</si>
  <si>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</si>
  <si>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</si>
  <si>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</si>
  <si>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</si>
  <si>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</si>
  <si>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</si>
  <si>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</si>
  <si>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</si>
  <si>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</si>
  <si>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</si>
  <si>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</si>
  <si>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</si>
  <si>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</si>
  <si>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</si>
  <si>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</si>
  <si>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</si>
  <si>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</si>
  <si>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</si>
  <si>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</si>
  <si>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</si>
  <si>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</si>
  <si>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</si>
  <si>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</si>
  <si>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</si>
  <si>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</si>
  <si>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</si>
  <si>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</si>
  <si>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</si>
  <si>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</si>
  <si>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</si>
  <si>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</si>
  <si>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</si>
  <si>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</si>
  <si>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</si>
  <si>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</si>
  <si>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</si>
  <si>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</si>
  <si>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</si>
  <si>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</si>
  <si>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</si>
  <si>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</si>
  <si>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</si>
  <si>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</si>
  <si>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</si>
  <si>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</si>
  <si>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</si>
  <si>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</si>
  <si>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</si>
  <si>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</si>
  <si>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</si>
  <si>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</si>
  <si>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</si>
  <si>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</si>
  <si>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</si>
  <si>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</si>
  <si>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</si>
  <si>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</si>
  <si>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</si>
  <si>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</si>
  <si>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</si>
  <si>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</si>
  <si>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</si>
  <si>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</si>
  <si>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</si>
  <si>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</si>
  <si>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</si>
  <si>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</si>
  <si>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</si>
  <si>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</si>
  <si>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</si>
  <si>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</si>
  <si>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</si>
  <si>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</si>
  <si>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</si>
  <si>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</si>
  <si>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</si>
  <si>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</si>
  <si>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</si>
  <si>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</si>
  <si>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</si>
  <si>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</si>
  <si>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</si>
  <si>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</si>
  <si>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</si>
  <si>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</si>
  <si>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</si>
  <si>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</si>
  <si>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</si>
  <si>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</si>
  <si>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</si>
  <si>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</si>
  <si>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</si>
  <si>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</si>
  <si>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</si>
  <si>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</si>
  <si>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</si>
  <si>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</si>
  <si>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</si>
  <si>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</si>
  <si>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</si>
  <si>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</si>
  <si>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</si>
  <si>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</si>
  <si>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</si>
  <si>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</si>
  <si>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</si>
  <si>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</si>
  <si>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</si>
  <si>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</si>
  <si>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</si>
  <si>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</si>
  <si>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</si>
  <si>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</si>
  <si>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</si>
  <si>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</si>
  <si>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</si>
  <si>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</si>
  <si>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</si>
  <si>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</si>
  <si>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</si>
  <si>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</si>
  <si>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</si>
  <si>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</si>
  <si>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</si>
  <si>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</si>
  <si>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</si>
  <si>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</si>
  <si>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</si>
  <si>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</si>
  <si>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</si>
  <si>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</si>
  <si>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</si>
  <si>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</si>
  <si>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</si>
  <si>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</si>
  <si>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</si>
  <si>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</si>
  <si>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</si>
  <si>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</si>
  <si>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</si>
  <si>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</si>
  <si>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</si>
  <si>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</si>
  <si>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</si>
  <si>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</si>
  <si>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</si>
  <si>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</si>
  <si>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</si>
  <si>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</si>
  <si>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</si>
  <si>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</si>
  <si>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</si>
  <si>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</si>
  <si>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</si>
  <si>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</si>
  <si>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</si>
  <si>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</si>
  <si>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</si>
  <si>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</si>
  <si>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</si>
  <si>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</si>
  <si>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</si>
  <si>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</si>
  <si>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</si>
  <si>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</si>
  <si>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</si>
  <si>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</si>
  <si>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</si>
  <si>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</si>
  <si>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</si>
  <si>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</si>
  <si>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</si>
  <si>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</si>
  <si>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</si>
  <si>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</si>
  <si>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</si>
  <si>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</si>
  <si>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</si>
  <si>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</si>
  <si>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</si>
  <si>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</si>
  <si>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</si>
  <si>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</si>
  <si>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</si>
  <si>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</si>
  <si>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</si>
  <si>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</si>
  <si>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</si>
  <si>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</si>
  <si>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</si>
  <si>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</si>
  <si>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</si>
  <si>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</si>
  <si>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</si>
  <si>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</si>
  <si>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</si>
  <si>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</si>
  <si>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</si>
  <si>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</si>
  <si>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</si>
  <si>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</si>
  <si>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</si>
  <si>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</si>
  <si>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</si>
  <si>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</si>
  <si>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</si>
  <si>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</si>
  <si>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</si>
  <si>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</si>
  <si>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</si>
  <si>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</si>
  <si>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</si>
  <si>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</si>
  <si>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</si>
  <si>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</si>
  <si>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</si>
  <si>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</si>
  <si>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</si>
  <si>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</si>
  <si>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</si>
  <si>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</si>
  <si>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</si>
  <si>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</si>
  <si>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</si>
  <si>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</si>
  <si>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</si>
  <si>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</si>
  <si>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</si>
  <si>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</si>
  <si>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</si>
  <si>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</si>
  <si>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</si>
  <si>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</si>
  <si>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</si>
  <si>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</si>
  <si>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</si>
  <si>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</si>
  <si>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</si>
  <si>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</si>
  <si>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</si>
  <si>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</si>
  <si>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</si>
  <si>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</si>
  <si>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</si>
  <si>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</si>
  <si>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</si>
  <si>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</si>
  <si>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</si>
  <si>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</si>
  <si>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</si>
  <si>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</si>
  <si>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</si>
  <si>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</si>
  <si>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</si>
  <si>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</si>
  <si>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</si>
  <si>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</si>
  <si>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</si>
  <si>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</si>
  <si>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</si>
  <si>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</si>
  <si>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</si>
  <si>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</si>
  <si>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</si>
  <si>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</si>
  <si>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</si>
  <si>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</si>
  <si>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</si>
  <si>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</si>
  <si>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</si>
  <si>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</si>
  <si>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</si>
  <si>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</si>
  <si>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</si>
  <si>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</si>
  <si>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</si>
  <si>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</si>
  <si>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</si>
  <si>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</si>
  <si>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</si>
  <si>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</si>
  <si>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</si>
  <si>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</si>
  <si>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</si>
  <si>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</si>
  <si>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</si>
  <si>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</si>
  <si>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</si>
  <si>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</si>
  <si>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</si>
  <si>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</si>
  <si>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</si>
  <si>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</si>
  <si>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</si>
  <si>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</si>
  <si>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</si>
  <si>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</si>
  <si>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</si>
  <si>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</si>
  <si>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</si>
  <si>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</si>
  <si>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</si>
  <si>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</si>
  <si>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</si>
  <si>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</si>
  <si>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</si>
  <si>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</si>
  <si>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</si>
  <si>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</si>
  <si>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</si>
  <si>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</si>
  <si>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</si>
  <si>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</si>
  <si>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</si>
  <si>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</si>
  <si>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</si>
  <si>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</si>
  <si>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</si>
  <si>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</si>
  <si>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</si>
  <si>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</si>
  <si>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</si>
  <si>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</si>
  <si>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</si>
  <si>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</si>
  <si>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</si>
  <si>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</si>
  <si>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</si>
  <si>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</si>
  <si>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</si>
  <si>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</si>
  <si>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</si>
  <si>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</si>
  <si>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</si>
  <si>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</si>
  <si>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</si>
  <si>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</si>
  <si>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</si>
  <si>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</si>
  <si>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</si>
  <si>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</si>
  <si>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</si>
  <si>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</si>
  <si>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</si>
  <si>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</si>
  <si>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</si>
  <si>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</si>
  <si>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</si>
  <si>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</si>
  <si>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</si>
  <si>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</si>
  <si>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</si>
  <si>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</si>
  <si>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</si>
  <si>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</si>
  <si>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</si>
  <si>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</si>
  <si>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</si>
  <si>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</si>
  <si>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</si>
  <si>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</si>
  <si>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</si>
  <si>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</si>
  <si>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</si>
  <si>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</si>
  <si>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</si>
  <si>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</si>
  <si>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</si>
  <si>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</si>
  <si>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</si>
  <si>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</si>
  <si>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</si>
  <si>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</si>
  <si>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</si>
  <si>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</si>
  <si>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</si>
  <si>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</si>
  <si>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</si>
  <si>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</si>
  <si>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</si>
  <si>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</si>
  <si>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</si>
  <si>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</si>
  <si>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</si>
  <si>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</si>
  <si>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</si>
  <si>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</si>
  <si>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</si>
  <si>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</si>
  <si>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</si>
  <si>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</si>
  <si>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</si>
  <si>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</si>
  <si>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</si>
  <si>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</si>
  <si>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</si>
  <si>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</si>
  <si>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</si>
  <si>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</si>
  <si>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</si>
  <si>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</si>
  <si>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</si>
  <si>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</si>
  <si>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</si>
  <si>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</si>
  <si>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</si>
  <si>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</si>
  <si>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</si>
  <si>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</si>
  <si>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</si>
  <si>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</si>
  <si>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</si>
  <si>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</si>
  <si>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</si>
  <si>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</si>
  <si>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</si>
  <si>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</si>
  <si>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</si>
  <si>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</si>
  <si>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</si>
  <si>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</si>
  <si>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</si>
  <si>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</si>
  <si>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</si>
  <si>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</si>
  <si>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</si>
  <si>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</si>
  <si>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</si>
  <si>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</si>
  <si>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</si>
  <si>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</si>
  <si>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</si>
  <si>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</si>
  <si>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</si>
  <si>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</si>
  <si>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</si>
  <si>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</si>
  <si>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</si>
  <si>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</si>
  <si>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</si>
  <si>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</si>
  <si>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</si>
  <si>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</si>
  <si>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</si>
  <si>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</si>
  <si>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</si>
  <si>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</si>
  <si>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</si>
  <si>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</si>
  <si>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</si>
  <si>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</si>
  <si>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</si>
  <si>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</si>
  <si>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</si>
  <si>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</si>
  <si>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</si>
  <si>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</si>
  <si>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</si>
  <si>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</si>
  <si>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</si>
  <si>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</si>
  <si>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</si>
  <si>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</si>
  <si>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</si>
  <si>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</si>
  <si>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</si>
  <si>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</si>
  <si>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</si>
  <si>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</si>
  <si>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</si>
  <si>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</si>
  <si>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</si>
  <si>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</si>
  <si>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</si>
  <si>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</si>
  <si>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</si>
  <si>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</si>
  <si>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</si>
  <si>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</si>
  <si>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</si>
  <si>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</si>
  <si>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</si>
  <si>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</si>
  <si>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</si>
  <si>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</si>
  <si>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</si>
  <si>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</si>
  <si>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</si>
  <si>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</si>
  <si>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</si>
  <si>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</si>
  <si>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</si>
  <si>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</si>
  <si>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</si>
  <si>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</si>
  <si>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</si>
  <si>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</si>
  <si>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</si>
  <si>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</si>
  <si>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</si>
  <si>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</si>
  <si>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</si>
  <si>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</si>
  <si>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</si>
  <si>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</si>
  <si>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</si>
  <si>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</si>
  <si>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</si>
  <si>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</si>
  <si>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</si>
  <si>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</si>
  <si>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</si>
  <si>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</si>
  <si>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</si>
  <si>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</si>
  <si>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</si>
  <si>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</si>
  <si>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</si>
  <si>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</si>
  <si>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</si>
  <si>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</si>
  <si>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</si>
  <si>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</si>
  <si>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</si>
  <si>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</si>
  <si>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</si>
  <si>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</si>
  <si>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</si>
  <si>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</si>
  <si>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</si>
  <si>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</si>
  <si>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</si>
  <si>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</si>
  <si>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</si>
  <si>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</si>
  <si>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</si>
  <si>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</si>
  <si>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</si>
  <si>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</si>
  <si>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</si>
  <si>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</si>
  <si>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</si>
  <si>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</si>
  <si>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</si>
  <si>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</si>
  <si>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</si>
  <si>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</si>
  <si>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</si>
  <si>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</si>
  <si>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</si>
  <si>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</si>
  <si>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</si>
  <si>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</si>
  <si>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</si>
  <si>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</si>
  <si>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</si>
  <si>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</si>
  <si>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</si>
  <si>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</si>
  <si>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</si>
  <si>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</si>
  <si>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</si>
  <si>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</si>
  <si>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</si>
  <si>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</si>
  <si>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</si>
  <si>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</si>
  <si>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</si>
  <si>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</si>
  <si>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</si>
  <si>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</si>
  <si>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</si>
  <si>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</si>
  <si>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</si>
  <si>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</si>
  <si>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</si>
  <si>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</si>
  <si>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</si>
  <si>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</si>
  <si>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</si>
  <si>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</si>
  <si>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</si>
  <si>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</si>
  <si>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</si>
  <si>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</si>
  <si>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</si>
  <si>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</si>
  <si>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</si>
  <si>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</si>
  <si>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</si>
  <si>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</si>
  <si>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</si>
  <si>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</si>
  <si>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</si>
  <si>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</si>
  <si>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</si>
  <si>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</si>
  <si>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</si>
  <si>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</si>
  <si>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</si>
  <si>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</si>
  <si>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</si>
  <si>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</si>
  <si>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</si>
  <si>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</si>
  <si>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</si>
  <si>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</si>
  <si>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</si>
  <si>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</si>
  <si>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</si>
  <si>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</si>
  <si>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</si>
  <si>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</si>
  <si>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</si>
  <si>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</si>
  <si>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</si>
  <si>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</si>
  <si>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</si>
  <si>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</si>
  <si>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</si>
  <si>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</si>
  <si>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</si>
  <si>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</si>
  <si>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</si>
  <si>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</si>
  <si>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</si>
  <si>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</si>
  <si>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</si>
  <si>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</si>
  <si>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</si>
  <si>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</si>
  <si>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</si>
  <si>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</si>
  <si>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</si>
  <si>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</si>
  <si>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</si>
  <si>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</si>
  <si>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</si>
  <si>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</si>
  <si>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</si>
  <si>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</si>
  <si>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</si>
  <si>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</si>
  <si>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</si>
  <si>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</si>
  <si>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</si>
  <si>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</si>
  <si>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</si>
  <si>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</si>
  <si>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</si>
  <si>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</si>
  <si>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</si>
  <si>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</si>
  <si>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</si>
  <si>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</si>
  <si>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</si>
  <si>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</si>
  <si>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</si>
  <si>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</si>
  <si>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</si>
  <si>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</si>
  <si>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</si>
  <si>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</si>
  <si>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</si>
  <si>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</si>
  <si>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</si>
  <si>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</si>
  <si>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</si>
  <si>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</si>
  <si>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</si>
  <si>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</si>
  <si>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</si>
  <si>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</si>
  <si>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</si>
  <si>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</si>
  <si>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</si>
  <si>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</si>
  <si>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</si>
  <si>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</si>
  <si>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</si>
  <si>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</si>
  <si>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</si>
  <si>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</si>
  <si>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</si>
  <si>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</si>
  <si>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</si>
  <si>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</si>
  <si>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</si>
  <si>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</si>
  <si>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</si>
  <si>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</si>
  <si>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</si>
  <si>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</si>
  <si>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</si>
  <si>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</si>
  <si>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</si>
  <si>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</si>
  <si>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</si>
  <si>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</si>
  <si>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</si>
  <si>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</si>
  <si>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</si>
  <si>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</si>
  <si>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</si>
  <si>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</si>
  <si>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</si>
  <si>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</si>
  <si>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</si>
  <si>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</si>
  <si>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</si>
  <si>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</si>
  <si>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</si>
  <si>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</si>
  <si>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</si>
  <si>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</si>
  <si>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</si>
  <si>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</si>
  <si>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</si>
  <si>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</si>
  <si>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</si>
  <si>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</si>
  <si>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</si>
  <si>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</si>
  <si>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</si>
  <si>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</si>
  <si>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</si>
  <si>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</si>
  <si>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</si>
  <si>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</si>
  <si>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</si>
  <si>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</si>
  <si>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</si>
  <si>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</si>
  <si>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</si>
  <si>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</si>
  <si>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</si>
  <si>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</si>
  <si>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</si>
  <si>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</si>
  <si>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</si>
  <si>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</si>
  <si>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</si>
  <si>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</si>
  <si>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</si>
  <si>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</si>
  <si>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</si>
  <si>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</si>
  <si>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</si>
  <si>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</si>
  <si>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</si>
  <si>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</si>
  <si>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</si>
  <si>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</si>
  <si>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</si>
  <si>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</si>
  <si>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</si>
  <si>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</si>
  <si>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</si>
  <si>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</si>
  <si>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</si>
  <si>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</si>
  <si>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</si>
  <si>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</si>
  <si>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</si>
  <si>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</si>
  <si>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</si>
  <si>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</si>
  <si>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</si>
  <si>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</si>
  <si>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</si>
  <si>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</si>
  <si>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</si>
  <si>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</si>
  <si>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</si>
  <si>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</si>
  <si>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</si>
  <si>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</si>
  <si>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</si>
  <si>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</si>
  <si>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</si>
  <si>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</si>
  <si>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</si>
  <si>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</si>
  <si>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</si>
  <si>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</si>
  <si>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</si>
  <si>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</si>
  <si>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</si>
  <si>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</si>
  <si>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</si>
  <si>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</si>
  <si>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</si>
  <si>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</si>
  <si>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</si>
  <si>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</si>
  <si>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</si>
  <si>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</si>
  <si>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</si>
  <si>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</si>
  <si>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</si>
  <si>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</si>
  <si>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</si>
  <si>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</si>
  <si>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</si>
  <si>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</si>
  <si>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</si>
  <si>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</si>
  <si>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</si>
  <si>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</si>
  <si>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</si>
  <si>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</si>
  <si>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</si>
  <si>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</si>
  <si>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</si>
  <si>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</si>
  <si>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</si>
  <si>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</si>
  <si>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</si>
  <si>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</si>
  <si>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</si>
  <si>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</si>
  <si>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</si>
  <si>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</si>
  <si>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</si>
  <si>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</si>
  <si>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</si>
  <si>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</si>
  <si>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</si>
  <si>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</si>
  <si>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</si>
  <si>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</si>
  <si>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</si>
  <si>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</si>
  <si>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</si>
  <si>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</si>
  <si>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</si>
  <si>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</si>
  <si>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</si>
  <si>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</si>
  <si>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</si>
  <si>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</si>
  <si>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</si>
  <si>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</si>
  <si>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</si>
  <si>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</si>
  <si>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</si>
  <si>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</si>
  <si>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</si>
  <si>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</si>
  <si>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</si>
  <si>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</si>
  <si>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</si>
  <si>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</si>
  <si>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</si>
  <si>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</si>
  <si>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</si>
  <si>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</si>
  <si>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</si>
  <si>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</si>
  <si>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</si>
  <si>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</si>
  <si>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</si>
  <si>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</si>
  <si>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</si>
  <si>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</si>
  <si>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</si>
  <si>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</si>
  <si>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</si>
  <si>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</si>
  <si>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</si>
  <si>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</si>
  <si>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</si>
  <si>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</si>
  <si>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</si>
  <si>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</si>
  <si>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</si>
  <si>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</si>
  <si>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</si>
  <si>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</si>
  <si>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</si>
  <si>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</si>
  <si>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</si>
  <si>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</si>
  <si>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</si>
  <si>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</si>
  <si>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</si>
  <si>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</si>
  <si>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</si>
  <si>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</si>
  <si>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</si>
  <si>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</si>
  <si>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</si>
  <si>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</si>
  <si>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</si>
  <si>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</si>
  <si>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</si>
  <si>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</si>
  <si>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</si>
  <si>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</si>
  <si>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</si>
  <si>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</si>
  <si>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</si>
  <si>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</si>
  <si>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</si>
  <si>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</si>
  <si>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</si>
  <si>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</si>
  <si>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</si>
  <si>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</si>
  <si>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</si>
  <si>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</si>
  <si>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</si>
  <si>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</si>
  <si>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</si>
  <si>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</si>
  <si>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</si>
  <si>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</si>
  <si>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</si>
  <si>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</si>
  <si>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</si>
  <si>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</si>
  <si>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</si>
  <si>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</si>
  <si>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</si>
  <si>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</si>
  <si>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</si>
  <si>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</si>
  <si>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</si>
  <si>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</si>
  <si>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</si>
  <si>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</si>
  <si>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</si>
  <si>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</si>
  <si>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</si>
  <si>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</si>
  <si>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</si>
  <si>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</si>
  <si>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</si>
  <si>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</si>
  <si>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</si>
  <si>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</si>
  <si>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</si>
  <si>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</si>
  <si>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</si>
  <si>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</si>
  <si>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</si>
  <si>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</si>
  <si>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</si>
  <si>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</si>
  <si>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</si>
  <si>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</si>
  <si>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</si>
  <si>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</si>
  <si>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</si>
  <si>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</si>
  <si>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</si>
  <si>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</si>
  <si>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</si>
  <si>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</si>
  <si>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</si>
  <si>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</si>
  <si>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</si>
  <si>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</si>
  <si>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</si>
  <si>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</si>
  <si>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</si>
  <si>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</si>
  <si>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</si>
  <si>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</si>
  <si>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</si>
  <si>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</si>
  <si>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</si>
  <si>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</si>
  <si>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</si>
  <si>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</si>
  <si>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</si>
  <si>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</si>
  <si>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</si>
  <si>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</si>
  <si>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</si>
  <si>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</si>
  <si>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</si>
  <si>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</si>
  <si>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</si>
  <si>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</si>
  <si>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</si>
  <si>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</si>
  <si>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</si>
  <si>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</si>
  <si>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</si>
  <si>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</si>
  <si>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</si>
  <si>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</si>
  <si>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</si>
  <si>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</si>
  <si>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</si>
  <si>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</si>
  <si>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</si>
  <si>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</si>
  <si>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</si>
  <si>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</si>
  <si>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</si>
  <si>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</si>
  <si>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</si>
  <si>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</si>
  <si>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</si>
  <si>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</si>
  <si>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</si>
  <si>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</si>
  <si>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</si>
  <si>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</si>
  <si>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</si>
  <si>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</si>
  <si>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</si>
  <si>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</si>
  <si>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</si>
  <si>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</si>
  <si>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</si>
  <si>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</si>
  <si>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</si>
  <si>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</si>
  <si>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</si>
  <si>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</si>
  <si>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</si>
  <si>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</si>
  <si>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</si>
  <si>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</si>
  <si>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</si>
  <si>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</si>
  <si>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</si>
  <si>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</si>
  <si>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</si>
  <si>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</si>
  <si>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</si>
  <si>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</si>
  <si>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</si>
  <si>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</si>
  <si>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</si>
  <si>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</si>
  <si>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</si>
  <si>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</si>
  <si>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</si>
  <si>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</si>
  <si>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</si>
  <si>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</si>
  <si>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</si>
  <si>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</si>
  <si>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</si>
  <si>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</si>
  <si>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</si>
  <si>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</si>
  <si>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</si>
  <si>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</si>
  <si>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</si>
  <si>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</si>
  <si>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</si>
  <si>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</si>
  <si>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</si>
  <si>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</si>
  <si>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</si>
  <si>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</si>
  <si>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</si>
  <si>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</si>
  <si>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</si>
  <si>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</si>
  <si>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</si>
  <si>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</si>
  <si>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</si>
  <si>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</si>
  <si>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</si>
  <si>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</si>
  <si>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</si>
  <si>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</si>
  <si>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</si>
  <si>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</si>
  <si>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</si>
  <si>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</si>
  <si>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</si>
  <si>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</si>
  <si>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</si>
  <si>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</si>
  <si>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</si>
  <si>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</si>
  <si>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</si>
  <si>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</si>
  <si>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</si>
  <si>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</si>
  <si>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</si>
  <si>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</si>
  <si>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</si>
  <si>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</si>
  <si>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</si>
  <si>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</si>
  <si>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</si>
  <si>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</si>
  <si>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</si>
  <si>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</si>
  <si>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</si>
  <si>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</si>
  <si>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</si>
  <si>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</si>
  <si>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</si>
  <si>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</si>
  <si>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</si>
  <si>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</si>
  <si>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</si>
  <si>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</si>
  <si>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</si>
  <si>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</si>
  <si>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</si>
  <si>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</si>
  <si>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</si>
  <si>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</si>
  <si>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</si>
  <si>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</si>
  <si>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</si>
  <si>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</si>
  <si>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</si>
  <si>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</si>
  <si>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</si>
  <si>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</si>
  <si>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</si>
  <si>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</si>
  <si>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</si>
  <si>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</si>
  <si>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</si>
  <si>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</si>
  <si>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</si>
  <si>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</si>
  <si>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</si>
  <si>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</si>
  <si>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</si>
  <si>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</si>
  <si>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</si>
  <si>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</si>
  <si>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</si>
  <si>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</si>
  <si>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</si>
  <si>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</si>
  <si>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</si>
  <si>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</si>
  <si>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</si>
  <si>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</si>
  <si>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</si>
  <si>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</si>
  <si>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</si>
  <si>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</si>
  <si>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</si>
  <si>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</si>
  <si>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</si>
  <si>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</si>
  <si>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</si>
  <si>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</si>
  <si>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</si>
  <si>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</si>
  <si>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</si>
  <si>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</si>
  <si>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</si>
  <si>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</si>
  <si>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</si>
  <si>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</si>
  <si>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</si>
  <si>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</si>
  <si>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</si>
  <si>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</si>
  <si>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</si>
  <si>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</si>
  <si>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</si>
  <si>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</si>
  <si>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</si>
  <si>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</si>
  <si>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</si>
  <si>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</si>
  <si>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</si>
  <si>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</si>
  <si>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</si>
  <si>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</si>
  <si>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</si>
  <si>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</si>
  <si>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</si>
  <si>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</si>
  <si>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</si>
  <si>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</si>
  <si>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</si>
  <si>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</si>
  <si>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</si>
  <si>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</si>
  <si>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</si>
  <si>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</si>
  <si>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</si>
  <si>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</si>
  <si>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</si>
  <si>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</si>
  <si>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</si>
  <si>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</si>
  <si>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</si>
  <si>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</si>
  <si>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</si>
  <si>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</si>
  <si>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</si>
  <si>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</si>
  <si>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</si>
  <si>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</si>
  <si>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</si>
  <si>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</si>
  <si>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</si>
  <si>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</si>
  <si>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</si>
  <si>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</si>
  <si>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</si>
  <si>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</si>
  <si>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</si>
  <si>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</si>
  <si>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</si>
  <si>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</si>
  <si>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</si>
  <si>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</si>
  <si>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</si>
  <si>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</si>
  <si>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</si>
  <si>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</si>
  <si>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</si>
  <si>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</si>
  <si>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</si>
  <si>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</si>
  <si>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</si>
  <si>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</si>
  <si>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</si>
  <si>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</si>
  <si>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</si>
  <si>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</si>
  <si>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</si>
  <si>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</si>
  <si>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</si>
  <si>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</si>
  <si>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</si>
  <si>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</si>
  <si>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</si>
  <si>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</si>
  <si>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</si>
  <si>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</si>
  <si>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</si>
  <si>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</si>
  <si>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</si>
  <si>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</si>
  <si>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</si>
  <si>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</si>
  <si>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</si>
  <si>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</si>
  <si>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</si>
  <si>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</si>
  <si>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</si>
  <si>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</si>
  <si>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</si>
  <si>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</si>
  <si>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</si>
  <si>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</si>
  <si>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</si>
  <si>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</si>
  <si>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</si>
  <si>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</si>
  <si>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</si>
  <si>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</si>
  <si>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</si>
  <si>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</si>
  <si>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</si>
  <si>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</si>
  <si>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</si>
  <si>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</si>
  <si>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</si>
  <si>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</si>
  <si>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</si>
  <si>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</si>
  <si>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</si>
  <si>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</si>
  <si>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</si>
  <si>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</si>
  <si>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</si>
  <si>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</si>
  <si>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</si>
  <si>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</si>
  <si>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</si>
  <si>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</si>
  <si>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</si>
  <si>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</si>
  <si>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</si>
  <si>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</si>
  <si>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</si>
  <si>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</si>
  <si>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</si>
  <si>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</si>
  <si>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</si>
  <si>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</si>
  <si>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</si>
  <si>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</si>
  <si>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</si>
  <si>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</si>
  <si>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</si>
  <si>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</si>
  <si>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</si>
  <si>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</si>
  <si>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</si>
  <si>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</si>
  <si>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</si>
  <si>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</si>
  <si>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</si>
  <si>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</si>
  <si>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</si>
  <si>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</si>
  <si>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</si>
  <si>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</si>
  <si>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</si>
  <si>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</si>
  <si>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</si>
  <si>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</si>
  <si>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</si>
  <si>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</si>
  <si>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</si>
  <si>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</si>
  <si>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</si>
  <si>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</si>
  <si>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</si>
  <si>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</si>
  <si>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</si>
  <si>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</si>
  <si>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</si>
  <si>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</si>
  <si>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</si>
  <si>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</si>
  <si>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</si>
  <si>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</si>
  <si>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</si>
  <si>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</si>
  <si>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</si>
  <si>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</si>
  <si>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</si>
  <si>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</si>
  <si>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</si>
  <si>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</si>
  <si>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</si>
  <si>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</si>
  <si>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</si>
  <si>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</si>
  <si>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</si>
  <si>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</si>
  <si>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</si>
  <si>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</si>
  <si>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</si>
  <si>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</si>
  <si>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</si>
  <si>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</si>
  <si>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</si>
  <si>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</si>
  <si>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</si>
  <si>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</si>
  <si>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</si>
  <si>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</si>
  <si>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</si>
  <si>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</si>
  <si>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</si>
  <si>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</si>
  <si>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</si>
  <si>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</si>
  <si>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</si>
  <si>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</si>
  <si>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</si>
  <si>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</si>
  <si>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</si>
  <si>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</si>
  <si>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</si>
  <si>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</si>
  <si>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</si>
  <si>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</si>
  <si>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</si>
  <si>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</si>
  <si>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</si>
  <si>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</si>
  <si>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</si>
  <si>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</si>
  <si>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</si>
  <si>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</si>
  <si>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</si>
  <si>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</si>
  <si>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</si>
  <si>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</si>
  <si>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</si>
  <si>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</si>
  <si>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</si>
  <si>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</si>
  <si>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</si>
  <si>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</si>
  <si>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</si>
  <si>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</si>
  <si>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</si>
  <si>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</si>
  <si>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</si>
  <si>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</si>
  <si>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</si>
  <si>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</si>
  <si>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</si>
  <si>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</si>
  <si>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</si>
  <si>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</si>
  <si>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</si>
  <si>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</si>
  <si>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</si>
  <si>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</si>
  <si>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</si>
  <si>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</si>
  <si>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</si>
  <si>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</si>
  <si>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</si>
  <si>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</si>
  <si>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</si>
  <si>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</si>
  <si>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</si>
  <si>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</si>
  <si>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</si>
  <si>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</si>
  <si>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</si>
  <si>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</si>
  <si>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</si>
  <si>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</si>
  <si>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</si>
  <si>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</si>
  <si>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</si>
  <si>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</si>
  <si>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</si>
  <si>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</si>
  <si>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</si>
  <si>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</si>
  <si>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</si>
  <si>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</si>
  <si>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</si>
  <si>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</si>
  <si>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</si>
  <si>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</si>
  <si>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</si>
  <si>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</si>
  <si>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</si>
  <si>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</si>
  <si>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</si>
  <si>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</si>
  <si>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</si>
  <si>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</si>
  <si>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</si>
  <si>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</si>
  <si>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</si>
  <si>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</si>
  <si>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</si>
  <si>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</si>
  <si>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</si>
  <si>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</si>
  <si>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</si>
  <si>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</si>
  <si>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</si>
  <si>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</si>
  <si>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</si>
  <si>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</si>
  <si>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</si>
  <si>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</si>
  <si>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</si>
  <si>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</si>
  <si>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</si>
  <si>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</si>
  <si>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</si>
  <si>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</si>
  <si>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</si>
  <si>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</si>
  <si>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</si>
  <si>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</si>
  <si>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</si>
  <si>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</si>
  <si>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</si>
  <si>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</si>
  <si>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</si>
  <si>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</si>
  <si>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</si>
  <si>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</si>
  <si>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</si>
  <si>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</si>
  <si>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</si>
  <si>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</si>
  <si>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</si>
  <si>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</si>
  <si>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</si>
  <si>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</si>
  <si>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</si>
  <si>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</si>
  <si>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</si>
  <si>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</si>
  <si>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</si>
  <si>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</si>
  <si>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</si>
  <si>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</si>
  <si>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</si>
  <si>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</si>
  <si>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</si>
  <si>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</si>
  <si>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</si>
  <si>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</si>
  <si>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</si>
  <si>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</si>
  <si>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</si>
  <si>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</si>
  <si>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</si>
  <si>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</si>
  <si>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</si>
  <si>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</si>
  <si>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</si>
  <si>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</si>
  <si>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</si>
  <si>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</si>
  <si>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</si>
  <si>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</si>
  <si>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</si>
  <si>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</si>
  <si>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</si>
  <si>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</si>
  <si>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</si>
  <si>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</si>
  <si>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</si>
  <si>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</si>
  <si>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</si>
  <si>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</si>
  <si>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</si>
  <si>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</si>
  <si>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</si>
  <si>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</si>
  <si>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</si>
  <si>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</si>
  <si>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</si>
  <si>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</si>
  <si>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</si>
  <si>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</si>
  <si>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</si>
  <si>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</si>
  <si>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</si>
  <si>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</si>
  <si>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</si>
  <si>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</si>
  <si>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</si>
  <si>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</si>
  <si>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</si>
  <si>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</si>
  <si>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</si>
  <si>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</si>
  <si>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</si>
  <si>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</si>
  <si>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</si>
  <si>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</si>
  <si>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</si>
  <si>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</si>
  <si>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</si>
  <si>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</si>
  <si>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</si>
  <si>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</si>
  <si>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</si>
  <si>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</si>
  <si>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</si>
  <si>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</si>
  <si>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</si>
  <si>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</si>
  <si>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</si>
  <si>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</si>
  <si>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</si>
  <si>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</si>
  <si>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</si>
  <si>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</si>
  <si>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</si>
  <si>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</si>
  <si>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</si>
  <si>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</si>
  <si>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</si>
  <si>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</si>
  <si>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</si>
  <si>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</si>
  <si>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</si>
  <si>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</si>
  <si>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</si>
  <si>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</si>
  <si>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</si>
  <si>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</si>
  <si>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</si>
  <si>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</si>
  <si>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</si>
  <si>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</si>
  <si>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</si>
  <si>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</si>
  <si>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</si>
  <si>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</si>
  <si>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</si>
  <si>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</si>
  <si>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</si>
  <si>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</si>
  <si>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</si>
  <si>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</si>
  <si>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</si>
  <si>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</si>
  <si>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</si>
  <si>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</si>
  <si>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</si>
  <si>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</si>
  <si>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</si>
  <si>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</si>
  <si>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</si>
  <si>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</si>
  <si>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</si>
  <si>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</si>
  <si>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</si>
  <si>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</si>
  <si>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</si>
  <si>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</si>
  <si>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</si>
  <si>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</si>
  <si>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</si>
  <si>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</si>
  <si>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</si>
  <si>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</si>
  <si>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</si>
  <si>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</si>
  <si>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</si>
  <si>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</si>
  <si>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</si>
  <si>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</si>
  <si>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</si>
  <si>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</si>
  <si>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</si>
  <si>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</si>
  <si>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</si>
  <si>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</si>
  <si>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</si>
  <si>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</si>
  <si>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</si>
  <si>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</si>
  <si>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</si>
  <si>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</si>
  <si>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</si>
  <si>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</si>
  <si>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</si>
  <si>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</si>
  <si>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</si>
  <si>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</si>
  <si>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</si>
  <si>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</si>
  <si>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</si>
  <si>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</si>
  <si>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</si>
  <si>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</si>
  <si>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</si>
  <si>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</si>
  <si>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</si>
  <si>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</si>
  <si>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</si>
  <si>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</si>
  <si>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</si>
  <si>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</si>
  <si>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</si>
  <si>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</si>
  <si>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</si>
  <si>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</si>
  <si>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</si>
  <si>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</si>
  <si>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</si>
  <si>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</si>
  <si>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</si>
  <si>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</si>
  <si>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</si>
  <si>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</si>
  <si>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</si>
  <si>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</si>
  <si>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</si>
  <si>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</si>
  <si>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</si>
  <si>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</si>
  <si>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</si>
  <si>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</si>
  <si>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</si>
  <si>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</si>
  <si>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</si>
  <si>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</si>
  <si>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</si>
  <si>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</si>
  <si>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</si>
  <si>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</si>
  <si>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</si>
  <si>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</si>
  <si>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</si>
  <si>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</si>
  <si>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</si>
  <si>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</si>
  <si>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</si>
  <si>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</si>
  <si>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</si>
  <si>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</si>
  <si>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</si>
  <si>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</si>
  <si>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</si>
  <si>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</si>
  <si>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</si>
  <si>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</si>
  <si>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</si>
  <si>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</si>
  <si>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</si>
  <si>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</si>
  <si>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</si>
  <si>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</si>
  <si>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</si>
  <si>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</si>
  <si>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</si>
  <si>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</si>
  <si>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</si>
  <si>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</si>
  <si>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</si>
  <si>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</si>
  <si>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</si>
  <si>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</si>
  <si>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</si>
  <si>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</si>
  <si>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</si>
  <si>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</si>
  <si>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</si>
  <si>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</si>
  <si>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</si>
  <si>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</si>
  <si>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</si>
  <si>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</si>
  <si>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</si>
  <si>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</si>
  <si>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</si>
  <si>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</si>
  <si>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</si>
  <si>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</si>
  <si>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</si>
  <si>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</si>
  <si>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</si>
  <si>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</si>
  <si>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</si>
  <si>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</si>
  <si>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</si>
  <si>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</si>
  <si>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</si>
  <si>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</si>
  <si>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</si>
  <si>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</si>
  <si>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</si>
  <si>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</si>
  <si>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</si>
  <si>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</si>
  <si>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</si>
  <si>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</si>
  <si>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</si>
  <si>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</si>
  <si>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</si>
  <si>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</si>
  <si>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</si>
  <si>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</si>
  <si>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</si>
  <si>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</si>
  <si>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</si>
  <si>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</si>
  <si>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</si>
  <si>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</si>
  <si>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</si>
  <si>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</si>
  <si>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</si>
  <si>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</si>
  <si>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</si>
  <si>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</si>
  <si>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</si>
  <si>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</si>
  <si>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</si>
  <si>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</si>
  <si>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</si>
  <si>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</si>
  <si>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</si>
  <si>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</si>
  <si>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</si>
  <si>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</si>
  <si>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</si>
  <si>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</si>
  <si>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</si>
  <si>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</si>
  <si>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</si>
  <si>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</si>
  <si>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</si>
  <si>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</si>
  <si>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</si>
  <si>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</si>
  <si>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</si>
  <si>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</si>
  <si>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</si>
  <si>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</si>
  <si>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</si>
  <si>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</si>
  <si>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</si>
  <si>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</si>
  <si>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</si>
  <si>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</si>
  <si>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</si>
  <si>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</si>
  <si>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</si>
  <si>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</si>
  <si>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</si>
  <si>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</si>
  <si>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</si>
  <si>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</si>
  <si>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</si>
  <si>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</si>
  <si>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</si>
  <si>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</si>
  <si>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</si>
  <si>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</si>
  <si>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</si>
  <si>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</si>
  <si>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</si>
  <si>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</si>
  <si>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</si>
  <si>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</si>
  <si>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</si>
  <si>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</si>
  <si>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</si>
  <si>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</si>
  <si>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</si>
  <si>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</si>
  <si>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</si>
  <si>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</si>
  <si>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</si>
  <si>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</si>
  <si>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</si>
  <si>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</si>
  <si>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</si>
  <si>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</si>
  <si>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</si>
  <si>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</si>
  <si>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</si>
  <si>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</si>
  <si>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</si>
  <si>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</si>
  <si>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</si>
  <si>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</si>
  <si>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</si>
  <si>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</si>
  <si>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</si>
  <si>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</si>
  <si>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</si>
  <si>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</si>
  <si>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</si>
  <si>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</si>
  <si>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</si>
  <si>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</si>
  <si>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</si>
  <si>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</si>
  <si>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</si>
  <si>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</si>
  <si>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</si>
  <si>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</si>
  <si>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</si>
  <si>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</si>
  <si>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</si>
  <si>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</si>
  <si>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</si>
  <si>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</si>
  <si>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</si>
  <si>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</si>
  <si>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</si>
  <si>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</si>
  <si>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</si>
  <si>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</si>
  <si>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</si>
  <si>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</si>
  <si>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</si>
  <si>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</si>
  <si>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</si>
  <si>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</si>
  <si>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</si>
  <si>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</si>
  <si>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</si>
  <si>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</si>
  <si>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</si>
  <si>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</si>
  <si>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</si>
  <si>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</si>
  <si>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</si>
  <si>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</si>
  <si>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</si>
  <si>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</si>
  <si>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</si>
  <si>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</si>
  <si>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</si>
  <si>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</si>
  <si>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</si>
  <si>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</si>
  <si>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</si>
  <si>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</si>
  <si>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</si>
  <si>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</si>
  <si>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</si>
  <si>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</si>
  <si>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</si>
  <si>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</si>
  <si>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</si>
  <si>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</si>
  <si>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</si>
  <si>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</si>
  <si>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</si>
  <si>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</si>
  <si>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</si>
  <si>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</si>
  <si>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</si>
  <si>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</si>
  <si>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</si>
  <si>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</si>
  <si>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</si>
  <si>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</si>
  <si>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</si>
  <si>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</si>
  <si>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</si>
  <si>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</si>
  <si>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</si>
  <si>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</si>
  <si>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</si>
  <si>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</si>
  <si>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</si>
  <si>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</si>
  <si>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</si>
  <si>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</si>
  <si>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</si>
  <si>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</si>
  <si>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</si>
  <si>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</si>
  <si>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</si>
  <si>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</si>
  <si>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</si>
  <si>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</si>
  <si>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</si>
  <si>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</si>
  <si>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</si>
  <si>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</si>
  <si>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</si>
  <si>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</si>
  <si>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</si>
  <si>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</si>
  <si>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</si>
  <si>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</si>
  <si>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</si>
  <si>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</si>
  <si>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</si>
  <si>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</si>
  <si>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</si>
  <si>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</si>
  <si>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</si>
  <si>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</si>
  <si>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</si>
  <si>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</si>
  <si>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</si>
  <si>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</si>
  <si>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</si>
  <si>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</si>
  <si>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</si>
  <si>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</si>
  <si>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</si>
  <si>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</si>
  <si>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</si>
  <si>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</si>
  <si>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</si>
  <si>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</si>
  <si>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</si>
  <si>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</si>
  <si>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</si>
  <si>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</si>
  <si>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</si>
  <si>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</si>
  <si>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</si>
  <si>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</si>
  <si>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</si>
  <si>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</si>
  <si>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</si>
  <si>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</si>
  <si>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</si>
  <si>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</si>
  <si>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</si>
  <si>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</si>
  <si>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</si>
  <si>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</si>
  <si>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</si>
  <si>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</si>
  <si>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</si>
  <si>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</si>
  <si>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</si>
  <si>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</si>
  <si>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</si>
  <si>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</si>
  <si>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</si>
  <si>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</si>
  <si>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</si>
  <si>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</si>
  <si>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</si>
  <si>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</si>
  <si>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</si>
  <si>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</si>
  <si>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</si>
  <si>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</si>
  <si>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</si>
  <si>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</si>
  <si>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</si>
  <si>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</si>
  <si>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</si>
  <si>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</si>
  <si>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</si>
  <si>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</si>
  <si>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</si>
  <si>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</si>
  <si>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</si>
  <si>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</si>
  <si>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</si>
  <si>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</si>
  <si>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</si>
  <si>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</si>
  <si>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</si>
  <si>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</si>
  <si>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</si>
  <si>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</si>
  <si>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</si>
  <si>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</si>
  <si>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</si>
  <si>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</si>
  <si>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</si>
  <si>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</si>
  <si>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</si>
  <si>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</si>
  <si>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</si>
  <si>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</si>
  <si>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</si>
  <si>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</si>
  <si>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</si>
  <si>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</si>
  <si>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</si>
  <si>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</si>
  <si>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</si>
  <si>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</si>
  <si>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</si>
  <si>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</si>
  <si>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</si>
  <si>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</si>
  <si>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</si>
  <si>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</si>
  <si>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</si>
  <si>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</si>
  <si>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</si>
  <si>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</si>
  <si>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</si>
  <si>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</si>
  <si>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</si>
  <si>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</si>
  <si>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</si>
  <si>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</si>
  <si>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</si>
  <si>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</si>
  <si>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</si>
  <si>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</si>
  <si>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</si>
  <si>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</si>
  <si>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</si>
  <si>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</si>
  <si>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</si>
  <si>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</si>
  <si>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</si>
  <si>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</si>
  <si>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</si>
  <si>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</si>
  <si>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</si>
  <si>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</si>
  <si>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</si>
  <si>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</si>
  <si>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</si>
  <si>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</si>
  <si>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</si>
  <si>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</si>
  <si>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</si>
  <si>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</si>
  <si>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</si>
  <si>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</si>
  <si>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</si>
  <si>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</si>
  <si>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</si>
  <si>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</si>
  <si>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</si>
  <si>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</si>
  <si>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</si>
  <si>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</si>
  <si>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</si>
  <si>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</si>
  <si>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</si>
  <si>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</si>
  <si>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</si>
  <si>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</si>
  <si>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</si>
  <si>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</si>
  <si>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</si>
  <si>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</si>
  <si>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</si>
  <si>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</si>
  <si>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</si>
  <si>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</si>
  <si>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</si>
  <si>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</si>
  <si>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</si>
  <si>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</si>
  <si>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</si>
  <si>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</si>
  <si>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</si>
  <si>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</si>
  <si>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</si>
  <si>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</si>
  <si>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</si>
  <si>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</si>
  <si>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</si>
  <si>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</si>
  <si>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</si>
  <si>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</si>
  <si>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</si>
  <si>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</si>
  <si>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</si>
  <si>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</si>
  <si>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</si>
  <si>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</si>
  <si>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</si>
  <si>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</si>
  <si>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</si>
  <si>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</si>
  <si>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</si>
  <si>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</si>
  <si>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</si>
  <si>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</si>
  <si>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</si>
  <si>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</si>
  <si>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</si>
  <si>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</si>
  <si>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</si>
  <si>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</si>
  <si>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</si>
  <si>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</si>
  <si>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</si>
  <si>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</si>
  <si>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</si>
  <si>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</si>
  <si>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</si>
  <si>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</si>
  <si>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</si>
  <si>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</si>
  <si>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</si>
  <si>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</si>
  <si>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</si>
  <si>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</si>
  <si>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</si>
  <si>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</si>
  <si>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</si>
  <si>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</si>
  <si>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</si>
  <si>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</si>
  <si>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</si>
  <si>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</si>
  <si>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</si>
  <si>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</si>
  <si>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</si>
  <si>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</si>
  <si>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</si>
  <si>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</si>
  <si>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</si>
  <si>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</si>
  <si>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</si>
  <si>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</si>
  <si>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</si>
  <si>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</si>
  <si>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</si>
  <si>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</si>
  <si>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</si>
  <si>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</si>
  <si>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</si>
  <si>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</si>
  <si>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</si>
  <si>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</si>
  <si>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</si>
  <si>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</si>
  <si>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</si>
  <si>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</si>
  <si>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</si>
  <si>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</si>
  <si>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</si>
  <si>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</si>
  <si>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</si>
  <si>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</si>
  <si>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</si>
  <si>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</si>
  <si>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</si>
  <si>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</si>
  <si>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</si>
  <si>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</si>
  <si>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</si>
  <si>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</si>
  <si>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</si>
  <si>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</si>
  <si>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</si>
  <si>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</si>
  <si>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</si>
  <si>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</si>
  <si>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</si>
  <si>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</si>
  <si>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</si>
  <si>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</si>
  <si>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</si>
  <si>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</si>
  <si>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</si>
  <si>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</si>
  <si>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</si>
  <si>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</si>
  <si>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</si>
  <si>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</si>
  <si>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</si>
  <si>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</si>
  <si>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</si>
  <si>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</si>
  <si>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</si>
  <si>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</si>
  <si>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</si>
  <si>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</si>
  <si>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</si>
  <si>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</si>
  <si>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</si>
  <si>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</si>
  <si>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</si>
  <si>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</si>
  <si>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</si>
  <si>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</si>
  <si>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</si>
  <si>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</si>
  <si>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</si>
  <si>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</si>
  <si>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</si>
  <si>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</si>
  <si>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</si>
  <si>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</si>
  <si>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</si>
  <si>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</si>
  <si>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</si>
  <si>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</si>
  <si>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</si>
  <si>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</si>
  <si>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</si>
  <si>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</si>
  <si>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</si>
  <si>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</si>
  <si>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</si>
  <si>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</si>
  <si>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</si>
  <si>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</si>
  <si>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</si>
  <si>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</si>
  <si>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</si>
  <si>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</si>
  <si>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</si>
  <si>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</si>
  <si>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</si>
  <si>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</si>
  <si>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</si>
  <si>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</si>
  <si>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</si>
  <si>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</si>
  <si>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</si>
  <si>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</si>
  <si>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</si>
  <si>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</si>
  <si>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</si>
  <si>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</si>
  <si>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</si>
  <si>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</si>
  <si>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</si>
  <si>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</si>
  <si>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</si>
  <si>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</si>
  <si>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</si>
  <si>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</si>
  <si>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</si>
  <si>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</si>
  <si>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</si>
  <si>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</si>
  <si>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</si>
  <si>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</si>
  <si>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</si>
  <si>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</si>
  <si>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</si>
  <si>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</si>
  <si>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</si>
  <si>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</si>
  <si>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</si>
  <si>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</si>
  <si>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</si>
  <si>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</si>
  <si>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</si>
  <si>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</si>
  <si>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</si>
  <si>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</si>
  <si>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</si>
  <si>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</si>
  <si>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</si>
  <si>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</si>
  <si>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</si>
  <si>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</si>
  <si>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</si>
  <si>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</si>
  <si>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</si>
  <si>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</si>
  <si>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</si>
  <si>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</si>
  <si>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</si>
  <si>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</si>
  <si>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</si>
  <si>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</si>
  <si>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</si>
  <si>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</si>
  <si>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</si>
  <si>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</si>
  <si>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</si>
  <si>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</si>
  <si>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</si>
  <si>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</si>
  <si>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</si>
  <si>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</si>
  <si>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</si>
  <si>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</si>
  <si>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</si>
  <si>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</si>
  <si>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</si>
  <si>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</si>
  <si>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</si>
  <si>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</si>
  <si>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</si>
  <si>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</si>
  <si>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</si>
  <si>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</si>
  <si>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</si>
  <si>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</si>
  <si>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</si>
  <si>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</si>
  <si>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</si>
  <si>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</si>
  <si>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</si>
  <si>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</si>
  <si>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</si>
  <si>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</si>
  <si>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</si>
  <si>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</si>
  <si>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</si>
  <si>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</si>
  <si>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</si>
  <si>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</si>
  <si>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</si>
  <si>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</si>
  <si>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</si>
  <si>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</si>
  <si>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</si>
  <si>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</si>
  <si>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</si>
  <si>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</si>
  <si>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</si>
  <si>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</si>
  <si>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</si>
  <si>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</si>
  <si>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</si>
  <si>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</si>
  <si>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</si>
  <si>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</si>
  <si>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</si>
  <si>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</si>
  <si>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</si>
  <si>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</si>
  <si>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</si>
  <si>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</si>
  <si>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</si>
  <si>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</si>
  <si>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</si>
  <si>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</si>
  <si>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</si>
  <si>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</si>
  <si>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</si>
  <si>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</si>
  <si>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</si>
  <si>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</si>
  <si>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</si>
  <si>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</si>
  <si>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</si>
  <si>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</si>
  <si>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</si>
  <si>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</si>
  <si>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</si>
  <si>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</si>
  <si>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</si>
  <si>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</si>
  <si>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</si>
  <si>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</si>
  <si>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</si>
  <si>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</si>
  <si>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</si>
  <si>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</si>
  <si>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</si>
  <si>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</si>
  <si>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</si>
  <si>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</si>
  <si>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</si>
  <si>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</si>
  <si>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</si>
  <si>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</si>
  <si>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</si>
  <si>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</si>
  <si>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</si>
  <si>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</si>
  <si>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</si>
  <si>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</si>
  <si>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</si>
  <si>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</si>
  <si>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</si>
  <si>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</si>
  <si>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</si>
  <si>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</si>
  <si>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</si>
  <si>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</si>
  <si>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</si>
  <si>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</si>
  <si>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</si>
  <si>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</si>
  <si>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</si>
  <si>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</si>
  <si>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</si>
  <si>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</si>
  <si>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</si>
  <si>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</si>
  <si>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</si>
  <si>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</si>
  <si>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</si>
  <si>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</si>
  <si>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</si>
  <si>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</si>
  <si>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</si>
  <si>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</si>
  <si>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</si>
  <si>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</si>
  <si>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</si>
  <si>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</si>
  <si>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</si>
  <si>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</si>
  <si>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</si>
  <si>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</si>
  <si>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</si>
  <si>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</si>
  <si>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</si>
  <si>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</si>
  <si>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</si>
  <si>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</si>
  <si>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</si>
  <si>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</si>
  <si>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</si>
  <si>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</si>
  <si>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</si>
  <si>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</si>
  <si>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</si>
  <si>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</si>
  <si>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</si>
  <si>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</si>
  <si>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</si>
  <si>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</si>
  <si>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</si>
  <si>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</si>
  <si>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</si>
  <si>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</si>
  <si>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</si>
  <si>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</si>
  <si>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</si>
  <si>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</si>
  <si>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</si>
  <si>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</si>
  <si>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</si>
  <si>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</si>
  <si>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</si>
  <si>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</si>
  <si>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</si>
  <si>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</si>
  <si>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</si>
  <si>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</si>
  <si>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</si>
  <si>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</si>
  <si>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</si>
  <si>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</si>
  <si>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</si>
  <si>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</si>
  <si>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</si>
  <si>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</si>
  <si>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</si>
  <si>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</si>
  <si>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</si>
  <si>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</si>
  <si>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</si>
  <si>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</si>
  <si>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</si>
  <si>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</si>
  <si>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</si>
  <si>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</si>
  <si>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</si>
  <si>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</si>
  <si>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</si>
  <si>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</si>
  <si>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</si>
  <si>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</si>
  <si>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</si>
  <si>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</si>
  <si>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</si>
  <si>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</si>
  <si>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</si>
  <si>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</si>
  <si>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</si>
  <si>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</si>
  <si>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</si>
  <si>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</si>
  <si>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</si>
  <si>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</si>
  <si>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</si>
  <si>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</si>
  <si>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</si>
  <si>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</si>
  <si>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</si>
  <si>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</si>
  <si>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</si>
  <si>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</si>
  <si>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</si>
  <si>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</si>
  <si>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</si>
  <si>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</si>
  <si>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</si>
  <si>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</si>
  <si>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</si>
  <si>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</si>
  <si>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</si>
  <si>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</si>
  <si>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</si>
  <si>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</si>
  <si>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</si>
  <si>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</si>
  <si>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</si>
  <si>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</si>
  <si>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</si>
  <si>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</si>
  <si>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</si>
  <si>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</si>
  <si>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</si>
  <si>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</si>
  <si>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</si>
  <si>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</si>
  <si>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</si>
  <si>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</si>
  <si>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</si>
  <si>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</si>
  <si>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</si>
  <si>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</si>
  <si>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</si>
  <si>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</si>
  <si>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</si>
  <si>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</si>
  <si>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</si>
  <si>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</si>
  <si>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</si>
  <si>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</si>
  <si>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</si>
  <si>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</si>
  <si>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</si>
  <si>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</si>
  <si>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</si>
  <si>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</si>
  <si>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</si>
  <si>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</si>
  <si>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</si>
  <si>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</si>
  <si>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</si>
  <si>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</si>
  <si>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</si>
  <si>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</si>
  <si>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</si>
  <si>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</si>
  <si>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</si>
  <si>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</si>
  <si>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</si>
  <si>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</si>
  <si>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</si>
  <si>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</si>
  <si>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</si>
  <si>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</si>
  <si>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</si>
  <si>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</si>
  <si>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</si>
  <si>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</si>
  <si>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</si>
  <si>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</si>
  <si>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</si>
  <si>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</si>
  <si>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</si>
  <si>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</si>
  <si>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</si>
  <si>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</si>
  <si>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</si>
  <si>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</si>
  <si>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</si>
  <si>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</si>
  <si>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</si>
  <si>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</si>
  <si>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</si>
  <si>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</si>
  <si>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</si>
  <si>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</si>
  <si>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</si>
  <si>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</si>
  <si>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</si>
  <si>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</si>
  <si>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</si>
  <si>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</si>
  <si>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</si>
  <si>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</si>
  <si>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</si>
  <si>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</si>
  <si>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</si>
  <si>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</si>
  <si>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</si>
  <si>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</si>
  <si>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</si>
  <si>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</si>
  <si>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</si>
  <si>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</si>
  <si>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</si>
  <si>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</si>
  <si>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</si>
  <si>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</si>
  <si>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</si>
  <si>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</si>
  <si>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</si>
  <si>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</si>
  <si>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</si>
  <si>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</si>
  <si>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</si>
  <si>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</si>
  <si>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</si>
  <si>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</si>
  <si>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</si>
  <si>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</si>
  <si>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</si>
  <si>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</si>
  <si>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</si>
  <si>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</si>
  <si>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</si>
  <si>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</si>
  <si>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</si>
  <si>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</si>
  <si>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</si>
  <si>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</si>
  <si>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</si>
  <si>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</si>
  <si>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</si>
  <si>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</si>
  <si>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</si>
  <si>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</si>
  <si>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</si>
  <si>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</si>
  <si>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</si>
  <si>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</si>
  <si>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</si>
  <si>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</si>
  <si>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</si>
  <si>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</si>
  <si>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</si>
  <si>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</si>
  <si>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</si>
  <si>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</si>
  <si>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</si>
  <si>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</si>
  <si>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</si>
  <si>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</si>
  <si>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</si>
  <si>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</si>
  <si>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</si>
  <si>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</si>
  <si>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</si>
  <si>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</si>
  <si>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</si>
  <si>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</si>
  <si>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</si>
  <si>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</si>
  <si>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</si>
  <si>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</si>
  <si>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</si>
  <si>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</si>
  <si>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</si>
  <si>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</si>
  <si>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</si>
  <si>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</si>
  <si>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</si>
  <si>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</si>
  <si>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</si>
  <si>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</si>
  <si>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</si>
  <si>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</si>
  <si>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</si>
  <si>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</si>
  <si>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</si>
  <si>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</si>
  <si>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</si>
  <si>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</si>
  <si>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</si>
  <si>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</si>
  <si>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</si>
  <si>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</si>
  <si>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</si>
  <si>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</si>
  <si>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</si>
  <si>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</si>
  <si>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</si>
  <si>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</si>
  <si>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</si>
  <si>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</si>
  <si>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</si>
  <si>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</si>
  <si>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</si>
  <si>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</si>
  <si>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</si>
  <si>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</si>
  <si>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</si>
  <si>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</si>
  <si>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</si>
  <si>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</si>
  <si>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</si>
  <si>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</si>
  <si>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</si>
  <si>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</si>
  <si>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</si>
  <si>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</si>
  <si>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</si>
  <si>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</si>
  <si>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</si>
  <si>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</si>
  <si>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</si>
  <si>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</si>
  <si>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</si>
  <si>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</si>
  <si>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</si>
  <si>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</si>
  <si>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</si>
  <si>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</si>
  <si>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</si>
  <si>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</si>
  <si>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</si>
  <si>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</si>
  <si>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</si>
  <si>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</si>
  <si>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</si>
  <si>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</si>
  <si>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</si>
  <si>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</si>
  <si>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</si>
  <si>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</si>
  <si>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</si>
  <si>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</si>
  <si>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</si>
  <si>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</si>
  <si>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</si>
  <si>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</si>
  <si>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</si>
  <si>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</si>
  <si>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</si>
  <si>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</si>
  <si>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</si>
  <si>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</si>
  <si>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</si>
  <si>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</si>
  <si>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</si>
  <si>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</si>
  <si>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</si>
  <si>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</si>
  <si>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</si>
  <si>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</si>
  <si>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</si>
  <si>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</si>
  <si>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</si>
  <si>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</si>
  <si>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</si>
  <si>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</si>
  <si>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</si>
  <si>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</si>
  <si>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</si>
  <si>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</si>
  <si>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</si>
  <si>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</si>
  <si>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</si>
  <si>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</si>
  <si>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</si>
  <si>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</si>
  <si>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</si>
  <si>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</si>
  <si>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</si>
  <si>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</si>
  <si>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</si>
  <si>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</si>
  <si>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</si>
  <si>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</si>
  <si>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</si>
  <si>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</si>
  <si>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</si>
  <si>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</si>
  <si>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</si>
  <si>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</si>
  <si>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</si>
  <si>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</si>
  <si>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</si>
  <si>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</si>
  <si>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</si>
  <si>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</si>
  <si>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</si>
  <si>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</si>
  <si>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</si>
  <si>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</si>
  <si>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</si>
  <si>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</si>
  <si>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</si>
  <si>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</si>
  <si>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</si>
  <si>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</si>
  <si>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</si>
  <si>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</si>
  <si>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</si>
  <si>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</si>
  <si>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</si>
  <si>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</si>
  <si>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</si>
  <si>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</si>
  <si>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</si>
  <si>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</si>
  <si>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</si>
  <si>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</si>
  <si>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</si>
  <si>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</si>
  <si>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</si>
  <si>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</si>
  <si>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</si>
  <si>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</si>
  <si>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</si>
  <si>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</si>
  <si>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</si>
  <si>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</si>
  <si>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</si>
  <si>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</si>
  <si>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</si>
  <si>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</si>
  <si>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</si>
  <si>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</si>
  <si>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</si>
  <si>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</si>
  <si>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</si>
  <si>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</si>
  <si>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</si>
  <si>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</si>
  <si>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</si>
  <si>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</si>
  <si>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</si>
  <si>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</si>
  <si>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</si>
  <si>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</si>
  <si>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</si>
  <si>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</si>
  <si>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</si>
  <si>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</si>
  <si>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</si>
  <si>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</si>
  <si>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</si>
  <si>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</si>
  <si>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</si>
  <si>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</si>
  <si>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</si>
  <si>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</si>
  <si>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</si>
  <si>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</si>
  <si>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</si>
  <si>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</si>
  <si>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</si>
  <si>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</si>
  <si>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</si>
  <si>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</si>
  <si>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</si>
  <si>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</si>
  <si>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</si>
  <si>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</si>
  <si>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</si>
  <si>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</si>
  <si>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</si>
  <si>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</si>
  <si>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</si>
  <si>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</si>
  <si>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</si>
  <si>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</si>
  <si>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</si>
  <si>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</si>
  <si>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</si>
  <si>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</si>
  <si>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</si>
  <si>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</si>
  <si>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</si>
  <si>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</si>
  <si>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</si>
  <si>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</si>
  <si>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</si>
  <si>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</si>
  <si>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</si>
  <si>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</si>
  <si>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</si>
  <si>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</si>
  <si>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</si>
  <si>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</si>
  <si>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</si>
  <si>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</si>
  <si>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</si>
  <si>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</si>
  <si>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</si>
  <si>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</si>
  <si>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</si>
  <si>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</si>
  <si>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</si>
  <si>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</si>
  <si>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</si>
  <si>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</si>
  <si>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</si>
  <si>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</si>
  <si>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</si>
  <si>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</si>
  <si>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</si>
  <si>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</si>
  <si>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</si>
  <si>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</si>
  <si>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</si>
  <si>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</si>
  <si>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</si>
  <si>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</si>
  <si>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</si>
  <si>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</si>
  <si>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</si>
  <si>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</si>
  <si>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</si>
  <si>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</si>
  <si>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</si>
  <si>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</si>
  <si>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</si>
  <si>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</si>
  <si>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</si>
  <si>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</si>
  <si>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</si>
  <si>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</si>
  <si>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</si>
  <si>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</si>
  <si>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</si>
  <si>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</si>
  <si>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</si>
  <si>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</si>
  <si>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</si>
  <si>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</si>
  <si>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</si>
  <si>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</si>
  <si>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</si>
  <si>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</si>
  <si>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</si>
  <si>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</si>
  <si>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</si>
  <si>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</si>
  <si>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</si>
  <si>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</si>
  <si>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</si>
  <si>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</si>
  <si>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</si>
  <si>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</si>
  <si>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</si>
  <si>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</si>
  <si>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</si>
  <si>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</si>
  <si>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</si>
  <si>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</si>
  <si>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</si>
  <si>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</si>
  <si>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</si>
  <si>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</si>
  <si>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</si>
  <si>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</si>
  <si>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</si>
  <si>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</si>
  <si>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</si>
  <si>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</si>
  <si>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</si>
  <si>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</si>
  <si>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</si>
  <si>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</si>
  <si>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</si>
  <si>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</si>
  <si>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</si>
  <si>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</si>
  <si>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</si>
  <si>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</si>
  <si>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</si>
  <si>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</si>
  <si>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</si>
  <si>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</si>
  <si>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</si>
  <si>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</si>
  <si>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</si>
  <si>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</si>
  <si>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</si>
  <si>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</si>
  <si>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</si>
  <si>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</si>
  <si>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</si>
  <si>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</si>
  <si>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</si>
  <si>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</si>
  <si>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</si>
  <si>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</si>
  <si>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</si>
  <si>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</si>
  <si>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</si>
  <si>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</si>
  <si>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</si>
  <si>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</si>
  <si>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</si>
  <si>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</si>
  <si>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</si>
  <si>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</si>
  <si>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</si>
  <si>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</si>
  <si>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</si>
  <si>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</si>
  <si>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</si>
  <si>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</si>
  <si>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</si>
  <si>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</si>
  <si>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</si>
  <si>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</si>
  <si>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</si>
  <si>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</si>
  <si>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</si>
  <si>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</si>
  <si>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</si>
  <si>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</si>
  <si>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</si>
  <si>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</si>
  <si>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</si>
  <si>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</si>
  <si>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</si>
  <si>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</si>
  <si>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</si>
  <si>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</si>
  <si>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</si>
  <si>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</si>
  <si>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</si>
  <si>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</si>
  <si>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</si>
  <si>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</si>
  <si>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</si>
  <si>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</si>
  <si>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</si>
  <si>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</si>
  <si>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</si>
  <si>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</si>
  <si>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</si>
  <si>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</si>
  <si>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</si>
  <si>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</si>
  <si>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</si>
  <si>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</si>
  <si>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</si>
  <si>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</si>
  <si>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</si>
  <si>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</si>
  <si>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</si>
  <si>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</si>
  <si>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</si>
  <si>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</si>
  <si>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</si>
  <si>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</si>
  <si>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</si>
  <si>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</si>
  <si>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</si>
  <si>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</si>
  <si>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</si>
  <si>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</si>
  <si>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</si>
  <si>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</si>
  <si>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</si>
  <si>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</si>
  <si>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</si>
  <si>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</si>
  <si>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</si>
  <si>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</si>
  <si>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</si>
  <si>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</si>
  <si>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</si>
  <si>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</si>
  <si>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</si>
  <si>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</si>
  <si>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</si>
  <si>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</si>
  <si>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</si>
  <si>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</si>
  <si>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</si>
  <si>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</si>
  <si>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</si>
  <si>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</si>
  <si>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</si>
  <si>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</si>
  <si>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</si>
  <si>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</si>
  <si>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</si>
  <si>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</si>
  <si>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</si>
  <si>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</si>
  <si>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</si>
  <si>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</si>
  <si>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</si>
  <si>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</si>
  <si>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</si>
  <si>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</si>
  <si>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</si>
  <si>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</si>
  <si>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</si>
  <si>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</si>
  <si>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</si>
  <si>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</si>
  <si>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</si>
  <si>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</si>
  <si>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</si>
  <si>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</si>
  <si>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</si>
  <si>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</si>
  <si>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</si>
  <si>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</si>
  <si>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</si>
  <si>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</si>
  <si>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</si>
  <si>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</si>
  <si>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</si>
  <si>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</si>
  <si>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</si>
  <si>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</si>
  <si>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</si>
  <si>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</si>
  <si>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</si>
  <si>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</si>
  <si>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</si>
  <si>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</si>
  <si>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</si>
  <si>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</si>
  <si>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</si>
  <si>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</si>
  <si>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</si>
  <si>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</si>
  <si>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</si>
  <si>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</si>
  <si>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</si>
  <si>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</si>
  <si>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</si>
  <si>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</si>
  <si>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</si>
  <si>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</si>
  <si>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</si>
  <si>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</si>
  <si>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</si>
  <si>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</si>
  <si>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</si>
  <si>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</si>
  <si>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</si>
  <si>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</si>
  <si>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</si>
  <si>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</si>
  <si>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</si>
  <si>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</si>
  <si>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</si>
  <si>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</si>
  <si>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</si>
  <si>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</si>
  <si>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</si>
  <si>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</si>
  <si>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</si>
  <si>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</si>
  <si>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</si>
  <si>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</si>
  <si>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</si>
  <si>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</si>
  <si>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</si>
  <si>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</si>
  <si>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</si>
  <si>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</si>
  <si>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</si>
  <si>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</si>
  <si>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</si>
  <si>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</si>
  <si>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</si>
  <si>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</si>
  <si>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</si>
  <si>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</si>
  <si>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</si>
  <si>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</si>
  <si>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</si>
  <si>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</si>
  <si>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</si>
  <si>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</si>
  <si>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</si>
  <si>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</si>
  <si>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</si>
  <si>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</si>
  <si>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</si>
  <si>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</si>
  <si>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</si>
  <si>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</si>
  <si>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</si>
  <si>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</si>
  <si>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</si>
  <si>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</si>
  <si>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</si>
  <si>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</si>
  <si>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</si>
  <si>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</si>
  <si>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</si>
  <si>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</si>
  <si>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</si>
  <si>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</si>
  <si>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</si>
  <si>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</si>
  <si>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</si>
  <si>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</si>
  <si>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</si>
  <si>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</si>
  <si>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</si>
  <si>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</si>
  <si>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</si>
  <si>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</si>
  <si>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</si>
  <si>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</si>
  <si>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</si>
  <si>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</si>
  <si>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</si>
  <si>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</si>
  <si>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</si>
  <si>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</si>
  <si>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</si>
  <si>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</si>
  <si>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</si>
  <si>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</si>
  <si>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</si>
  <si>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</si>
  <si>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</si>
  <si>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</si>
  <si>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</si>
  <si>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</si>
  <si>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</si>
  <si>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</si>
  <si>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</si>
  <si>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</si>
  <si>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</si>
  <si>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</si>
  <si>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</si>
  <si>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</si>
  <si>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</si>
  <si>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</si>
  <si>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</si>
  <si>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</si>
  <si>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</si>
  <si>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</si>
  <si>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</si>
  <si>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</si>
  <si>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</si>
  <si>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</si>
  <si>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</si>
  <si>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</si>
  <si>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</si>
  <si>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</si>
  <si>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</si>
  <si>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</si>
  <si>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</si>
  <si>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</si>
  <si>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</si>
  <si>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</si>
  <si>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</si>
  <si>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</si>
  <si>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</si>
  <si>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</si>
  <si>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</si>
  <si>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</si>
  <si>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</si>
  <si>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</si>
  <si>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</si>
  <si>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</si>
  <si>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</si>
  <si>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</si>
  <si>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</si>
  <si>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</si>
  <si>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</si>
  <si>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</si>
  <si>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</si>
  <si>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</si>
  <si>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</si>
  <si>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</si>
  <si>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</si>
  <si>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</si>
  <si>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</si>
  <si>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</si>
  <si>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</si>
  <si>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</si>
  <si>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</si>
  <si>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</si>
  <si>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</si>
  <si>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</si>
  <si>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</si>
  <si>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</si>
  <si>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</si>
  <si>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</si>
  <si>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</si>
  <si>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</si>
  <si>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</si>
  <si>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</si>
  <si>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</si>
  <si>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</si>
  <si>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</si>
  <si>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</si>
  <si>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</si>
  <si>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</si>
  <si>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</si>
  <si>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</si>
  <si>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</si>
  <si>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</si>
  <si>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</si>
  <si>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</si>
  <si>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</si>
  <si>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</si>
  <si>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</si>
  <si>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</si>
  <si>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</si>
  <si>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</si>
  <si>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</si>
  <si>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</si>
  <si>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</si>
  <si>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</si>
  <si>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</si>
  <si>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</si>
  <si>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</si>
  <si>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</si>
  <si>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</si>
  <si>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</si>
  <si>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</si>
  <si>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</si>
  <si>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</si>
  <si>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</si>
  <si>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</si>
  <si>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</si>
  <si>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</si>
  <si>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</si>
  <si>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</si>
  <si>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</si>
  <si>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</si>
  <si>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</si>
  <si>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</si>
  <si>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</si>
  <si>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</si>
  <si>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</si>
  <si>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</si>
  <si>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</si>
  <si>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</si>
  <si>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</si>
  <si>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</si>
  <si>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</si>
  <si>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</si>
  <si>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</si>
  <si>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</si>
  <si>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</si>
  <si>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</si>
  <si>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</si>
  <si>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</si>
  <si>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</si>
  <si>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</si>
  <si>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</si>
  <si>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</si>
  <si>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</si>
  <si>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</si>
  <si>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</si>
  <si>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</si>
  <si>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</si>
  <si>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</si>
  <si>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</si>
  <si>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</si>
  <si>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</si>
  <si>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</si>
  <si>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</si>
  <si>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</si>
  <si>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</si>
  <si>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</si>
  <si>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</si>
  <si>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</si>
  <si>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</si>
  <si>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</si>
  <si>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</si>
  <si>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</si>
  <si>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</si>
  <si>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</si>
  <si>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</si>
  <si>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</si>
  <si>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</si>
  <si>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</si>
  <si>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</si>
  <si>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</si>
  <si>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</si>
  <si>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</si>
  <si>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</si>
  <si>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</si>
  <si>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</si>
  <si>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</si>
  <si>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</si>
  <si>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</si>
  <si>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</si>
  <si>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</si>
  <si>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</si>
  <si>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</si>
  <si>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</si>
  <si>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</si>
  <si>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</si>
  <si>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</si>
  <si>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</si>
  <si>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</si>
  <si>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</si>
  <si>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</si>
  <si>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</si>
  <si>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</si>
  <si>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</si>
  <si>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</si>
  <si>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</si>
  <si>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</si>
  <si>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</si>
  <si>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</si>
  <si>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</si>
  <si>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</si>
  <si>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</si>
  <si>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</si>
  <si>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</si>
  <si>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</si>
  <si>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</si>
  <si>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</si>
  <si>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</si>
  <si>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</si>
  <si>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</si>
  <si>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</si>
  <si>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</si>
  <si>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</si>
  <si>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</si>
  <si>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</si>
  <si>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</si>
  <si>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</si>
  <si>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</si>
  <si>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</si>
  <si>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</si>
  <si>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</si>
  <si>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</si>
  <si>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</si>
  <si>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</si>
  <si>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</si>
  <si>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</si>
  <si>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</si>
  <si>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</si>
  <si>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</si>
  <si>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</si>
  <si>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</si>
  <si>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</si>
  <si>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</si>
  <si>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</si>
  <si>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</si>
  <si>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</si>
  <si>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</si>
  <si>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</si>
  <si>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</si>
  <si>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</si>
  <si>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</si>
  <si>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</si>
  <si>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</si>
  <si>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</si>
  <si>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</si>
  <si>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</si>
  <si>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</si>
  <si>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</si>
  <si>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</si>
  <si>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</si>
  <si>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</si>
  <si>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</si>
  <si>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</si>
  <si>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</si>
  <si>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</si>
  <si>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</si>
  <si>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</si>
  <si>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</si>
  <si>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</si>
  <si>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</si>
  <si>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</si>
  <si>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</si>
  <si>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</si>
  <si>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</si>
  <si>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</si>
  <si>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</si>
  <si>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</si>
  <si>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</si>
  <si>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</si>
  <si>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</si>
  <si>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</si>
  <si>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</si>
  <si>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</si>
  <si>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</si>
  <si>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</si>
  <si>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</si>
  <si>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</si>
  <si>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</si>
  <si>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</si>
  <si>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</si>
  <si>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</si>
  <si>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</si>
  <si>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</si>
  <si>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</si>
  <si>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</si>
  <si>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</si>
  <si>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</si>
  <si>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</si>
  <si>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</si>
  <si>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</si>
  <si>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</si>
  <si>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</si>
  <si>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</si>
  <si>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</si>
  <si>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</si>
  <si>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</si>
  <si>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</si>
  <si>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</si>
  <si>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</si>
  <si>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</si>
  <si>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</si>
  <si>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</si>
  <si>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</si>
  <si>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</si>
  <si>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</si>
  <si>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</si>
  <si>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</si>
  <si>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</si>
  <si>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</si>
  <si>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</si>
  <si>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</si>
  <si>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</si>
  <si>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</si>
  <si>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</si>
  <si>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</si>
  <si>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</si>
  <si>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</si>
  <si>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</si>
  <si>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</si>
  <si>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</si>
  <si>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</si>
  <si>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</si>
  <si>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</si>
  <si>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</si>
  <si>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</si>
  <si>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</si>
  <si>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</si>
  <si>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</si>
  <si>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</si>
  <si>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</si>
  <si>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</si>
  <si>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</si>
  <si>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</si>
  <si>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</si>
  <si>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</si>
  <si>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</si>
  <si>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</si>
  <si>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</si>
  <si>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</si>
  <si>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</si>
  <si>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</si>
  <si>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</si>
  <si>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</si>
  <si>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</si>
  <si>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</si>
  <si>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</si>
  <si>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</si>
  <si>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</si>
  <si>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</si>
  <si>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</si>
  <si>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</si>
  <si>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</si>
  <si>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</si>
  <si>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</si>
  <si>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</si>
  <si>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</si>
  <si>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</si>
  <si>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</si>
  <si>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</si>
  <si>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</si>
  <si>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</si>
  <si>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</si>
  <si>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</si>
  <si>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</si>
  <si>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</si>
  <si>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</si>
  <si>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</si>
  <si>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</si>
  <si>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</si>
  <si>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</si>
  <si>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</si>
  <si>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</si>
  <si>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</si>
  <si>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</si>
  <si>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</si>
  <si>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</si>
  <si>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</si>
  <si>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</si>
  <si>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</si>
  <si>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</si>
  <si>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</si>
  <si>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</si>
  <si>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</si>
  <si>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</si>
  <si>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</si>
  <si>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</si>
  <si>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</si>
  <si>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</si>
  <si>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</si>
  <si>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</si>
  <si>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</si>
  <si>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</si>
  <si>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</si>
  <si>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</si>
  <si>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</si>
  <si>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</si>
  <si>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</si>
  <si>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</si>
  <si>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</si>
  <si>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</si>
  <si>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</si>
  <si>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</si>
  <si>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</si>
  <si>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</si>
  <si>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</si>
  <si>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</si>
  <si>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</si>
  <si>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</si>
  <si>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</si>
  <si>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</si>
  <si>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</si>
  <si>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</si>
  <si>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</si>
  <si>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</si>
  <si>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</si>
  <si>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</si>
  <si>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</si>
  <si>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</si>
  <si>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</si>
  <si>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</si>
  <si>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</si>
  <si>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</si>
  <si>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</si>
  <si>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</si>
  <si>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</si>
  <si>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</si>
  <si>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</si>
  <si>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</si>
  <si>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</si>
  <si>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</si>
  <si>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</si>
  <si>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</si>
  <si>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</si>
  <si>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</si>
  <si>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</si>
  <si>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</si>
  <si>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</si>
  <si>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</si>
  <si>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</si>
  <si>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</si>
  <si>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</si>
  <si>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</si>
  <si>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</si>
  <si>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</si>
  <si>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</si>
  <si>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</si>
  <si>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</si>
  <si>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</si>
  <si>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</si>
  <si>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</si>
  <si>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</si>
  <si>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</si>
  <si>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</si>
  <si>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</si>
  <si>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</si>
  <si>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</si>
  <si>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</si>
  <si>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</si>
  <si>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</si>
  <si>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</si>
  <si>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</si>
  <si>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</si>
  <si>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</si>
  <si>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</si>
  <si>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</si>
  <si>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</si>
  <si>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</si>
  <si>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</si>
  <si>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</si>
  <si>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</si>
  <si>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</si>
  <si>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</si>
  <si>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</si>
  <si>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</si>
  <si>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</si>
  <si>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</si>
  <si>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</si>
  <si>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</si>
  <si>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</si>
  <si>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</si>
  <si>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</si>
  <si>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</si>
  <si>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</si>
  <si>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</si>
  <si>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</si>
  <si>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</si>
  <si>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</si>
  <si>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</si>
  <si>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</si>
  <si>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</si>
  <si>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</si>
  <si>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</si>
  <si>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</si>
  <si>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</si>
  <si>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</si>
  <si>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</si>
  <si>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</si>
  <si>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</si>
  <si>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</si>
  <si>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</si>
  <si>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</si>
  <si>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</si>
  <si>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</si>
  <si>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</si>
  <si>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</si>
  <si>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</si>
  <si>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</si>
  <si>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</si>
  <si>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</si>
  <si>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</si>
  <si>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</si>
  <si>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</si>
  <si>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</si>
  <si>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</si>
  <si>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</si>
  <si>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</si>
  <si>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</si>
  <si>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</si>
  <si>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</si>
  <si>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</si>
  <si>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</si>
  <si>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</si>
  <si>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</si>
  <si>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</si>
  <si>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</si>
  <si>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</si>
  <si>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</si>
  <si>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</si>
  <si>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</si>
  <si>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</si>
  <si>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</si>
  <si>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</si>
  <si>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</si>
  <si>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</si>
  <si>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</si>
  <si>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</si>
  <si>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</si>
  <si>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</si>
  <si>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</si>
  <si>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</si>
  <si>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</si>
  <si>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</si>
  <si>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</si>
  <si>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</si>
  <si>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</si>
  <si>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</si>
  <si>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</si>
  <si>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</si>
  <si>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</si>
  <si>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</si>
  <si>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</si>
  <si>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</si>
  <si>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</si>
  <si>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</si>
  <si>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</si>
  <si>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</si>
  <si>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</si>
  <si>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</si>
  <si>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</si>
  <si>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</si>
  <si>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</si>
  <si>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</si>
  <si>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</si>
  <si>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</si>
  <si>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</si>
  <si>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</si>
  <si>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</si>
  <si>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</si>
  <si>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</si>
  <si>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</si>
  <si>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</si>
  <si>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</si>
  <si>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</si>
  <si>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</si>
  <si>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</si>
  <si>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</si>
  <si>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</si>
  <si>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</si>
  <si>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</si>
  <si>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</si>
  <si>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</si>
  <si>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</si>
  <si>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</si>
  <si>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</si>
  <si>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</si>
  <si>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</si>
  <si>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</si>
  <si>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</si>
  <si>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</si>
  <si>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</si>
  <si>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</si>
  <si>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</si>
  <si>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</si>
  <si>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</si>
  <si>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</si>
  <si>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</si>
  <si>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</si>
  <si>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</si>
  <si>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</si>
  <si>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</si>
  <si>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</si>
  <si>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</si>
  <si>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</si>
  <si>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</si>
  <si>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</si>
  <si>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</si>
  <si>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</si>
  <si>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</si>
  <si>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</si>
  <si>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</si>
  <si>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</si>
  <si>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</si>
  <si>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</si>
  <si>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</si>
  <si>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</si>
  <si>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</si>
  <si>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</si>
  <si>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</si>
  <si>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</si>
  <si>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</si>
  <si>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</si>
  <si>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</si>
  <si>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</si>
  <si>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</si>
  <si>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</si>
  <si>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</si>
  <si>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</si>
  <si>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</si>
  <si>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</si>
  <si>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</si>
  <si>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</si>
  <si>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</si>
  <si>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</si>
  <si>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</si>
  <si>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</si>
  <si>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</si>
  <si>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</si>
  <si>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</si>
  <si>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</si>
  <si>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</si>
  <si>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</si>
  <si>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</si>
  <si>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</si>
  <si>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</si>
  <si>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</si>
  <si>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</si>
  <si>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</si>
  <si>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</si>
  <si>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</si>
  <si>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</si>
  <si>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</si>
  <si>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</si>
  <si>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</si>
  <si>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</si>
  <si>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</si>
  <si>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</si>
  <si>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</si>
  <si>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</si>
  <si>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</si>
  <si>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</si>
  <si>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</si>
  <si>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</si>
  <si>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</si>
  <si>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</si>
  <si>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</si>
  <si>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</si>
  <si>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</si>
  <si>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</si>
  <si>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</si>
  <si>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</si>
  <si>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</si>
  <si>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</si>
  <si>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</si>
  <si>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</si>
  <si>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</si>
  <si>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</si>
  <si>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</si>
  <si>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</si>
  <si>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</si>
  <si>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</si>
  <si>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</si>
  <si>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</si>
  <si>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</si>
  <si>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</si>
  <si>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</si>
  <si>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</si>
  <si>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</si>
  <si>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</si>
  <si>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</si>
  <si>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</si>
  <si>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</si>
  <si>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</si>
  <si>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</si>
  <si>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</si>
  <si>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</si>
  <si>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</si>
  <si>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</si>
  <si>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</si>
  <si>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</si>
  <si>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</si>
  <si>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</si>
  <si>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</si>
  <si>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</si>
  <si>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</si>
  <si>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</si>
  <si>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</si>
  <si>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</si>
  <si>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</si>
  <si>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</si>
  <si>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</si>
  <si>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</si>
  <si>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</si>
  <si>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</si>
  <si>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</si>
  <si>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</si>
  <si>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</si>
  <si>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</si>
  <si>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</si>
  <si>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</si>
  <si>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</si>
  <si>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</si>
  <si>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</si>
  <si>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</si>
  <si>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</si>
  <si>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</si>
  <si>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</si>
  <si>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</si>
  <si>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</si>
  <si>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</si>
  <si>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</si>
  <si>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</si>
  <si>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</si>
  <si>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</si>
  <si>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</si>
  <si>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</si>
  <si>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</si>
  <si>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</si>
  <si>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</si>
  <si>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</si>
  <si>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</si>
  <si>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</si>
  <si>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</si>
  <si>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</si>
  <si>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</si>
  <si>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</si>
  <si>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</si>
  <si>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</si>
  <si>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</si>
  <si>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</si>
  <si>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</si>
  <si>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</si>
  <si>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</si>
  <si>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</si>
  <si>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</si>
  <si>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</si>
  <si>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</si>
  <si>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</si>
  <si>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</si>
  <si>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</si>
  <si>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</si>
  <si>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</si>
  <si>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</si>
  <si>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</si>
  <si>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</si>
  <si>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</si>
  <si>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</si>
  <si>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</si>
  <si>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</si>
  <si>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</si>
  <si>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</si>
  <si>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</si>
  <si>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</si>
  <si>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</si>
  <si>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</si>
  <si>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</si>
  <si>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</si>
  <si>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</si>
  <si>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</si>
  <si>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</si>
  <si>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</si>
  <si>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</si>
  <si>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</si>
  <si>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</si>
  <si>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</si>
  <si>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</si>
  <si>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</si>
  <si>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</si>
  <si>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</si>
  <si>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</si>
  <si>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</si>
  <si>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</si>
  <si>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</si>
  <si>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</si>
  <si>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</si>
  <si>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</si>
  <si>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</si>
  <si>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</si>
  <si>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</si>
  <si>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</si>
  <si>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</si>
  <si>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</si>
  <si>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</si>
  <si>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</si>
  <si>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</si>
  <si>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</si>
  <si>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</si>
  <si>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</si>
  <si>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</si>
  <si>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</si>
  <si>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</si>
  <si>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</si>
  <si>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</si>
  <si>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</si>
  <si>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</si>
  <si>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</si>
  <si>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</si>
  <si>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</si>
  <si>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</si>
  <si>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</si>
  <si>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</si>
  <si>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</si>
  <si>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</si>
  <si>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</si>
  <si>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</si>
  <si>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</si>
  <si>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</si>
  <si>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</si>
  <si>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</si>
  <si>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</si>
  <si>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</si>
  <si>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</si>
  <si>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</si>
  <si>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</si>
  <si>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</si>
  <si>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</si>
  <si>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</si>
  <si>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</si>
  <si>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</si>
  <si>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</si>
  <si>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</si>
  <si>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</si>
  <si>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</si>
  <si>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</si>
  <si>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</si>
  <si>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</si>
  <si>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</si>
  <si>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</si>
  <si>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</si>
  <si>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</si>
  <si>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</si>
  <si>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</si>
  <si>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</si>
  <si>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</si>
  <si>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</si>
  <si>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</si>
  <si>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</si>
  <si>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</si>
  <si>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</si>
  <si>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</si>
  <si>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</si>
  <si>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</si>
  <si>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</si>
  <si>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</si>
  <si>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</si>
  <si>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</si>
  <si>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</si>
  <si>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</si>
  <si>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</si>
  <si>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</si>
  <si>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</si>
  <si>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</si>
  <si>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</si>
  <si>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</si>
  <si>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</si>
  <si>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</si>
  <si>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</si>
  <si>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</si>
  <si>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</si>
  <si>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</si>
  <si>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</si>
  <si>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</si>
  <si>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</si>
  <si>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</si>
  <si>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</si>
  <si>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</si>
  <si>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</si>
  <si>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</si>
  <si>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</si>
  <si>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</si>
  <si>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</si>
  <si>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</si>
  <si>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</si>
  <si>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</si>
  <si>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</si>
  <si>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</si>
  <si>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</si>
  <si>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</si>
  <si>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</si>
  <si>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</si>
  <si>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</si>
  <si>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</si>
  <si>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</si>
  <si>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</si>
  <si>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</si>
  <si>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</si>
  <si>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</si>
  <si>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</si>
  <si>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</si>
  <si>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</si>
  <si>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</si>
  <si>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</si>
  <si>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</si>
  <si>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</si>
  <si>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</si>
  <si>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</si>
  <si>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</si>
  <si>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</si>
  <si>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</si>
  <si>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</si>
  <si>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</si>
  <si>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</si>
  <si>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</si>
  <si>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</si>
  <si>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</si>
  <si>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</si>
  <si>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</si>
  <si>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</si>
  <si>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</si>
  <si>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</si>
  <si>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</si>
  <si>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</si>
  <si>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</si>
  <si>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</si>
  <si>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</si>
  <si>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</si>
  <si>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</si>
  <si>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</si>
  <si>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</si>
  <si>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</si>
  <si>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</si>
  <si>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</si>
  <si>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</si>
  <si>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</si>
  <si>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</si>
  <si>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</si>
  <si>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</si>
  <si>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</si>
  <si>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</si>
  <si>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</si>
  <si>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</si>
  <si>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</si>
  <si>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</si>
  <si>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</si>
  <si>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</si>
  <si>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</si>
  <si>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</si>
  <si>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</si>
  <si>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</si>
  <si>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</si>
  <si>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</si>
  <si>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</si>
  <si>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</si>
  <si>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</si>
  <si>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</si>
  <si>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</si>
  <si>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</si>
  <si>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</si>
  <si>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</si>
  <si>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</si>
  <si>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</si>
  <si>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</si>
  <si>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</si>
  <si>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</si>
  <si>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</si>
  <si>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</si>
  <si>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</si>
  <si>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</si>
  <si>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</si>
  <si>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</si>
  <si>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</si>
  <si>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</si>
  <si>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</si>
  <si>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</si>
  <si>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</si>
  <si>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</si>
  <si>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</si>
  <si>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</si>
  <si>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</si>
  <si>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</si>
  <si>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</si>
  <si>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</si>
  <si>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</si>
  <si>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</si>
  <si>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</si>
  <si>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</si>
  <si>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</si>
  <si>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</si>
  <si>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</si>
  <si>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</si>
  <si>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</si>
  <si>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</si>
  <si>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</si>
  <si>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</si>
  <si>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</si>
  <si>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</si>
  <si>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</si>
  <si>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</si>
  <si>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</si>
  <si>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</si>
  <si>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</si>
  <si>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</si>
  <si>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</si>
  <si>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</si>
  <si>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</si>
  <si>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</si>
  <si>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</si>
  <si>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</si>
  <si>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</si>
  <si>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</si>
  <si>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</si>
  <si>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</si>
  <si>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</si>
  <si>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</si>
  <si>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</si>
  <si>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</si>
  <si>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</si>
  <si>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</si>
  <si>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</si>
  <si>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</si>
  <si>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</si>
  <si>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</si>
  <si>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</si>
  <si>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</si>
  <si>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</si>
  <si>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</si>
  <si>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</si>
  <si>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</si>
  <si>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</si>
  <si>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</si>
  <si>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</si>
  <si>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</si>
  <si>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</si>
  <si>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</si>
  <si>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</si>
  <si>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</si>
  <si>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</si>
  <si>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</si>
  <si>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</si>
  <si>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</si>
  <si>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</si>
  <si>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</si>
  <si>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</si>
  <si>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</si>
  <si>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</si>
  <si>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</si>
  <si>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</si>
  <si>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</si>
  <si>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</si>
  <si>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</si>
  <si>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</si>
  <si>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</si>
  <si>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</si>
  <si>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</si>
  <si>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</si>
  <si>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</si>
  <si>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</si>
  <si>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</si>
  <si>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</si>
  <si>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</si>
  <si>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</si>
  <si>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</si>
  <si>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</si>
  <si>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</si>
  <si>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</si>
  <si>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</si>
  <si>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</si>
  <si>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</si>
  <si>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</si>
  <si>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</si>
  <si>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</si>
  <si>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</si>
  <si>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</si>
  <si>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</si>
  <si>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</si>
  <si>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</si>
  <si>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</si>
  <si>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</si>
  <si>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</si>
  <si>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</si>
  <si>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</si>
  <si>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</si>
  <si>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</si>
  <si>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</si>
  <si>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</si>
  <si>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</si>
  <si>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</si>
  <si>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</si>
  <si>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</si>
  <si>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</si>
  <si>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</si>
  <si>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</si>
  <si>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</si>
  <si>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</si>
  <si>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</si>
  <si>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</si>
  <si>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</si>
  <si>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</si>
  <si>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</si>
  <si>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</si>
  <si>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</si>
  <si>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</si>
  <si>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</si>
  <si>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</si>
  <si>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</si>
  <si>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</si>
  <si>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</si>
  <si>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</si>
  <si>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</si>
  <si>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</si>
  <si>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</si>
  <si>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</si>
  <si>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</si>
  <si>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</si>
  <si>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</si>
  <si>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</si>
  <si>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</si>
  <si>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</si>
  <si>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</si>
  <si>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</si>
  <si>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</si>
  <si>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</si>
  <si>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</si>
  <si>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</si>
  <si>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</si>
  <si>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</si>
  <si>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</si>
  <si>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</si>
  <si>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</si>
  <si>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</si>
  <si>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</si>
  <si>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</si>
  <si>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</si>
  <si>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</si>
  <si>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</si>
  <si>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</si>
  <si>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</si>
  <si>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</si>
  <si>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</si>
  <si>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</si>
  <si>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</si>
  <si>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</si>
  <si>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</si>
  <si>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</si>
  <si>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</si>
  <si>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</si>
  <si>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</si>
  <si>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</si>
  <si>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</si>
  <si>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</si>
  <si>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</si>
  <si>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</si>
  <si>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</si>
  <si>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</si>
  <si>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</si>
  <si>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</si>
  <si>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</si>
  <si>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</si>
  <si>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</si>
  <si>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</si>
  <si>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</si>
  <si>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</si>
  <si>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</si>
  <si>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</si>
  <si>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</si>
  <si>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</si>
  <si>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</si>
  <si>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</si>
  <si>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</si>
  <si>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</si>
  <si>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</si>
  <si>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</si>
  <si>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</si>
  <si>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</si>
  <si>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</si>
  <si>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</si>
  <si>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</si>
  <si>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</si>
  <si>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</si>
  <si>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</si>
  <si>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</si>
  <si>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</si>
  <si>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</si>
  <si>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</si>
  <si>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</si>
  <si>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</si>
  <si>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</si>
  <si>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</si>
  <si>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</si>
  <si>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</si>
  <si>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</si>
  <si>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</si>
  <si>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</si>
  <si>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</si>
  <si>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</si>
  <si>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</si>
  <si>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</si>
  <si>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</si>
  <si>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</si>
  <si>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</si>
  <si>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</si>
  <si>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</si>
  <si>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</si>
  <si>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</si>
  <si>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</si>
  <si>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</si>
  <si>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</si>
  <si>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</si>
  <si>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</si>
  <si>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</si>
  <si>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</si>
  <si>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</si>
  <si>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</si>
  <si>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</si>
  <si>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</si>
  <si>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</si>
  <si>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</si>
  <si>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</si>
  <si>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</si>
  <si>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</si>
  <si>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</si>
  <si>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</si>
  <si>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</si>
  <si>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</si>
  <si>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</si>
  <si>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</si>
  <si>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</si>
  <si>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</si>
  <si>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</si>
  <si>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</si>
  <si>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</si>
  <si>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</si>
  <si>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</si>
  <si>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</si>
  <si>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</si>
  <si>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</si>
  <si>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</si>
  <si>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</si>
  <si>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</si>
  <si>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</si>
  <si>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</si>
  <si>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</si>
  <si>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</si>
  <si>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</si>
  <si>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</si>
  <si>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</si>
  <si>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</si>
  <si>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</si>
  <si>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</si>
  <si>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</si>
  <si>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</si>
  <si>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</si>
  <si>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</si>
  <si>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</si>
  <si>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</si>
  <si>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</si>
  <si>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</si>
  <si>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</si>
  <si>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</si>
  <si>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</si>
  <si>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</si>
  <si>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</si>
  <si>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</si>
  <si>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</si>
  <si>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</si>
  <si>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</si>
  <si>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</si>
  <si>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</si>
  <si>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</si>
  <si>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</si>
  <si>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</si>
  <si>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</si>
  <si>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</si>
  <si>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</si>
  <si>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</si>
  <si>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</si>
  <si>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</si>
  <si>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</si>
  <si>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</si>
  <si>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</si>
  <si>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</si>
  <si>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</si>
  <si>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</si>
  <si>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</si>
  <si>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</si>
  <si>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</si>
  <si>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</si>
  <si>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</si>
  <si>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</si>
  <si>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</si>
  <si>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</si>
  <si>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</si>
  <si>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</si>
  <si>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</si>
  <si>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</si>
  <si>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</si>
  <si>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</si>
  <si>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</si>
  <si>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</si>
  <si>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</si>
  <si>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</si>
  <si>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</si>
  <si>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</si>
  <si>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</si>
  <si>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</si>
  <si>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</si>
  <si>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</si>
  <si>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</si>
  <si>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</si>
  <si>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</si>
  <si>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</si>
  <si>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</si>
  <si>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</si>
  <si>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</si>
  <si>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</si>
  <si>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</si>
  <si>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</si>
  <si>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</si>
  <si>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</si>
  <si>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</si>
  <si>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</si>
  <si>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</si>
  <si>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</si>
  <si>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</si>
  <si>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</si>
  <si>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</si>
  <si>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</si>
  <si>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</si>
  <si>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</si>
  <si>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</si>
  <si>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</si>
  <si>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</si>
  <si>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</si>
  <si>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</si>
  <si>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</si>
  <si>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</si>
  <si>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</si>
  <si>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</si>
  <si>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</si>
  <si>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</si>
  <si>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</si>
  <si>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</si>
  <si>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</si>
  <si>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</si>
  <si>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</si>
  <si>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</si>
  <si>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</si>
  <si>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</si>
  <si>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</si>
  <si>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</si>
  <si>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</si>
  <si>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</si>
  <si>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</si>
  <si>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</si>
  <si>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</si>
  <si>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</si>
  <si>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</si>
  <si>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</si>
  <si>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</si>
  <si>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</si>
  <si>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</si>
  <si>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</si>
  <si>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</si>
  <si>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</si>
  <si>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</si>
  <si>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</si>
  <si>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</si>
  <si>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</si>
  <si>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</si>
  <si>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</si>
  <si>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</si>
  <si>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</si>
  <si>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</si>
  <si>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</si>
  <si>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</si>
  <si>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</si>
  <si>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</si>
  <si>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</si>
  <si>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</si>
  <si>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</si>
  <si>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</si>
  <si>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</si>
  <si>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</si>
  <si>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</si>
  <si>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</si>
  <si>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</si>
  <si>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</si>
  <si>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</si>
  <si>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</si>
  <si>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</si>
  <si>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</si>
  <si>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</si>
  <si>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</si>
  <si>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</si>
  <si>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</si>
  <si>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</si>
  <si>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</si>
  <si>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</si>
  <si>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</si>
  <si>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</si>
  <si>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</si>
  <si>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</si>
  <si>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</si>
  <si>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</si>
  <si>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</si>
  <si>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</si>
  <si>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</si>
  <si>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</si>
  <si>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</si>
  <si>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</si>
  <si>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</si>
  <si>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</si>
  <si>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</si>
  <si>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</si>
  <si>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</si>
  <si>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</si>
  <si>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</si>
  <si>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</si>
  <si>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</si>
  <si>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</si>
  <si>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</si>
  <si>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</si>
  <si>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</si>
  <si>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</si>
  <si>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</si>
  <si>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</si>
  <si>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</si>
  <si>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</si>
  <si>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</si>
  <si>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</si>
  <si>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</si>
  <si>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</si>
  <si>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</si>
  <si>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</si>
  <si>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</si>
  <si>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</si>
  <si>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</si>
  <si>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</si>
  <si>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</si>
  <si>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</si>
  <si>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</si>
  <si>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</si>
  <si>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</si>
  <si>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</si>
  <si>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</si>
  <si>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</si>
  <si>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</si>
  <si>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</si>
  <si>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</si>
  <si>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</si>
  <si>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</si>
  <si>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</si>
  <si>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</si>
  <si>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</si>
  <si>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</si>
  <si>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</si>
  <si>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</si>
  <si>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</si>
  <si>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</si>
  <si>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</si>
  <si>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</si>
  <si>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</si>
  <si>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</si>
  <si>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</si>
  <si>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</si>
  <si>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</si>
  <si>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</si>
  <si>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</si>
  <si>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</si>
  <si>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</si>
  <si>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</si>
  <si>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</si>
  <si>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</si>
  <si>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</si>
  <si>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</si>
  <si>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</si>
  <si>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</si>
  <si>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</si>
  <si>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</si>
  <si>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</si>
  <si>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</si>
  <si>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</si>
  <si>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</si>
  <si>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</si>
  <si>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</si>
  <si>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</si>
  <si>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</si>
  <si>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</si>
  <si>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</si>
  <si>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</si>
  <si>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</si>
  <si>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</si>
  <si>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</si>
  <si>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</si>
  <si>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</si>
  <si>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</si>
  <si>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</si>
  <si>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</si>
  <si>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</si>
  <si>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</si>
  <si>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</si>
  <si>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</si>
  <si>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</si>
  <si>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</si>
  <si>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</si>
  <si>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</si>
  <si>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</si>
  <si>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</si>
  <si>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</si>
  <si>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</si>
  <si>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</si>
  <si>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</si>
  <si>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</si>
  <si>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</si>
  <si>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</si>
  <si>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</si>
  <si>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</si>
  <si>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</si>
  <si>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</si>
  <si>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</si>
  <si>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</si>
  <si>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</si>
  <si>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</si>
  <si>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</si>
  <si>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</si>
  <si>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</si>
  <si>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</si>
  <si>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</si>
  <si>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</si>
  <si>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</si>
  <si>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</si>
  <si>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</si>
  <si>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</si>
  <si>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</si>
  <si>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</si>
  <si>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</si>
  <si>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</si>
  <si>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</si>
  <si>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</si>
  <si>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</si>
  <si>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</si>
  <si>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</si>
  <si>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</si>
  <si>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</si>
  <si>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</si>
  <si>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</si>
  <si>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</si>
  <si>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</si>
  <si>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</si>
  <si>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</si>
  <si>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</si>
  <si>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</si>
  <si>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</si>
  <si>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</si>
  <si>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</si>
  <si>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</si>
  <si>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</si>
  <si>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</si>
  <si>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</si>
  <si>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</si>
  <si>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</si>
  <si>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</si>
  <si>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</si>
  <si>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</si>
  <si>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</si>
  <si>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</si>
  <si>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</si>
  <si>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</si>
  <si>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</si>
  <si>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</si>
  <si>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</si>
  <si>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</si>
  <si>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</si>
  <si>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</si>
  <si>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</si>
  <si>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</si>
  <si>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</si>
  <si>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</si>
  <si>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</si>
  <si>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</si>
  <si>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</si>
  <si>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</si>
  <si>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</si>
  <si>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</si>
  <si>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</si>
  <si>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</si>
  <si>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</si>
  <si>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</si>
  <si>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</si>
  <si>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</si>
  <si>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</si>
  <si>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</si>
  <si>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</si>
  <si>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</si>
  <si>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</si>
  <si>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</si>
  <si>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</si>
  <si>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</si>
  <si>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</si>
  <si>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</si>
  <si>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</si>
  <si>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</si>
  <si>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</si>
  <si>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</si>
  <si>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</si>
  <si>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</si>
  <si>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</si>
  <si>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</si>
  <si>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</si>
  <si>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</si>
  <si>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</si>
  <si>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</si>
  <si>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</si>
  <si>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</si>
  <si>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</si>
  <si>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</si>
  <si>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</si>
  <si>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</si>
  <si>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</si>
  <si>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</si>
  <si>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</si>
  <si>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</si>
  <si>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</si>
  <si>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</si>
  <si>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</si>
  <si>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</si>
  <si>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</si>
  <si>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</si>
  <si>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</si>
  <si>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</si>
  <si>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</si>
  <si>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</si>
  <si>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</si>
  <si>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</si>
  <si>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</si>
  <si>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</si>
  <si>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</si>
  <si>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</si>
  <si>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</si>
  <si>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</si>
  <si>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</si>
  <si>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</si>
  <si>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</si>
  <si>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</si>
  <si>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</si>
  <si>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</si>
  <si>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</si>
  <si>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</si>
  <si>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</si>
  <si>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</si>
  <si>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</si>
  <si>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</si>
  <si>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</si>
  <si>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</si>
  <si>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</si>
  <si>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</si>
  <si>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</si>
  <si>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</si>
  <si>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</si>
  <si>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</si>
  <si>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</si>
  <si>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</si>
  <si>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</si>
  <si>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</si>
  <si>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</si>
  <si>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</si>
  <si>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</si>
  <si>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</si>
  <si>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</si>
  <si>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</si>
  <si>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</si>
  <si>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</si>
  <si>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</si>
  <si>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</si>
  <si>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</si>
  <si>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</si>
  <si>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</si>
  <si>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</si>
  <si>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</si>
  <si>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</si>
  <si>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</si>
  <si>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</si>
  <si>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</si>
  <si>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</si>
  <si>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</si>
  <si>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</si>
  <si>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</si>
  <si>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</si>
  <si>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</si>
  <si>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</si>
  <si>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</si>
  <si>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</si>
  <si>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</si>
  <si>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</si>
  <si>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</si>
  <si>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</si>
  <si>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</si>
  <si>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</si>
  <si>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</si>
  <si>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</si>
  <si>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</si>
  <si>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</si>
  <si>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</si>
  <si>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</si>
  <si>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</si>
  <si>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</si>
  <si>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</si>
  <si>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</si>
  <si>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</si>
  <si>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</si>
  <si>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</si>
  <si>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</si>
  <si>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</si>
  <si>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</si>
  <si>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</si>
  <si>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</si>
  <si>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</si>
  <si>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</si>
  <si>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</si>
  <si>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</si>
  <si>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</si>
  <si>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</si>
  <si>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</si>
  <si>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</si>
  <si>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</si>
  <si>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</si>
  <si>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</si>
  <si>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</si>
  <si>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</si>
  <si>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</si>
  <si>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</si>
  <si>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</si>
  <si>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</si>
  <si>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</si>
  <si>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</si>
  <si>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</si>
  <si>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</si>
  <si>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</si>
  <si>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</si>
  <si>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</si>
  <si>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</si>
  <si>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</si>
  <si>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</si>
  <si>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</si>
  <si>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</si>
  <si>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</si>
  <si>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</si>
  <si>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</si>
  <si>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</si>
  <si>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</si>
  <si>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</si>
  <si>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</si>
  <si>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</si>
  <si>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</si>
  <si>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</si>
  <si>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</si>
  <si>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</si>
  <si>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</si>
  <si>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</si>
  <si>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</si>
  <si>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</si>
  <si>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</si>
  <si>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</si>
  <si>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</si>
  <si>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</si>
  <si>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</si>
  <si>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</si>
  <si>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</si>
  <si>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</si>
  <si>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</si>
  <si>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</si>
  <si>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</si>
  <si>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</si>
  <si>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</si>
  <si>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</si>
  <si>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</si>
  <si>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</si>
  <si>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</si>
  <si>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</si>
  <si>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</si>
  <si>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</si>
  <si>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</si>
  <si>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</si>
  <si>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</si>
  <si>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</si>
  <si>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</si>
  <si>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</si>
  <si>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</si>
  <si>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</si>
  <si>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</si>
  <si>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</si>
  <si>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</si>
  <si>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</si>
  <si>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</si>
  <si>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</si>
  <si>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</si>
  <si>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</si>
  <si>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</si>
  <si>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</si>
  <si>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</si>
  <si>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</si>
  <si>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</si>
  <si>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</si>
  <si>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</si>
  <si>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</si>
  <si>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</si>
  <si>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</si>
  <si>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</si>
  <si>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</si>
  <si>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</si>
  <si>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</si>
  <si>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</si>
  <si>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</si>
  <si>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</si>
  <si>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</si>
  <si>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</si>
  <si>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</si>
  <si>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</si>
  <si>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</si>
  <si>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</si>
  <si>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</si>
  <si>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</si>
  <si>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</si>
  <si>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</si>
  <si>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</si>
  <si>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</si>
  <si>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</si>
  <si>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</si>
  <si>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</si>
  <si>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</si>
  <si>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</si>
  <si>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</si>
  <si>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</si>
  <si>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</si>
  <si>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</si>
  <si>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</si>
  <si>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</si>
  <si>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</si>
  <si>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</si>
  <si>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</si>
  <si>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</si>
  <si>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</si>
  <si>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</si>
  <si>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</si>
  <si>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</si>
  <si>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</si>
  <si>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</si>
  <si>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</si>
  <si>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</si>
  <si>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</si>
  <si>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</si>
  <si>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</si>
  <si>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</si>
  <si>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</si>
  <si>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</si>
  <si>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</si>
  <si>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</si>
  <si>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</si>
  <si>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</si>
  <si>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</si>
  <si>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</si>
  <si>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</si>
  <si>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</si>
  <si>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</si>
  <si>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</si>
  <si>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</si>
  <si>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</si>
  <si>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</si>
  <si>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</si>
  <si>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</si>
  <si>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</si>
  <si>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</si>
  <si>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</si>
  <si>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</si>
  <si>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</si>
  <si>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</si>
  <si>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</si>
  <si>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</si>
  <si>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</si>
  <si>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</si>
  <si>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</si>
  <si>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</si>
  <si>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</si>
  <si>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</si>
  <si>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</si>
  <si>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</si>
  <si>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</si>
  <si>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</si>
  <si>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</si>
  <si>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</si>
  <si>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</si>
  <si>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</si>
  <si>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</si>
  <si>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</si>
  <si>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</si>
  <si>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</si>
  <si>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</si>
  <si>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</si>
  <si>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</si>
  <si>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</si>
  <si>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</si>
  <si>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</si>
  <si>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</si>
  <si>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</si>
  <si>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</si>
  <si>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</si>
  <si>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</si>
  <si>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</si>
  <si>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</si>
  <si>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</si>
  <si>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</si>
  <si>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</si>
  <si>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</si>
  <si>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</si>
  <si>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</si>
  <si>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</si>
  <si>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</si>
  <si>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</si>
  <si>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</si>
  <si>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</si>
  <si>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</si>
  <si>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</si>
  <si>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</si>
  <si>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</si>
  <si>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</si>
  <si>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</si>
  <si>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</si>
  <si>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</si>
  <si>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</si>
  <si>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</si>
  <si>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</si>
  <si>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</si>
  <si>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</si>
  <si>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</si>
  <si>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</si>
  <si>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</si>
  <si>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</si>
  <si>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</si>
  <si>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</si>
  <si>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</si>
  <si>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</si>
  <si>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</si>
  <si>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</si>
  <si>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</si>
  <si>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</si>
  <si>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</si>
  <si>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</si>
  <si>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</si>
  <si>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</si>
  <si>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</si>
  <si>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</si>
  <si>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</si>
  <si>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</si>
  <si>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</si>
  <si>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</si>
  <si>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</si>
  <si>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</si>
  <si>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</si>
  <si>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</si>
  <si>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</si>
  <si>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</si>
  <si>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</si>
  <si>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</si>
  <si>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</si>
  <si>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</si>
  <si>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</si>
  <si>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</si>
  <si>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</si>
  <si>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</si>
  <si>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</si>
  <si>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</si>
  <si>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</si>
  <si>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</si>
  <si>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</si>
  <si>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</si>
  <si>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</si>
  <si>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</si>
  <si>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</si>
  <si>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</si>
  <si>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</si>
  <si>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</si>
  <si>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</si>
  <si>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</si>
  <si>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</si>
  <si>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</si>
  <si>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</si>
  <si>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</si>
  <si>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</si>
  <si>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</si>
  <si>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</si>
  <si>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</si>
  <si>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</si>
  <si>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</si>
  <si>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</si>
  <si>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</si>
  <si>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</si>
  <si>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</si>
  <si>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</si>
  <si>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</si>
  <si>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</si>
  <si>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</si>
  <si>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</si>
  <si>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</si>
  <si>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</si>
  <si>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</si>
  <si>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</si>
  <si>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</si>
  <si>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</si>
  <si>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</si>
  <si>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</si>
  <si>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</si>
  <si>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</si>
  <si>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</si>
  <si>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</si>
  <si>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</si>
  <si>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</si>
  <si>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</si>
  <si>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</si>
  <si>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</si>
  <si>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</si>
  <si>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</si>
  <si>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</si>
  <si>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</si>
  <si>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</si>
  <si>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</si>
  <si>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</si>
  <si>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</si>
  <si>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</si>
  <si>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</si>
  <si>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</si>
  <si>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</si>
  <si>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</si>
  <si>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</si>
  <si>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</si>
  <si>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</si>
  <si>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</si>
  <si>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</si>
  <si>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</si>
  <si>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</si>
  <si>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</si>
  <si>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</si>
  <si>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</si>
  <si>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</si>
  <si>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</si>
  <si>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</si>
  <si>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</si>
  <si>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</si>
  <si>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</si>
  <si>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</si>
  <si>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</si>
  <si>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</si>
  <si>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</si>
  <si>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</si>
  <si>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</si>
  <si>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</si>
  <si>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</si>
  <si>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</si>
  <si>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</si>
  <si>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</si>
  <si>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</si>
  <si>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</si>
  <si>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</si>
  <si>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</si>
  <si>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</si>
  <si>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</si>
  <si>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</si>
  <si>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</si>
  <si>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</si>
  <si>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</si>
  <si>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</si>
  <si>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</si>
  <si>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</si>
  <si>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</si>
  <si>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</si>
  <si>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</si>
  <si>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</si>
  <si>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</si>
  <si>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</si>
  <si>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</si>
  <si>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</si>
  <si>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</si>
  <si>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</si>
  <si>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</si>
  <si>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</si>
  <si>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</si>
  <si>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</si>
  <si>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</si>
  <si>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</si>
  <si>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</si>
  <si>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</si>
  <si>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</si>
  <si>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</si>
  <si>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</si>
  <si>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</si>
  <si>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</si>
  <si>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</si>
  <si>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</si>
  <si>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</si>
  <si>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</si>
  <si>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</si>
  <si>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</si>
  <si>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</si>
  <si>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</si>
  <si>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</si>
  <si>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</si>
  <si>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</si>
  <si>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</si>
  <si>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</si>
  <si>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</si>
  <si>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</si>
  <si>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</si>
  <si>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</si>
  <si>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</si>
  <si>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</si>
  <si>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</si>
  <si>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</si>
  <si>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</si>
  <si>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</si>
  <si>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</si>
  <si>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</si>
  <si>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</si>
  <si>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</si>
  <si>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</si>
  <si>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</si>
  <si>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</si>
  <si>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</si>
  <si>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</si>
  <si>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</si>
  <si>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</si>
  <si>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</si>
  <si>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</si>
  <si>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</si>
  <si>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</si>
  <si>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</si>
  <si>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</si>
  <si>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</si>
  <si>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</si>
  <si>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</si>
  <si>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</si>
  <si>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</si>
  <si>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</si>
  <si>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</si>
  <si>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</si>
  <si>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</si>
  <si>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</si>
  <si>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</si>
  <si>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</si>
  <si>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</si>
  <si>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</si>
  <si>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</si>
  <si>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</si>
  <si>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</si>
  <si>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</si>
  <si>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</si>
  <si>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</si>
  <si>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</si>
  <si>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</si>
  <si>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</si>
  <si>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</si>
  <si>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</si>
  <si>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</si>
  <si>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</si>
  <si>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</si>
  <si>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</si>
  <si>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</si>
  <si>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</si>
  <si>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</si>
  <si>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</si>
  <si>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</si>
  <si>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</si>
  <si>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</si>
  <si>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</si>
  <si>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</si>
  <si>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</si>
  <si>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</si>
  <si>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</si>
  <si>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</si>
  <si>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</si>
  <si>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</si>
  <si>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</si>
  <si>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</si>
  <si>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</si>
  <si>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</si>
  <si>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</si>
  <si>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</si>
  <si>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</si>
  <si>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</si>
  <si>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</si>
  <si>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</si>
  <si>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</si>
  <si>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</si>
  <si>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</si>
  <si>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</si>
  <si>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</si>
  <si>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</si>
  <si>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</si>
  <si>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</si>
  <si>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</si>
  <si>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</si>
  <si>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</si>
  <si>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</si>
  <si>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</si>
  <si>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</si>
  <si>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</si>
  <si>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</si>
  <si>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</si>
  <si>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</si>
  <si>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</si>
  <si>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</si>
  <si>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</si>
  <si>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</si>
  <si>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</si>
  <si>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</si>
  <si>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</si>
  <si>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</si>
  <si>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</si>
  <si>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</si>
  <si>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</si>
  <si>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</si>
  <si>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</si>
  <si>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</si>
  <si>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</si>
  <si>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</si>
  <si>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</si>
  <si>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</si>
  <si>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</si>
  <si>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</si>
  <si>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</si>
  <si>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</si>
  <si>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</si>
  <si>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</si>
  <si>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</si>
  <si>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</si>
  <si>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</si>
  <si>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</si>
  <si>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</si>
  <si>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</si>
  <si>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</si>
  <si>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</si>
  <si>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</si>
  <si>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</si>
  <si>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</si>
  <si>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</si>
  <si>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</si>
  <si>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</si>
  <si>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</si>
  <si>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</si>
  <si>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</si>
  <si>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</si>
  <si>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</si>
  <si>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</si>
  <si>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</si>
  <si>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</si>
  <si>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</si>
  <si>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</si>
  <si>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</si>
  <si>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</si>
  <si>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</si>
  <si>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</si>
  <si>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</si>
  <si>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</si>
  <si>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</si>
  <si>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</si>
  <si>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</si>
  <si>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</si>
  <si>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</si>
  <si>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</si>
  <si>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</si>
  <si>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</si>
  <si>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</si>
  <si>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</si>
  <si>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</si>
  <si>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</si>
  <si>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</si>
  <si>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</si>
  <si>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</si>
  <si>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</si>
  <si>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</si>
  <si>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</si>
  <si>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</si>
  <si>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</si>
  <si>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</si>
  <si>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</si>
  <si>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</si>
  <si>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</si>
  <si>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</si>
  <si>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</si>
  <si>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</si>
  <si>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</si>
  <si>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</si>
  <si>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</si>
  <si>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</si>
  <si>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</si>
  <si>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</si>
  <si>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</si>
  <si>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</si>
  <si>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</si>
  <si>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</si>
  <si>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</si>
  <si>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</si>
  <si>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</si>
  <si>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</si>
  <si>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</si>
  <si>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</si>
  <si>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</si>
  <si>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</si>
  <si>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</si>
  <si>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</si>
  <si>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</si>
  <si>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</si>
  <si>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</si>
  <si>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</si>
  <si>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</si>
  <si>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</si>
  <si>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</si>
  <si>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</si>
  <si>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</si>
  <si>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</si>
  <si>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</si>
  <si>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</si>
  <si>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</si>
  <si>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</si>
  <si>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</si>
  <si>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</si>
  <si>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</si>
  <si>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</si>
  <si>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</si>
  <si>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</si>
  <si>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</si>
  <si>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</si>
  <si>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</si>
  <si>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</si>
  <si>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</si>
  <si>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</si>
  <si>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</si>
  <si>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</si>
  <si>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</si>
  <si>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</si>
  <si>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</si>
  <si>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</si>
  <si>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</si>
  <si>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</si>
  <si>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</si>
  <si>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</si>
  <si>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</si>
  <si>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</si>
  <si>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</si>
  <si>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</si>
  <si>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</si>
  <si>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</si>
  <si>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</si>
  <si>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</si>
  <si>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</si>
  <si>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</si>
  <si>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</si>
  <si>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</si>
  <si>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</si>
  <si>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</si>
  <si>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</si>
  <si>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</si>
  <si>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</si>
  <si>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</si>
  <si>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</si>
  <si>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</si>
  <si>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</si>
  <si>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</si>
  <si>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</si>
  <si>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</si>
  <si>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</si>
  <si>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</si>
  <si>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</si>
  <si>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</si>
  <si>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</si>
  <si>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</si>
  <si>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</si>
  <si>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</si>
  <si>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</si>
  <si>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</si>
  <si>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</si>
  <si>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</si>
  <si>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</si>
  <si>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</si>
  <si>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</si>
  <si>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</si>
  <si>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</si>
  <si>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</si>
  <si>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</si>
  <si>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</si>
  <si>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</si>
  <si>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</si>
  <si>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</si>
  <si>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</si>
  <si>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</si>
  <si>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</si>
  <si>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</si>
  <si>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</si>
  <si>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</si>
  <si>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</si>
  <si>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</si>
  <si>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</si>
  <si>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</si>
  <si>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</si>
  <si>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</si>
  <si>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</si>
  <si>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</si>
  <si>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</si>
  <si>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</si>
  <si>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</si>
  <si>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</si>
  <si>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</si>
  <si>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</si>
  <si>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</si>
  <si>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</si>
  <si>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</si>
  <si>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</si>
  <si>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</si>
  <si>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</si>
  <si>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</si>
  <si>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</si>
  <si>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</si>
  <si>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</si>
  <si>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</si>
  <si>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</si>
  <si>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</si>
  <si>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</si>
  <si>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</si>
  <si>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</si>
  <si>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</si>
  <si>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</si>
  <si>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</si>
  <si>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</si>
  <si>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</si>
  <si>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</si>
  <si>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</si>
  <si>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</si>
  <si>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</si>
  <si>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</si>
  <si>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</si>
  <si>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</si>
  <si>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</si>
  <si>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</si>
  <si>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</si>
  <si>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</si>
  <si>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</si>
  <si>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</si>
  <si>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</si>
  <si>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</si>
  <si>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</si>
  <si>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</si>
  <si>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</si>
  <si>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</si>
  <si>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</si>
  <si>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</si>
  <si>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</si>
  <si>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</si>
  <si>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</si>
  <si>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</si>
  <si>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</si>
  <si>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</si>
  <si>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</si>
  <si>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</si>
  <si>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</si>
  <si>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</si>
  <si>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</si>
  <si>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</si>
  <si>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</si>
  <si>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</si>
  <si>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</si>
  <si>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</si>
  <si>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</si>
  <si>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</si>
  <si>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</si>
  <si>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</si>
  <si>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</si>
  <si>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</si>
  <si>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</si>
  <si>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</si>
  <si>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</si>
  <si>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</si>
  <si>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</si>
  <si>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</si>
  <si>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</si>
  <si>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</si>
  <si>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</si>
  <si>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</si>
  <si>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</si>
  <si>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</si>
  <si>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</si>
  <si>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</si>
  <si>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</si>
  <si>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</si>
  <si>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</si>
  <si>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</si>
  <si>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</si>
  <si>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</si>
  <si>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</si>
  <si>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</si>
  <si>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</si>
  <si>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</si>
  <si>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</si>
  <si>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</si>
  <si>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</si>
  <si>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</si>
  <si>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</si>
  <si>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</si>
  <si>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</si>
  <si>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</si>
  <si>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</si>
  <si>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</si>
  <si>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</si>
  <si>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</si>
  <si>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</si>
  <si>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</si>
  <si>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</si>
  <si>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</si>
  <si>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</si>
  <si>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</si>
  <si>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</si>
  <si>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</si>
  <si>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</si>
  <si>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</si>
  <si>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</si>
  <si>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</si>
  <si>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</si>
  <si>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</si>
  <si>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</si>
  <si>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</si>
  <si>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</si>
  <si>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</si>
  <si>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</si>
  <si>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</si>
  <si>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</si>
  <si>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</si>
  <si>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</si>
  <si>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</si>
  <si>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</si>
  <si>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</si>
  <si>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</si>
  <si>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</si>
  <si>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</si>
  <si>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</si>
  <si>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</si>
  <si>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</si>
  <si>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</si>
  <si>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</si>
  <si>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</si>
  <si>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</si>
  <si>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</si>
  <si>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</si>
  <si>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</si>
  <si>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</si>
  <si>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</si>
  <si>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</si>
  <si>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</si>
  <si>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</si>
  <si>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</si>
  <si>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</si>
  <si>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</si>
  <si>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</si>
  <si>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</si>
  <si>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</si>
  <si>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</si>
  <si>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</si>
  <si>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</si>
  <si>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</si>
  <si>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</si>
  <si>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</si>
  <si>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</si>
  <si>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</si>
  <si>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</si>
  <si>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</si>
  <si>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</si>
  <si>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</si>
  <si>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</si>
  <si>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</si>
  <si>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</si>
  <si>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</si>
  <si>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</si>
  <si>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</si>
  <si>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</si>
  <si>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</si>
  <si>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</si>
  <si>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</si>
  <si>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</si>
  <si>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</si>
  <si>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</si>
  <si>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</si>
  <si>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</si>
  <si>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</si>
  <si>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</si>
  <si>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</si>
  <si>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</si>
  <si>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</si>
  <si>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</si>
  <si>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</si>
  <si>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</si>
  <si>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</si>
  <si>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</si>
  <si>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</si>
  <si>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</si>
  <si>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</si>
  <si>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</si>
  <si>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</si>
  <si>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</si>
  <si>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</si>
  <si>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</si>
  <si>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</si>
  <si>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</si>
  <si>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</si>
  <si>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</si>
  <si>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</si>
  <si>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</si>
  <si>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</si>
  <si>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</si>
  <si>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</si>
  <si>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</si>
  <si>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</si>
  <si>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</si>
  <si>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</si>
  <si>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</si>
  <si>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</si>
  <si>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</si>
  <si>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</si>
  <si>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</si>
  <si>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</si>
  <si>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</si>
  <si>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</si>
  <si>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</si>
  <si>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</si>
  <si>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</si>
  <si>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</si>
  <si>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</si>
  <si>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</si>
  <si>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</si>
  <si>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</si>
  <si>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</si>
  <si>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</si>
  <si>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</si>
  <si>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</si>
  <si>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</si>
  <si>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</si>
  <si>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</si>
  <si>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</si>
  <si>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</si>
  <si>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</si>
  <si>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</si>
  <si>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</si>
  <si>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</si>
  <si>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</si>
  <si>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</si>
  <si>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</si>
  <si>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</si>
  <si>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</si>
  <si>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</si>
  <si>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</si>
  <si>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</si>
  <si>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</si>
  <si>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</si>
  <si>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</si>
  <si>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</si>
  <si>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</si>
  <si>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</si>
  <si>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</si>
  <si>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</si>
  <si>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</si>
  <si>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</si>
  <si>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</si>
  <si>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</si>
  <si>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</si>
  <si>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</si>
  <si>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</si>
  <si>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</si>
  <si>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</si>
  <si>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</si>
  <si>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</si>
  <si>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</si>
  <si>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</si>
  <si>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</si>
  <si>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</si>
  <si>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</si>
  <si>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</si>
  <si>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</si>
  <si>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</si>
  <si>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</si>
  <si>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</si>
  <si>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</si>
  <si>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</si>
  <si>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</si>
  <si>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</si>
  <si>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</si>
  <si>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</si>
  <si>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</si>
  <si>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</si>
  <si>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</si>
  <si>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</si>
  <si>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</si>
  <si>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</si>
  <si>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</si>
  <si>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</si>
  <si>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</si>
  <si>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</si>
  <si>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</si>
  <si>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</si>
  <si>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</si>
  <si>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</si>
  <si>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</si>
  <si>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</si>
  <si>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</si>
  <si>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</si>
  <si>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</si>
  <si>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</si>
  <si>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</si>
  <si>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</si>
  <si>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</si>
  <si>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</si>
  <si>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</si>
  <si>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</si>
  <si>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</si>
  <si>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</si>
  <si>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</si>
  <si>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</si>
  <si>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</si>
  <si>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</si>
  <si>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</si>
  <si>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</si>
  <si>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</si>
  <si>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</si>
  <si>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</si>
  <si>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</si>
  <si>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</si>
  <si>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</si>
  <si>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</si>
  <si>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</si>
  <si>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</si>
  <si>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</si>
  <si>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</si>
  <si>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</si>
  <si>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</si>
  <si>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</si>
  <si>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</si>
  <si>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</si>
  <si>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</si>
  <si>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</si>
  <si>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</si>
  <si>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</si>
  <si>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</si>
  <si>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</si>
  <si>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</si>
  <si>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</si>
  <si>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</si>
  <si>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</si>
  <si>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</si>
  <si>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</si>
  <si>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</si>
  <si>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</si>
  <si>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</si>
  <si>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</si>
  <si>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</si>
  <si>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</si>
  <si>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</si>
  <si>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</si>
  <si>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</si>
  <si>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</si>
  <si>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</si>
  <si>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</si>
  <si>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</si>
  <si>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</si>
  <si>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</si>
  <si>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</si>
  <si>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</si>
  <si>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</si>
  <si>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</si>
  <si>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</si>
  <si>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</si>
  <si>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</si>
  <si>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</si>
  <si>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</si>
  <si>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</si>
  <si>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</si>
  <si>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</si>
  <si>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</si>
  <si>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</si>
  <si>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</si>
  <si>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</si>
  <si>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</si>
  <si>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</si>
  <si>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</si>
  <si>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</si>
  <si>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</si>
  <si>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</si>
  <si>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</si>
  <si>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</si>
  <si>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</si>
  <si>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</si>
  <si>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</si>
  <si>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</si>
  <si>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</si>
  <si>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</si>
  <si>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</si>
  <si>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</si>
  <si>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</si>
  <si>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</si>
  <si>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</si>
  <si>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</si>
  <si>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</si>
  <si>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</si>
  <si>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</si>
  <si>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</si>
  <si>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</si>
  <si>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</si>
  <si>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</si>
  <si>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</si>
  <si>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</si>
  <si>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Subcategory</t>
  </si>
  <si>
    <t>fiction</t>
  </si>
  <si>
    <t>rock</t>
  </si>
  <si>
    <t>music</t>
  </si>
  <si>
    <t>games</t>
  </si>
  <si>
    <t>trucks</t>
  </si>
  <si>
    <t>batch</t>
  </si>
  <si>
    <t>Grand Total</t>
  </si>
  <si>
    <t>video</t>
  </si>
  <si>
    <t>food</t>
  </si>
  <si>
    <t>plays</t>
  </si>
  <si>
    <t>spaces</t>
  </si>
  <si>
    <t>musical</t>
  </si>
  <si>
    <t>television</t>
  </si>
  <si>
    <t>shorts</t>
  </si>
  <si>
    <t>science</t>
  </si>
  <si>
    <t>drama</t>
  </si>
  <si>
    <t>documentary</t>
  </si>
  <si>
    <t>animation</t>
  </si>
  <si>
    <t>mobile</t>
  </si>
  <si>
    <t>tabletop</t>
  </si>
  <si>
    <t>metal</t>
  </si>
  <si>
    <t>jazz</t>
  </si>
  <si>
    <t>indie</t>
  </si>
  <si>
    <t>electronic</t>
  </si>
  <si>
    <t>world</t>
  </si>
  <si>
    <t>pop</t>
  </si>
  <si>
    <t>faith</t>
  </si>
  <si>
    <t>classical</t>
  </si>
  <si>
    <t>photobooks</t>
  </si>
  <si>
    <t>nature</t>
  </si>
  <si>
    <t>places</t>
  </si>
  <si>
    <t>people</t>
  </si>
  <si>
    <t>nonfiction</t>
  </si>
  <si>
    <t>translations</t>
  </si>
  <si>
    <t>radio</t>
  </si>
  <si>
    <t>art</t>
  </si>
  <si>
    <t>children's</t>
  </si>
  <si>
    <t>publishing</t>
  </si>
  <si>
    <t>photography</t>
  </si>
  <si>
    <t>theater</t>
  </si>
  <si>
    <t>web</t>
  </si>
  <si>
    <t>wearables</t>
  </si>
  <si>
    <t>gadgets</t>
  </si>
  <si>
    <t>hardware</t>
  </si>
  <si>
    <t>space</t>
  </si>
  <si>
    <t>makerspaces</t>
  </si>
  <si>
    <t>technology</t>
  </si>
  <si>
    <t>audio</t>
  </si>
  <si>
    <t>journalism</t>
  </si>
  <si>
    <t>restaurants</t>
  </si>
  <si>
    <t>Percentage Found</t>
  </si>
  <si>
    <t>Average Donation</t>
  </si>
  <si>
    <t>film &amp; video</t>
  </si>
  <si>
    <t>Count of outcomes</t>
  </si>
  <si>
    <t>(All)</t>
  </si>
  <si>
    <t>Years</t>
  </si>
  <si>
    <t>2010</t>
  </si>
  <si>
    <t>2011</t>
  </si>
  <si>
    <t>2012</t>
  </si>
  <si>
    <t>2013</t>
  </si>
  <si>
    <t>2014</t>
  </si>
  <si>
    <t>2015</t>
  </si>
  <si>
    <t>2016</t>
  </si>
  <si>
    <t>2017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</si>
  <si>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</si>
  <si>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</si>
  <si>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</si>
  <si>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</si>
  <si>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</si>
  <si>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</si>
  <si>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</si>
  <si>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</si>
  <si>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</si>
  <si>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</si>
  <si>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</si>
  <si>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</si>
  <si>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date created conversion</t>
  </si>
  <si>
    <t>Goal</t>
  </si>
  <si>
    <t>Year (Date Created)</t>
  </si>
  <si>
    <t>Deadline converted</t>
  </si>
  <si>
    <t>Year (Converted Date)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</si>
  <si>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</si>
  <si>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</si>
  <si>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</si>
  <si>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</si>
  <si>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</si>
  <si>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</si>
  <si>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</si>
  <si>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</si>
  <si>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</si>
  <si>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</si>
  <si>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</si>
  <si>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</si>
  <si>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</si>
  <si>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</si>
  <si>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</si>
  <si>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</si>
  <si>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</si>
  <si>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</si>
  <si>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</si>
  <si>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</si>
  <si>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check</t>
  </si>
  <si>
    <t>All pivotchart filters are hidden from the chart view for presentation and .png purposes</t>
  </si>
  <si>
    <t>Required per Deliverable 1 Requirements tab name didn’t fit due to the name length limitation</t>
  </si>
  <si>
    <t>CHECK:</t>
  </si>
  <si>
    <r>
      <t xml:space="preserve">PLAYS only </t>
    </r>
    <r>
      <rPr>
        <b/>
        <sz val="11"/>
        <color theme="1"/>
        <rFont val="Calibri"/>
        <family val="2"/>
        <scheme val="minor"/>
      </rPr>
      <t>(all countries)</t>
    </r>
  </si>
  <si>
    <t>Tab Note:</t>
  </si>
  <si>
    <t>Theater: by Country</t>
  </si>
  <si>
    <t>Theater: by Subcategory</t>
  </si>
  <si>
    <t>Theater: by Year</t>
  </si>
  <si>
    <t>Plays: by Year trend</t>
  </si>
  <si>
    <t>Theater - Seasonality by Subcategory</t>
  </si>
  <si>
    <t>Days Running</t>
  </si>
  <si>
    <t>Average Days Running:</t>
  </si>
  <si>
    <t>Theater</t>
  </si>
  <si>
    <t>Plays</t>
  </si>
  <si>
    <t>Average pledged</t>
  </si>
  <si>
    <t>Avearage goal</t>
  </si>
  <si>
    <t>all</t>
  </si>
  <si>
    <t>Average pledged:</t>
  </si>
  <si>
    <t>Avearage goal:</t>
  </si>
  <si>
    <t>Fail rate (country level)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</si>
</sst>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  <numFmt numFmtId="167" formatCode="m/d/yy\ h:mm;@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2"/>
      <color rgb="FF00206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4"/>
      <color rgb="FF0070C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rgb="FF00206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0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3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pivotButton="1"/>
    <xf numFmtId="0" fontId="5" fillId="0" borderId="0" xfId="0" applyFont="1" applyAlignment="1">
      <alignment horizontal="center"/>
    </xf>
    <xf numFmtId="0" fontId="6" fillId="0" borderId="0" xfId="0" applyFont="1" applyAlignment="1"/>
    <xf numFmtId="0" fontId="7" fillId="0" borderId="0" xfId="0" applyFont="1"/>
    <xf numFmtId="0" fontId="0" fillId="0" borderId="0" xfId="0" applyFont="1"/>
    <xf numFmtId="0" fontId="0" fillId="0" borderId="0" xfId="0" applyNumberFormat="1"/>
    <xf numFmtId="14" fontId="0" fillId="0" borderId="0" xfId="0" applyNumberFormat="1"/>
    <xf numFmtId="43" fontId="0" fillId="0" borderId="0" xfId="1" applyFont="1"/>
    <xf numFmtId="0" fontId="1" fillId="0" borderId="0" xfId="0" applyFont="1" applyBorder="1"/>
    <xf numFmtId="0" fontId="8" fillId="0" borderId="0" xfId="0" applyFont="1"/>
    <xf numFmtId="0" fontId="1" fillId="0" borderId="0" xfId="0" applyFont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 wrapText="1"/>
    </xf>
    <xf numFmtId="9" fontId="1" fillId="2" borderId="1" xfId="3" applyFont="1" applyFill="1" applyBorder="1"/>
    <xf numFmtId="0" fontId="9" fillId="0" borderId="0" xfId="0" applyFont="1" applyAlignment="1">
      <alignment horizontal="center" wrapText="1"/>
    </xf>
    <xf numFmtId="9" fontId="10" fillId="0" borderId="0" xfId="0" applyNumberFormat="1" applyFont="1"/>
    <xf numFmtId="0" fontId="10" fillId="0" borderId="0" xfId="0" applyFont="1"/>
    <xf numFmtId="0" fontId="1" fillId="2" borderId="3" xfId="0" applyFont="1" applyFill="1" applyBorder="1" applyAlignment="1">
      <alignment horizontal="center" wrapText="1"/>
    </xf>
    <xf numFmtId="0" fontId="0" fillId="0" borderId="0" xfId="0" applyFont="1" applyBorder="1"/>
    <xf numFmtId="9" fontId="0" fillId="0" borderId="0" xfId="3" applyFont="1" applyBorder="1"/>
    <xf numFmtId="9" fontId="0" fillId="0" borderId="5" xfId="3" applyFont="1" applyBorder="1"/>
    <xf numFmtId="0" fontId="0" fillId="2" borderId="2" xfId="0" applyFill="1" applyBorder="1"/>
    <xf numFmtId="9" fontId="1" fillId="2" borderId="3" xfId="3" applyFont="1" applyFill="1" applyBorder="1"/>
    <xf numFmtId="0" fontId="11" fillId="0" borderId="0" xfId="0" applyFont="1"/>
    <xf numFmtId="0" fontId="6" fillId="0" borderId="0" xfId="0" applyFont="1"/>
    <xf numFmtId="0" fontId="12" fillId="0" borderId="0" xfId="0" applyFont="1" applyAlignment="1">
      <alignment vertical="center"/>
    </xf>
    <xf numFmtId="0" fontId="1" fillId="0" borderId="4" xfId="0" applyFont="1" applyBorder="1" applyAlignment="1">
      <alignment horizontal="left" indent="1"/>
    </xf>
    <xf numFmtId="0" fontId="1" fillId="2" borderId="2" xfId="0" applyFont="1" applyFill="1" applyBorder="1" applyAlignment="1">
      <alignment horizontal="left" wrapText="1" indent="1"/>
    </xf>
    <xf numFmtId="0" fontId="13" fillId="0" borderId="0" xfId="0" applyFont="1" applyAlignment="1">
      <alignment horizontal="center"/>
    </xf>
    <xf numFmtId="0" fontId="14" fillId="0" borderId="0" xfId="0" applyFont="1"/>
    <xf numFmtId="0" fontId="14" fillId="0" borderId="0" xfId="0" applyFont="1" applyAlignment="1"/>
    <xf numFmtId="14" fontId="13" fillId="0" borderId="0" xfId="0" applyNumberFormat="1" applyFont="1" applyAlignment="1">
      <alignment horizontal="center"/>
    </xf>
    <xf numFmtId="14" fontId="14" fillId="0" borderId="0" xfId="0" applyNumberFormat="1" applyFont="1" applyAlignment="1"/>
    <xf numFmtId="0" fontId="0" fillId="0" borderId="0" xfId="0" applyFill="1"/>
    <xf numFmtId="0" fontId="0" fillId="3" borderId="0" xfId="0" applyFill="1"/>
    <xf numFmtId="9" fontId="15" fillId="0" borderId="0" xfId="3" applyFont="1"/>
    <xf numFmtId="0" fontId="5" fillId="0" borderId="0" xfId="0" applyFont="1"/>
    <xf numFmtId="0" fontId="0" fillId="4" borderId="0" xfId="0" applyFill="1"/>
    <xf numFmtId="0" fontId="0" fillId="4" borderId="0" xfId="0" applyNumberFormat="1" applyFill="1"/>
    <xf numFmtId="9" fontId="15" fillId="4" borderId="0" xfId="3" applyFont="1" applyFill="1"/>
    <xf numFmtId="1" fontId="14" fillId="0" borderId="0" xfId="0" applyNumberFormat="1" applyFont="1" applyAlignment="1"/>
    <xf numFmtId="165" fontId="6" fillId="0" borderId="0" xfId="1" applyNumberFormat="1" applyFont="1"/>
    <xf numFmtId="0" fontId="8" fillId="0" borderId="0" xfId="0" applyFont="1" applyAlignment="1">
      <alignment horizontal="right"/>
    </xf>
    <xf numFmtId="0" fontId="16" fillId="0" borderId="0" xfId="0" applyFont="1"/>
    <xf numFmtId="165" fontId="11" fillId="0" borderId="0" xfId="1" applyNumberFormat="1" applyFont="1"/>
    <xf numFmtId="0" fontId="17" fillId="0" borderId="0" xfId="0" applyFont="1" applyAlignment="1">
      <alignment horizontal="right"/>
    </xf>
    <xf numFmtId="165" fontId="16" fillId="0" borderId="0" xfId="1" applyNumberFormat="1" applyFont="1"/>
    <xf numFmtId="166" fontId="6" fillId="0" borderId="0" xfId="2" applyNumberFormat="1" applyFont="1"/>
    <xf numFmtId="166" fontId="18" fillId="0" borderId="0" xfId="2" applyNumberFormat="1" applyFont="1"/>
    <xf numFmtId="0" fontId="19" fillId="0" borderId="0" xfId="0" applyFont="1" applyAlignment="1">
      <alignment horizontal="right"/>
    </xf>
    <xf numFmtId="0" fontId="20" fillId="2" borderId="6" xfId="0" applyFont="1" applyFill="1" applyBorder="1"/>
    <xf numFmtId="0" fontId="21" fillId="2" borderId="0" xfId="0" applyFont="1" applyFill="1"/>
    <xf numFmtId="0" fontId="22" fillId="0" borderId="0" xfId="0" applyFont="1"/>
    <xf numFmtId="166" fontId="22" fillId="0" borderId="0" xfId="2" applyNumberFormat="1" applyFont="1"/>
    <xf numFmtId="166" fontId="5" fillId="0" borderId="0" xfId="2" applyNumberFormat="1" applyFont="1"/>
    <xf numFmtId="9" fontId="0" fillId="0" borderId="0" xfId="3" applyFont="1"/>
    <xf numFmtId="0" fontId="23" fillId="0" borderId="0" xfId="0" applyFont="1" applyAlignment="1">
      <alignment horizontal="center"/>
    </xf>
    <xf numFmtId="0" fontId="1" fillId="0" borderId="0" xfId="0" applyFont="1" applyAlignment="1"/>
    <xf numFmtId="0" fontId="24" fillId="0" borderId="0" xfId="0" applyFont="1"/>
    <xf numFmtId="9" fontId="24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8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colors>
    <mruColors>
      <color rgb="FFFF99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onLaunch!PivotTable3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onLaunch'!$C$6:$C$7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onLaunch'!$B$8:$B$20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onLaunch'!$C$8:$C$20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9-4F4C-84F9-0EC15B24F7BA}"/>
            </c:ext>
          </c:extLst>
        </c:ser>
        <c:ser>
          <c:idx val="1"/>
          <c:order val="1"/>
          <c:tx>
            <c:strRef>
              <c:f>'Theater Outcomes based onLaunch'!$D$6:$D$7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based onLaunch'!$B$8:$B$20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onLaunch'!$D$8:$D$20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9-4F4C-84F9-0EC15B24F7BA}"/>
            </c:ext>
          </c:extLst>
        </c:ser>
        <c:ser>
          <c:idx val="2"/>
          <c:order val="2"/>
          <c:tx>
            <c:strRef>
              <c:f>'Theater Outcomes based onLaunch'!$E$6:$E$7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based onLaunch'!$B$8:$B$20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onLaunch'!$E$8:$E$20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9-4F4C-84F9-0EC15B24F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87232"/>
        <c:axId val="79887328"/>
      </c:lineChart>
      <c:catAx>
        <c:axId val="5158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87328"/>
        <c:crosses val="autoZero"/>
        <c:auto val="1"/>
        <c:lblAlgn val="ctr"/>
        <c:lblOffset val="100"/>
        <c:noMultiLvlLbl val="0"/>
      </c:catAx>
      <c:valAx>
        <c:axId val="7988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222662747045606E-2"/>
          <c:y val="0.13044843049327356"/>
          <c:w val="0.92517734168759891"/>
          <c:h val="0.6136841919423748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5A-4DFD-92D2-CAECF39465BC}"/>
            </c:ext>
          </c:extLst>
        </c:ser>
        <c:ser>
          <c:idx val="5"/>
          <c:order val="5"/>
          <c:tx>
            <c:strRef>
              <c:f>'Outcomes Based on Goals'!$H$3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5A-4DFD-92D2-CAECF39465BC}"/>
            </c:ext>
          </c:extLst>
        </c:ser>
        <c:ser>
          <c:idx val="6"/>
          <c:order val="6"/>
          <c:tx>
            <c:strRef>
              <c:f>'Outcomes Based on Goals'!$I$3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Goals'!$I$4:$I$15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5A-4DFD-92D2-CAECF3946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8947376"/>
        <c:axId val="2075869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Goals'!$C$3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Goals'!$B$4:$B$15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Goals'!$C$4:$C$15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25A-4DFD-92D2-CAECF39465B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Goals'!$B$4:$B$15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25A-4DFD-92D2-CAECF39465B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Goals'!$B$4:$B$15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25A-4DFD-92D2-CAECF39465B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Goals'!$B$4:$B$15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Goals'!$F$4:$F$15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25A-4DFD-92D2-CAECF39465BC}"/>
                  </c:ext>
                </c:extLst>
              </c15:ser>
            </c15:filteredLineSeries>
          </c:ext>
        </c:extLst>
      </c:lineChart>
      <c:catAx>
        <c:axId val="195894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869072"/>
        <c:crosses val="autoZero"/>
        <c:auto val="1"/>
        <c:lblAlgn val="ctr"/>
        <c:lblOffset val="100"/>
        <c:noMultiLvlLbl val="0"/>
      </c:catAx>
      <c:valAx>
        <c:axId val="20758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94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[Kickstarter_Challenge.xlsx]Additional Analysis!PivotTable7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- Outcome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Analysis'!$U$7:$U$8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Analysis'!$T$9:$T$12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'Additional Analysis'!$U$9:$U$12</c:f>
              <c:numCache>
                <c:formatCode>General</c:formatCode>
                <c:ptCount val="3"/>
                <c:pt idx="0">
                  <c:v>694</c:v>
                </c:pt>
                <c:pt idx="1">
                  <c:v>85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9-47C0-88D8-5948F49EE4DB}"/>
            </c:ext>
          </c:extLst>
        </c:ser>
        <c:ser>
          <c:idx val="1"/>
          <c:order val="1"/>
          <c:tx>
            <c:strRef>
              <c:f>'Additional Analysis'!$V$7:$V$8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Analysis'!$T$9:$T$12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'Additional Analysis'!$V$9:$V$12</c:f>
              <c:numCache>
                <c:formatCode>General</c:formatCode>
                <c:ptCount val="3"/>
                <c:pt idx="0">
                  <c:v>353</c:v>
                </c:pt>
                <c:pt idx="1">
                  <c:v>80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9-47C0-88D8-5948F49EE4DB}"/>
            </c:ext>
          </c:extLst>
        </c:ser>
        <c:ser>
          <c:idx val="2"/>
          <c:order val="2"/>
          <c:tx>
            <c:strRef>
              <c:f>'Additional Analysis'!$W$7:$W$8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Analysis'!$T$9:$T$12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'Additional Analysis'!$W$9:$W$12</c:f>
              <c:numCache>
                <c:formatCode>General</c:formatCode>
                <c:ptCount val="3"/>
                <c:pt idx="1">
                  <c:v>17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09-47C0-88D8-5948F49EE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506304"/>
        <c:axId val="76767744"/>
      </c:barChart>
      <c:catAx>
        <c:axId val="12350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7744"/>
        <c:crosses val="autoZero"/>
        <c:auto val="1"/>
        <c:lblAlgn val="ctr"/>
        <c:lblOffset val="100"/>
        <c:noMultiLvlLbl val="0"/>
      </c:catAx>
      <c:valAx>
        <c:axId val="7676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[Kickstarter_Challenge.xlsx]Additional Analysis!PivotTable8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(all) - Outcome Trend by Year</a:t>
            </a:r>
          </a:p>
        </c:rich>
      </c:tx>
      <c:layout>
        <c:manualLayout>
          <c:xMode val="edge"/>
          <c:yMode val="edge"/>
          <c:x val="0.1808471128608924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1.4500000000000001E-2"/>
              <c:y val="-1.58931498750369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1666666666666666E-3"/>
              <c:y val="-4.7747529852283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16708333333333336"/>
          <c:w val="0.89019685039370078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'Additional Analysis'!$AD$6:$AD$7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Analysis'!$AC$8:$AC$16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'Additional Analysis'!$AD$8:$AD$16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9-439E-9758-7794DBE6360F}"/>
            </c:ext>
          </c:extLst>
        </c:ser>
        <c:ser>
          <c:idx val="1"/>
          <c:order val="1"/>
          <c:tx>
            <c:strRef>
              <c:f>'Additional Analysis'!$AE$6:$AE$7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0D98-4365-B758-E8FD20C3FAEA}"/>
              </c:ext>
            </c:extLst>
          </c:dPt>
          <c:dLbls>
            <c:dLbl>
              <c:idx val="7"/>
              <c:layout>
                <c:manualLayout>
                  <c:x val="-2.1666666666666666E-3"/>
                  <c:y val="-4.774752985228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98-4365-B758-E8FD20C3FA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Analysis'!$AC$8:$AC$16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'Additional Analysis'!$AE$8:$AE$16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9-439E-9758-7794DBE6360F}"/>
            </c:ext>
          </c:extLst>
        </c:ser>
        <c:ser>
          <c:idx val="2"/>
          <c:order val="2"/>
          <c:tx>
            <c:strRef>
              <c:f>'Additional Analysis'!$AF$6:$AF$7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7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D98-4365-B758-E8FD20C3FAEA}"/>
              </c:ext>
            </c:extLst>
          </c:dPt>
          <c:dLbls>
            <c:dLbl>
              <c:idx val="7"/>
              <c:layout>
                <c:manualLayout>
                  <c:x val="1.4500000000000001E-2"/>
                  <c:y val="-1.58931498750369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98-4365-B758-E8FD20C3FA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Analysis'!$AC$8:$AC$16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'Additional Analysis'!$AF$8:$AF$16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9-439E-9758-7794DBE636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6712224"/>
        <c:axId val="2133533344"/>
      </c:lineChart>
      <c:catAx>
        <c:axId val="21671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533344"/>
        <c:crosses val="autoZero"/>
        <c:auto val="1"/>
        <c:lblAlgn val="ctr"/>
        <c:lblOffset val="100"/>
        <c:noMultiLvlLbl val="0"/>
      </c:catAx>
      <c:valAx>
        <c:axId val="21335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1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[Kickstarter_Challenge.xlsx]Additional Analysis!PivotTable10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 - Outcome Trend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'Additional Analysis'!$AM$7:$AM$8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Analysis'!$AL$9:$AL$17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'Additional Analysis'!$AM$9:$AM$17</c:f>
              <c:numCache>
                <c:formatCode>General</c:formatCode>
                <c:ptCount val="8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196</c:v>
                </c:pt>
                <c:pt idx="5">
                  <c:v>264</c:v>
                </c:pt>
                <c:pt idx="6">
                  <c:v>202</c:v>
                </c:pt>
                <c:pt idx="7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5-49A6-AF52-F11C891B5EE0}"/>
            </c:ext>
          </c:extLst>
        </c:ser>
        <c:ser>
          <c:idx val="1"/>
          <c:order val="1"/>
          <c:tx>
            <c:strRef>
              <c:f>'Additional Analysis'!$AN$7:$AN$8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Analysis'!$AL$9:$AL$17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'Additional Analysis'!$AN$9:$AN$17</c:f>
              <c:numCache>
                <c:formatCode>General</c:formatCode>
                <c:ptCount val="8"/>
                <c:pt idx="4">
                  <c:v>122</c:v>
                </c:pt>
                <c:pt idx="5">
                  <c:v>133</c:v>
                </c:pt>
                <c:pt idx="6">
                  <c:v>92</c:v>
                </c:pt>
                <c:pt idx="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5-49A6-AF52-F11C891B5EE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52866128"/>
        <c:axId val="2133535008"/>
      </c:lineChart>
      <c:catAx>
        <c:axId val="195286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535008"/>
        <c:crosses val="autoZero"/>
        <c:auto val="1"/>
        <c:lblAlgn val="ctr"/>
        <c:lblOffset val="100"/>
        <c:noMultiLvlLbl val="0"/>
      </c:catAx>
      <c:valAx>
        <c:axId val="21335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86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[Kickstarter_Challenge.xlsx]Additional Analysis!PivotTable11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Analysis'!$AU$8:$AU$9</c:f>
              <c:strCache>
                <c:ptCount val="1"/>
                <c:pt idx="0">
                  <c:v>plays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Analysis'!$AT$10:$AT$22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'Additional Analysis'!$AU$10:$AU$22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5-432C-85F7-53B7B368A2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5808800"/>
        <c:axId val="76782304"/>
      </c:barChart>
      <c:catAx>
        <c:axId val="20580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82304"/>
        <c:crosses val="autoZero"/>
        <c:auto val="1"/>
        <c:lblAlgn val="ctr"/>
        <c:lblOffset val="100"/>
        <c:noMultiLvlLbl val="0"/>
      </c:catAx>
      <c:valAx>
        <c:axId val="7678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714374</xdr:colOff>
      <xdr:row>5</xdr:row>
      <xdr:rowOff>0</xdr:rowOff>
    </xdr:from>
    <xdr:to>
      <xdr:col>16</xdr:col>
      <xdr:colOff>390525</xdr:colOff>
      <xdr:row>20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07815B-9A07-43C7-BD78-2C0B641D5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613831</xdr:colOff>
      <xdr:row>1</xdr:row>
      <xdr:rowOff>279401</xdr:rowOff>
    </xdr:from>
    <xdr:to>
      <xdr:col>23</xdr:col>
      <xdr:colOff>137583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6A956-C6AE-44A8-A809-0073D6164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15</xdr:row>
      <xdr:rowOff>97630</xdr:rowOff>
    </xdr:from>
    <xdr:to>
      <xdr:col>23</xdr:col>
      <xdr:colOff>678656</xdr:colOff>
      <xdr:row>33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06A8F-C852-4574-B16C-B741B446C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23812</xdr:colOff>
      <xdr:row>18</xdr:row>
      <xdr:rowOff>170259</xdr:rowOff>
    </xdr:from>
    <xdr:to>
      <xdr:col>33</xdr:col>
      <xdr:colOff>83343</xdr:colOff>
      <xdr:row>33</xdr:row>
      <xdr:rowOff>55959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0F27F2-1EF7-4920-BA95-920C40EB1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357186</xdr:colOff>
      <xdr:row>19</xdr:row>
      <xdr:rowOff>170259</xdr:rowOff>
    </xdr:from>
    <xdr:to>
      <xdr:col>42</xdr:col>
      <xdr:colOff>702467</xdr:colOff>
      <xdr:row>36</xdr:row>
      <xdr:rowOff>130969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335A92-62C3-4F5C-9D95-A93601207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464343</xdr:colOff>
      <xdr:row>23</xdr:row>
      <xdr:rowOff>3571</xdr:rowOff>
    </xdr:from>
    <xdr:to>
      <xdr:col>51</xdr:col>
      <xdr:colOff>71437</xdr:colOff>
      <xdr:row>44</xdr:row>
      <xdr:rowOff>190499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5A23F6-3E65-4615-A292-2AF414761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ysa Oddo" refreshedDate="44034.954872337963" createdVersion="6" refreshedVersion="6" minRefreshableVersion="3" recordCount="4114" xr:uid="{3FBCE744-172C-44AF-A278-57B3F3A0910B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"/>
        <s v="electronic"/>
        <s v="audio"/>
        <s v="video"/>
        <s v="mobile"/>
        <s v="trucks"/>
        <s v="photobooks"/>
        <s v="world"/>
        <s v="translations"/>
        <s v="radio"/>
        <s v="nature"/>
        <s v="art"/>
        <s v="places"/>
        <s v="pop"/>
        <s v="faith"/>
        <s v="gadgets"/>
        <s v="hardware"/>
        <s v="people"/>
        <s v="tabletop"/>
        <s v="batch"/>
        <s v="restaurants"/>
        <s v="classical"/>
        <s v="space"/>
        <s v="makerspaces"/>
        <s v="spaces"/>
        <s v="children's"/>
        <s v="musical"/>
      </sharedItems>
    </cacheField>
    <cacheField name="date created conversion" numFmtId="14">
      <sharedItems containsSemiMixedTypes="0" containsNonDate="0" containsDate="1" containsString="0" minDate="2009-05-17T03:55:14" maxDate="2017-03-15T15:30:08" count="4114">
        <d v="2015-06-22T00:10:12"/>
        <d v="2017-01-31T14:24:44"/>
        <d v="2016-02-05T16:51:23"/>
        <d v="2014-07-08T12:21:47"/>
        <d v="2015-11-19T20:01:19"/>
        <d v="2016-07-12T22:23:27"/>
        <d v="2014-06-04T01:44:10"/>
        <d v="2016-05-26T01:07:48"/>
        <d v="2016-04-08T22:40:12"/>
        <d v="2016-03-18T02:29:04"/>
        <d v="2014-05-21T01:37:59"/>
        <d v="2016-07-21T18:41:02"/>
        <d v="2014-06-01T17:07:05"/>
        <d v="2016-05-18T16:15:09"/>
        <d v="2014-06-18T00:38:09"/>
        <d v="2015-09-09T09:24:19"/>
        <d v="2014-05-01T19:06:51"/>
        <d v="2014-10-05T17:33:42"/>
        <d v="2014-08-18T13:00:57"/>
        <d v="2015-06-20T19:35:35"/>
        <d v="2015-07-15T18:11:53"/>
        <d v="2014-08-27T15:03:10"/>
        <d v="2014-12-16T21:52:21"/>
        <d v="2015-04-03T18:41:42"/>
        <d v="2015-08-13T19:41:04"/>
        <d v="2015-11-10T00:36:02"/>
        <d v="2014-07-08T12:22:24"/>
        <d v="2014-10-17T03:57:13"/>
        <d v="2015-11-16T23:08:04"/>
        <d v="2014-06-22T16:09:28"/>
        <d v="2014-07-22T07:01:56"/>
        <d v="2016-01-07T19:00:34"/>
        <d v="2016-04-01T15:03:37"/>
        <d v="2015-10-09T15:51:42"/>
        <d v="2014-07-21T07:43:22"/>
        <d v="2015-04-04T07:00:15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8"/>
        <d v="2016-03-28T14:58:27"/>
        <d v="2015-11-15T23:09:35"/>
        <d v="2014-10-20T19:40:07"/>
        <d v="2015-01-29T12:24:20"/>
        <d v="2015-09-24T04:14:05"/>
        <d v="2014-12-22T18:04:18"/>
        <d v="2015-07-11T22:17:17"/>
        <d v="2014-06-17T16:50:47"/>
        <d v="2014-03-21T13:10:45"/>
        <d v="2015-11-25T17:07:01"/>
        <d v="2016-05-06T23:15:17"/>
        <d v="2015-05-25T13:10:24"/>
        <d v="2015-03-26T19:59:23"/>
        <d v="2014-10-20T17:52:53"/>
        <d v="2015-08-14T05:39:37"/>
        <d v="2014-03-03T21:38:38"/>
        <d v="2013-05-15T19:32:37"/>
        <d v="2013-02-06T19:11:19"/>
        <d v="2013-12-04T21:53:33"/>
        <d v="2013-06-08T00:26:21"/>
        <d v="2014-07-15T19:42:34"/>
        <d v="2016-06-18T20:23:40"/>
        <d v="2012-06-15T14:00:05"/>
        <d v="2014-01-24T13:39:52"/>
        <d v="2011-08-31T04:30:25"/>
        <d v="2011-07-06T21:30:46"/>
        <d v="2012-03-29T06:30:58"/>
        <d v="2012-10-26T00:14:41"/>
        <d v="2011-02-13T18:09:45"/>
        <d v="2015-12-22T11:41:35"/>
        <d v="2013-03-24T05:01:12"/>
        <d v="2011-10-28T16:35:59"/>
        <d v="2012-03-29T03:28:38"/>
        <d v="2016-08-22T17:32:01"/>
        <d v="2014-03-26T18:38:13"/>
        <d v="2013-11-05T02:00:57"/>
        <d v="2012-07-10T03:48:47"/>
        <d v="2011-09-09T19:41:01"/>
        <d v="2015-02-07T14:46:29"/>
        <d v="2011-04-15T18:11:26"/>
        <d v="2011-08-24T03:00:38"/>
        <d v="2015-10-14T13:20:46"/>
        <d v="2010-05-24T12:56:44"/>
        <d v="2014-05-27T15:48:52"/>
        <d v="2013-05-08T18:03:12"/>
        <d v="2011-06-12T07:08:19"/>
        <d v="2011-03-17T09:39:25"/>
        <d v="2016-12-17T04:46:24"/>
        <d v="2012-06-05T20:35:38"/>
        <d v="2014-03-18T17:13:43"/>
        <d v="2012-01-27T00:07:22"/>
        <d v="2010-05-26T15:54:01"/>
        <d v="2011-06-12T03:14:42"/>
        <d v="2012-11-01T19:04:35"/>
        <d v="2013-12-23T21:40:00"/>
        <d v="2012-10-15T18:04:46"/>
        <d v="2012-12-31T18:38:30"/>
        <d v="2010-11-23T03:08:54"/>
        <d v="2014-02-12T19:20:31"/>
        <d v="2011-03-10T16:41:06"/>
        <d v="2016-04-25T17:23:40"/>
        <d v="2012-03-19T18:38:21"/>
        <d v="2011-04-02T23:34:47"/>
        <d v="2013-04-01T14:42:50"/>
        <d v="2011-01-27T00:37:11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5"/>
        <d v="2011-06-29T01:17:16"/>
        <d v="2011-07-15T01:39:47"/>
        <d v="2016-09-03T01:11:47"/>
        <d v="2015-04-02T16:55:11"/>
        <d v="2016-08-11T10:21:48"/>
        <d v="2014-09-22T18:46:05"/>
        <d v="2015-04-20T22:17:22"/>
        <d v="2016-12-05T23:51:21"/>
        <d v="2015-05-11T14:08:57"/>
        <d v="2015-03-04T14:59:01"/>
        <d v="2016-09-15T05:28:13"/>
        <d v="2014-08-31T22:29:43"/>
        <d v="2014-05-19T21:58:13"/>
        <d v="2016-06-20T20:06:01"/>
        <d v="2014-09-23T19:30:08"/>
        <d v="2016-05-01T19:23:05"/>
        <d v="2015-08-05T21:50:18"/>
        <d v="2014-05-29T09:09:58"/>
        <d v="2015-04-02T09:50:34"/>
        <d v="2015-08-23T13:46:34"/>
        <d v="2015-07-01T06:10:41"/>
        <d v="2015-07-02T22:06:13"/>
        <d v="2015-02-18T04:45:33"/>
        <d v="2015-04-16T03:40:24"/>
        <d v="2014-10-26T21:26:19"/>
        <d v="2016-07-08T01:32:23"/>
        <d v="2015-02-12T18:17:52"/>
        <d v="2015-07-15T13:00:52"/>
        <d v="2016-11-19T00:23:19"/>
        <d v="2014-11-26T18:25:40"/>
        <d v="2016-01-28T06:45:37"/>
        <d v="2014-11-25T04:07:50"/>
        <d v="2015-03-27T03:53:02"/>
        <d v="2015-04-19T13:13:11"/>
        <d v="2014-08-24T01:51:40"/>
        <d v="2014-10-21T14:04:04"/>
        <d v="2015-04-21T13:08:16"/>
        <d v="2015-06-13T13:25:36"/>
        <d v="2014-06-04T02:59:57"/>
        <d v="2016-01-27T21:52:53"/>
        <d v="2014-09-22T01:50:29"/>
        <d v="2016-05-24T10:25:46"/>
        <d v="2015-06-16T21:54:52"/>
        <d v="2014-06-02T16:29:56"/>
        <d v="2014-07-15T03:02:36"/>
        <d v="2015-08-27T23:04:15"/>
        <d v="2014-07-21T18:18:22"/>
        <d v="2015-12-13T15:48:45"/>
        <d v="2016-12-17T01:49:22"/>
        <d v="2015-06-05T22:15:36"/>
        <d v="2015-02-17T20:02:50"/>
        <d v="2014-09-18T12:07:39"/>
        <d v="2015-07-31T23:28:03"/>
        <d v="2016-06-13T04:20:15"/>
        <d v="2015-02-12T09:28:43"/>
        <d v="2015-01-29T13:45:08"/>
        <d v="2015-03-09T18:12:57"/>
        <d v="2014-08-04T18:40:12"/>
        <d v="2015-07-06T19:46:40"/>
        <d v="2015-03-07T01:08:47"/>
        <d v="2015-10-27T22:55:46"/>
        <d v="2016-02-03T01:55:56"/>
        <d v="2015-03-04T23:47:24"/>
        <d v="2015-05-23T17:48:15"/>
        <d v="2016-12-08T00:17:12"/>
        <d v="2014-10-27T19:26:50"/>
        <d v="2014-07-05T18:59:23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7"/>
        <d v="2016-01-06T23:55:32"/>
        <d v="2015-05-11T16:05:32"/>
        <d v="2015-09-12T13:01:39"/>
        <d v="2017-01-06T20:21:40"/>
        <d v="2014-09-05T09:12:02"/>
        <d v="2016-08-02T02:58:23"/>
        <d v="2014-08-16T02:00:03"/>
        <d v="2015-01-19T19:38:49"/>
        <d v="2015-09-08T22:16:05"/>
        <d v="2014-11-30T20:21:05"/>
        <d v="2016-07-05T14:00:03"/>
        <d v="2015-09-01T15:10:22"/>
        <d v="2016-07-16T00:06:24"/>
        <d v="2014-12-05T04:43:59"/>
        <d v="2014-11-16T08:52:48"/>
        <d v="2015-06-10T22:08:55"/>
        <d v="2015-09-02T01:33:13"/>
        <d v="2015-08-20T03:50:18"/>
        <d v="2016-02-16T21:08:41"/>
        <d v="2015-07-17T14:15:48"/>
        <d v="2015-01-05T15:22:29"/>
        <d v="2016-01-06T05:31:22"/>
        <d v="2015-03-03T23:00:38"/>
        <d v="2014-11-27T15:22:30"/>
        <d v="2015-03-16T15:04:49"/>
        <d v="2016-02-29T07:50:25"/>
        <d v="2015-07-10T15:27:10"/>
        <d v="2015-01-27T20:06:04"/>
        <d v="2015-01-27T18:28:38"/>
        <d v="2016-04-22T01:09:10"/>
        <d v="2015-05-11T05:38:47"/>
        <d v="2016-03-09T23:04:15"/>
        <d v="2015-04-12T15:59:04"/>
        <d v="2015-06-09T21:27:21"/>
        <d v="2015-04-02T16:28:25"/>
        <d v="2016-01-14T22:24:57"/>
        <d v="2015-05-05T18:39:11"/>
        <d v="2015-12-03T23:00:52"/>
        <d v="2015-01-28T19:49:07"/>
        <d v="2016-08-30T21:52:53"/>
        <d v="2015-05-12T00:51:00"/>
        <d v="2015-06-09T21:48:17"/>
        <d v="2015-11-13T02:01:39"/>
        <d v="2016-01-08T13:51:09"/>
        <d v="2016-12-09T23:06:01"/>
        <d v="2015-10-20T02:38:51"/>
        <d v="2013-03-21T17:00:11"/>
        <d v="2014-11-06T16:45:04"/>
        <d v="2011-11-15T11:49:51"/>
        <d v="2014-01-23T01:08:24"/>
        <d v="2010-02-04T07:46:00"/>
        <d v="2012-07-17T01:16:26"/>
        <d v="2010-10-29T08:43:26"/>
        <d v="2010-09-09T14:30:15"/>
        <d v="2011-11-23T18:35:09"/>
        <d v="2010-06-03T22:10:20"/>
        <d v="2013-05-07T13:34:52"/>
        <d v="2012-04-14T18:54:07"/>
        <d v="2010-03-29T15:54:18"/>
        <d v="2012-01-16T15:37:15"/>
        <d v="2015-09-16T22:51:51"/>
        <d v="2011-02-14T12:38:02"/>
        <d v="2013-02-14T18:27:47"/>
        <d v="2016-04-19T15:02:42"/>
        <d v="2011-05-19T01:14:27"/>
        <d v="2015-03-09T17:42:50"/>
        <d v="2010-06-01T18:08:00"/>
        <d v="2012-04-18T21:15:05"/>
        <d v="2011-01-12T05:57:09"/>
        <d v="2012-08-28T22:54:54"/>
        <d v="2012-04-11T14:53:16"/>
        <d v="2010-03-30T05:53:50"/>
        <d v="2010-01-27T04:11:48"/>
        <d v="2014-05-26T10:51:39"/>
        <d v="2011-09-23T03:39:38"/>
        <d v="2017-01-23T04:43:43"/>
        <d v="2011-04-04T20:47:50"/>
        <d v="2013-12-04T02:24:22"/>
        <d v="2010-02-26T21:36:31"/>
        <d v="2011-06-03T11:57:46"/>
        <d v="2012-03-01T21:53:50"/>
        <d v="2012-10-11T00:46:06"/>
        <d v="2012-02-28T01:57:54"/>
        <d v="2015-04-23T21:23:39"/>
        <d v="2012-09-12T00:59:00"/>
        <d v="2017-01-24T05:51:36"/>
        <d v="2014-04-15T14:10:35"/>
        <d v="2009-05-17T03:55:14"/>
        <d v="2010-01-16T22:04:52"/>
        <d v="2011-05-12T17:02:25"/>
        <d v="2011-12-27T17:43:01"/>
        <d v="2013-08-20T18:08:48"/>
        <d v="2013-02-08T19:35:24"/>
        <d v="2012-10-02T06:40:18"/>
        <d v="2012-05-22T04:03:13"/>
        <d v="2013-10-03T10:57:15"/>
        <d v="2010-12-14T08:51:38"/>
        <d v="2013-04-12T18:27:26"/>
        <d v="2011-09-26T19:16:40"/>
        <d v="2014-03-21T16:01:55"/>
        <d v="2010-06-14T02:01:35"/>
        <d v="2013-09-02T00:06:49"/>
        <d v="2012-08-13T11:24:43"/>
        <d v="2015-03-26T17:28:22"/>
        <d v="2014-03-11T11:07:28"/>
        <d v="2010-10-18T05:24:20"/>
        <d v="2011-03-24T23:02:19"/>
        <d v="2013-02-07T17:42:16"/>
        <d v="2012-01-25T20:33:59"/>
        <d v="2012-05-03T01:42:26"/>
        <d v="2012-07-24T02:16:37"/>
        <d v="2012-02-09T15:07:29"/>
        <d v="2013-02-28T20:05:34"/>
        <d v="2013-01-08T22:40:02"/>
        <d v="2011-01-24T16:40:10"/>
        <d v="2012-08-13T18:02:15"/>
        <d v="2011-10-05T04:23:44"/>
        <d v="2011-11-21T05:16:33"/>
        <d v="2013-03-15T21:03:52"/>
        <d v="2010-06-28T05:28:15"/>
        <d v="2013-01-30T19:59:49"/>
        <d v="2012-07-23T18:32:14"/>
        <d v="2014-11-07T22:09:57"/>
        <d v="2013-11-11T16:14:43"/>
        <d v="2013-02-25T00:55:52"/>
        <d v="2009-11-06T20:07:09"/>
        <d v="2015-11-23T13:13:53"/>
        <d v="2016-10-04T10:43:07"/>
        <d v="2016-04-13T13:40:49"/>
        <d v="2016-11-23T07:42:47"/>
        <d v="2015-06-29T15:01:48"/>
        <d v="2016-11-15T04:30:33"/>
        <d v="2017-02-09T07:33:27"/>
        <d v="2015-02-23T05:38:50"/>
        <d v="2015-10-01T22:43:08"/>
        <d v="2015-10-14T11:12:07"/>
        <d v="2013-04-15T12:22:44"/>
        <d v="2016-05-17T13:57:14"/>
        <d v="2015-09-16T16:19:37"/>
        <d v="2016-03-08T15:16:31"/>
        <d v="2015-04-07T16:22:38"/>
        <d v="2015-04-07T17:41:56"/>
        <d v="2015-10-14T14:18:38"/>
        <d v="2015-02-12T03:05:08"/>
        <d v="2016-07-08T18:08:10"/>
        <d v="2015-03-30T18:14:28"/>
        <d v="2017-02-06T16:03:27"/>
        <d v="2014-09-12T21:06:39"/>
        <d v="2016-03-30T18:44:25"/>
        <d v="2014-10-14T17:42:26"/>
        <d v="2015-04-17T23:18:15"/>
        <d v="2015-04-20T22:39:51"/>
        <d v="2015-09-14T12:00:21"/>
        <d v="2015-10-15T11:53:29"/>
        <d v="2015-07-22T14:05:17"/>
        <d v="2017-01-25T11:58:29"/>
        <d v="2016-08-04T01:35:10"/>
        <d v="2016-02-27T23:09:15"/>
        <d v="2014-09-08T04:01:09"/>
        <d v="2015-10-20T19:00:20"/>
        <d v="2016-03-09T19:52:01"/>
        <d v="2014-10-31T07:03:15"/>
        <d v="2016-02-15T19:16:34"/>
        <d v="2015-03-15T05:19:58"/>
        <d v="2016-05-17T20:38:42"/>
        <d v="2014-10-23T01:41:30"/>
        <d v="2015-06-08T21:33:00"/>
        <d v="2014-10-24T00:01:47"/>
        <d v="2014-07-17T05:03:11"/>
        <d v="2010-03-18T17:52:17"/>
        <d v="2014-05-21T20:37:53"/>
        <d v="2014-01-29T14:33:20"/>
        <d v="2012-04-20T19:01:59"/>
        <d v="2013-03-22T13:51:18"/>
        <d v="2015-02-08T14:32:03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7"/>
        <d v="2015-10-15T06:01:09"/>
        <d v="2016-01-01T13:43:29"/>
        <d v="2012-03-19T16:31:13"/>
        <d v="2015-12-29T17:16:32"/>
        <d v="2012-06-25T16:45:18"/>
        <d v="2012-08-23T17:01:40"/>
        <d v="2014-04-26T02:49:20"/>
        <d v="2014-12-07T18:45:48"/>
        <d v="2014-10-22T14:01:42"/>
        <d v="2015-07-26T22:49:52"/>
        <d v="2015-07-15T16:14:19"/>
        <d v="2016-06-28T01:49:41"/>
        <d v="2014-02-04T01:30:50"/>
        <d v="2015-04-18T00:52:52"/>
        <d v="2011-11-18T01:00:51"/>
        <d v="2011-08-08T17:12:52"/>
        <d v="2013-09-09T17:00:52"/>
        <d v="2016-02-17T19:38:03"/>
        <d v="2012-03-22T21:49:21"/>
        <d v="2012-06-22T13:33:26"/>
        <d v="2010-07-20T18:38:04"/>
        <d v="2015-03-15T19:02:06"/>
        <d v="2016-11-13T21:01:08"/>
        <d v="2014-04-16T15:15:47"/>
        <d v="2011-07-08T20:12:51"/>
        <d v="2015-10-15T12:56:58"/>
        <d v="2011-06-24T07:27:21"/>
        <d v="2014-01-07T15:04:22"/>
        <d v="2014-02-04T02:02:19"/>
        <d v="2011-04-05T03:53:58"/>
        <d v="2011-09-20T20:54:10"/>
        <d v="2013-09-26T17:39:50"/>
        <d v="2016-06-22T20:42:24"/>
        <d v="2015-04-19T23:33:17"/>
        <d v="2013-11-20T04:13:25"/>
        <d v="2012-07-09T17:49:38"/>
        <d v="2012-06-19T21:03:32"/>
        <d v="2013-09-12T01:31:05"/>
        <d v="2014-09-22T20:26:43"/>
        <d v="2014-01-09T09:30:32"/>
        <d v="2013-03-27T23:17:40"/>
        <d v="2015-06-23T06:46:38"/>
        <d v="2013-04-30T20:13:08"/>
        <d v="2014-02-12T05:40:32"/>
        <d v="2015-06-22T11:47:37"/>
        <d v="2014-08-12T06:14:57"/>
        <d v="2013-05-06T22:13:50"/>
        <d v="2012-01-26T09:01:39"/>
        <d v="2015-09-28T20:40:05"/>
        <d v="2016-01-31T17:05:15"/>
        <d v="2015-10-08T21:49:01"/>
        <d v="2014-05-19T18:24:06"/>
        <d v="2009-09-14T21:38:02"/>
        <d v="2013-08-27T02:34:28"/>
        <d v="2016-06-05T20:54:43"/>
        <d v="2015-08-22T17:26:21"/>
        <d v="2015-08-12T15:07:02"/>
        <d v="2013-10-29T20:01:43"/>
        <d v="2013-08-14T17:56:21"/>
        <d v="2013-07-01T08:41:53"/>
        <d v="2016-08-09T07:38:46"/>
        <d v="2015-10-19T06:15:58"/>
        <d v="2014-10-07T18:16:59"/>
        <d v="2016-02-23T23:39:14"/>
        <d v="2013-10-03T19:03:17"/>
        <d v="2015-01-20T21:19:44"/>
        <d v="2014-01-11T00:21:42"/>
        <d v="2011-12-17T21:46:01"/>
        <d v="2015-05-06T08:02:55"/>
        <d v="2015-02-02T02:00:20"/>
        <d v="2013-02-26T13:19:24"/>
        <d v="2014-04-24T18:11:35"/>
        <d v="2013-09-17T13:38:05"/>
        <d v="2014-01-15T22:43:21"/>
        <d v="2013-12-26T17:09:52"/>
        <d v="2015-04-13T16:53:35"/>
        <d v="2015-02-03T19:48:00"/>
        <d v="2014-10-26T17:12:52"/>
        <d v="2012-03-03T00:03:42"/>
        <d v="2013-09-30T16:40:01"/>
        <d v="2014-07-17T18:25:13"/>
        <d v="2013-04-14T16:47:40"/>
        <d v="2011-09-14T15:22:08"/>
        <d v="2014-04-30T13:01:16"/>
        <d v="2013-05-13T20:19:27"/>
        <d v="2011-06-11T03:02:21"/>
        <d v="2011-07-26T17:02:34"/>
        <d v="2016-04-28T20:22:16"/>
        <d v="2014-06-11T02:52:54"/>
        <d v="2012-08-08T22:37:44"/>
        <d v="2012-08-14T16:18:54"/>
        <d v="2012-05-12T04:01:23"/>
        <d v="2014-07-07T23:45:25"/>
        <d v="2013-11-27T04:01:30"/>
        <d v="2014-03-05T17:19:40"/>
        <d v="2014-07-24T22:08:39"/>
        <d v="2014-08-18T16:45:19"/>
        <d v="2017-01-18T07:53:49"/>
        <d v="2015-04-06T02:04:04"/>
        <d v="2014-04-28T23:24:01"/>
        <d v="2012-03-19T20:02:14"/>
        <d v="2015-03-02T21:51:49"/>
        <d v="2014-09-22T09:47:15"/>
        <d v="2013-07-10T12:00:16"/>
        <d v="2012-09-10T16:08:09"/>
        <d v="2016-03-18T21:31:31"/>
        <d v="2012-11-30T04:44:33"/>
        <d v="2015-09-25T22:32:52"/>
        <d v="2013-04-17T12:08:19"/>
        <d v="2014-05-02T22:37:19"/>
        <d v="2016-10-26T14:16:34"/>
        <d v="2016-12-10T01:18:21"/>
        <d v="2011-12-05T11:33:37"/>
        <d v="2012-07-23T23:14:45"/>
        <d v="2015-12-28T23:35:00"/>
        <d v="2016-08-14T00:50:31"/>
        <d v="2015-04-20T17:25:39"/>
        <d v="2014-06-09T19:56:06"/>
        <d v="2015-06-16T19:51:45"/>
        <d v="2013-12-12T22:21:15"/>
        <d v="2014-11-02T00:54:26"/>
        <d v="2011-11-11T18:17:29"/>
        <d v="2009-08-18T21:29:29"/>
        <d v="2010-03-10T21:15:52"/>
        <d v="2011-06-09T05:37:32"/>
        <d v="2012-02-17T13:17:06"/>
        <d v="2014-12-18T12:38:23"/>
        <d v="2012-02-10T23:36:28"/>
        <d v="2015-11-10T02:21:26"/>
        <d v="2013-07-11T13:15:21"/>
        <d v="2012-09-04T23:00:58"/>
        <d v="2012-03-27T00:35:02"/>
        <d v="2015-05-29T15:09:30"/>
        <d v="2016-01-31T04:14:00"/>
        <d v="2013-03-07T07:16:23"/>
        <d v="2016-10-06T17:48:47"/>
        <d v="2016-07-01T15:41:46"/>
        <d v="2014-07-10T14:44:07"/>
        <d v="2015-11-19T11:46:42"/>
        <d v="2015-03-28T18:41:20"/>
        <d v="2017-01-03T14:46:02"/>
        <d v="2015-08-07T14:47:05"/>
        <d v="2012-11-05T09:23:41"/>
        <d v="2015-11-10T16:51:01"/>
        <d v="2016-10-03T02:13:40"/>
        <d v="2016-03-01T00:58:46"/>
        <d v="2015-08-22T03:11:16"/>
        <d v="2016-05-02T17:12:49"/>
        <d v="2014-07-30T09:37:21"/>
        <d v="2015-07-07T14:12:24"/>
        <d v="2017-01-18T04:56:06"/>
        <d v="2015-05-31T22:05:08"/>
        <d v="2016-12-21T00:44:54"/>
        <d v="2015-06-02T14:11:08"/>
        <d v="2016-11-02T01:33:49"/>
        <d v="2016-04-13T00:10:08"/>
        <d v="2016-04-22T10:26:06"/>
        <d v="2015-09-23T19:27:50"/>
        <d v="2016-12-07T13:05:06"/>
        <d v="2015-06-24T08:16:48"/>
        <d v="2015-10-05T18:26:32"/>
        <d v="2016-04-13T19:04:23"/>
        <d v="2016-06-14T01:11:48"/>
        <d v="2015-01-05T19:36:47"/>
        <d v="2015-09-29T01:07:15"/>
        <d v="2016-03-04T17:41:56"/>
        <d v="2014-10-02T02:12:43"/>
        <d v="2016-06-04T15:46:00"/>
        <d v="2015-10-06T14:13:10"/>
        <d v="2015-09-02T16:01:56"/>
        <d v="2016-01-11T16:42:45"/>
        <d v="2015-09-29T21:40:49"/>
        <d v="2015-06-08T15:17:03"/>
        <d v="2017-01-18T16:17:25"/>
        <d v="2015-06-18T06:37:04"/>
        <d v="2015-11-10T14:48:17"/>
        <d v="2014-10-15T17:16:31"/>
        <d v="2014-09-19T16:26:13"/>
        <d v="2016-05-13T08:29:03"/>
        <d v="2015-12-07T20:38:38"/>
        <d v="2016-11-02T22:36:43"/>
        <d v="2015-02-22T21:11:46"/>
        <d v="2015-11-13T06:47:40"/>
        <d v="2014-11-17T18:30:45"/>
        <d v="2015-09-21T15:48:34"/>
        <d v="2016-11-18T09:20:16"/>
        <d v="2015-01-18T01:40:47"/>
        <d v="2016-02-11T22:37:55"/>
        <d v="2015-06-10T18:50:49"/>
        <d v="2016-06-14T16:25:34"/>
        <d v="2014-12-02T20:13:14"/>
        <d v="2015-12-10T22:07:03"/>
        <d v="2015-12-02T20:20:13"/>
        <d v="2016-01-19T19:09:30"/>
        <d v="2015-07-07T19:35:24"/>
        <d v="2015-10-05T17:11:28"/>
        <d v="2014-11-20T01:12:12"/>
        <d v="2016-09-19T10:38:28"/>
        <d v="2015-05-14T16:37:23"/>
        <d v="2015-01-27T11:19:13"/>
        <d v="2016-03-21T14:08:22"/>
        <d v="2015-08-14T13:53:13"/>
        <d v="2014-11-25T20:27:03"/>
        <d v="2016-08-23T21:47:48"/>
        <d v="2015-07-03T00:18:25"/>
        <d v="2015-02-20T17:45:19"/>
        <d v="2015-02-17T22:31:27"/>
        <d v="2015-02-14T17:11:57"/>
        <d v="2015-10-06T09:22:57"/>
        <d v="2015-01-16T20:30:07"/>
        <d v="2015-03-17T18:10:34"/>
        <d v="2016-09-18T18:28:06"/>
        <d v="2015-06-23T14:45:00"/>
        <d v="2016-01-08T13:18:51"/>
        <d v="2015-06-22T13:02:10"/>
        <d v="2014-11-03T05:34:21"/>
        <d v="2015-03-07T16:15:46"/>
        <d v="2016-03-17T18:43:26"/>
        <d v="2015-03-20T01:40:39"/>
        <d v="2016-10-03T21:31:32"/>
        <d v="2016-06-24T16:55:35"/>
        <d v="2014-11-05T00:03:02"/>
        <d v="2015-02-12T19:30:02"/>
        <d v="2015-03-10T19:09:23"/>
        <d v="2014-11-26T20:35:39"/>
        <d v="2015-05-19T19:03:35"/>
        <d v="2014-07-15T15:20:24"/>
        <d v="2014-07-29T00:50:56"/>
        <d v="2015-07-09T08:35:09"/>
        <d v="2015-04-08T15:36:49"/>
        <d v="2015-10-23T19:48:57"/>
        <d v="2015-05-16T22:06:21"/>
        <d v="2015-10-30T00:49:04"/>
        <d v="2015-03-23T19:56:27"/>
        <d v="2015-11-20T13:27:17"/>
        <d v="2016-08-03T00:45:46"/>
        <d v="2015-08-31T11:55:20"/>
        <d v="2016-05-25T01:29:01"/>
        <d v="2015-08-26T02:56:00"/>
        <d v="2017-01-26T09:01:47"/>
        <d v="2015-03-24T08:14:04"/>
        <d v="2015-11-09T19:26:43"/>
        <d v="2014-09-26T15:36:31"/>
        <d v="2014-07-11T17:12:19"/>
        <d v="2016-06-07T23:42:18"/>
        <d v="2016-06-11T18:35:38"/>
        <d v="2015-04-28T00:13:18"/>
        <d v="2015-04-14T23:44:01"/>
        <d v="2017-02-24T21:29:38"/>
        <d v="2015-07-13T13:25:40"/>
        <d v="2016-01-15T07:21:52"/>
        <d v="2014-06-13T16:37:37"/>
        <d v="2016-04-14T15:18:28"/>
        <d v="2015-08-07T14:52:01"/>
        <d v="2016-04-29T18:32:10"/>
        <d v="2015-10-26T15:49:26"/>
        <d v="2016-05-17T07:11:02"/>
        <d v="2015-01-27T22:17:09"/>
        <d v="2015-03-13T02:12:43"/>
        <d v="2015-05-07T10:55:50"/>
        <d v="2017-01-27T23:05:18"/>
        <d v="2017-01-24T14:14:22"/>
        <d v="2014-08-14T13:59:56"/>
        <d v="2016-11-09T10:05:16"/>
        <d v="2015-07-14T13:40:48"/>
        <d v="2015-07-14T15:37:54"/>
        <d v="2015-04-06T15:24:36"/>
        <d v="2014-09-16T15:58:59"/>
        <d v="2016-07-13T00:37:54"/>
        <d v="2014-07-12T20:27:48"/>
        <d v="2016-02-16T18:25:49"/>
        <d v="2014-09-09T16:38:29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40"/>
        <d v="2015-11-23T20:17:53"/>
        <d v="2015-06-24T03:51:30"/>
        <d v="2015-07-24T14:14:55"/>
        <d v="2014-10-10T17:47:59"/>
        <d v="2016-09-23T15:29:20"/>
        <d v="2014-12-17T10:30:47"/>
        <d v="2015-06-18T20:14:16"/>
        <d v="2015-03-14T15:59:36"/>
        <d v="2016-11-14T17:04:21"/>
        <d v="2014-07-18T19:58:18"/>
        <d v="2016-09-19T08:57:43"/>
        <d v="2015-03-27T19:57:02"/>
        <d v="2016-06-06T15:00:58"/>
        <d v="2016-05-16T17:02:00"/>
        <d v="2014-12-11T16:37:33"/>
        <d v="2014-12-01T05:16:05"/>
        <d v="2014-07-18T20:10:17"/>
        <d v="2014-06-13T02:47:08"/>
        <d v="2014-12-02T22:20:05"/>
        <d v="2015-01-08T18:26:22"/>
        <d v="2016-05-14T09:41:36"/>
        <d v="2016-04-21T09:02:18"/>
        <d v="2016-07-05T16:41:50"/>
        <d v="2014-08-13T12:02:11"/>
        <d v="2016-09-26T19:20:05"/>
        <d v="2017-02-12T18:22:03"/>
        <d v="2016-09-21T21:36:05"/>
        <d v="2014-06-19T11:21:32"/>
        <d v="2014-11-28T20:47:53"/>
        <d v="2015-07-04T16:09:30"/>
        <d v="2016-12-07T18:00:54"/>
        <d v="2015-09-15T02:30:53"/>
        <d v="2016-11-01T16:01:37"/>
        <d v="2016-07-28T15:14:02"/>
        <d v="2015-06-03T00:40:46"/>
        <d v="2016-11-22T09:01:03"/>
        <d v="2015-03-31T19:23:48"/>
        <d v="2017-01-02T15:56:00"/>
        <d v="2014-10-01T12:30:21"/>
        <d v="2014-06-25T22:15:03"/>
        <d v="2016-01-19T12:33:10"/>
        <d v="2014-08-15T22:20:45"/>
        <d v="2013-10-16T11:39:09"/>
        <d v="2016-12-11T16:31:22"/>
        <d v="2014-06-23T15:54:41"/>
        <d v="2016-10-25T17:26:27"/>
        <d v="2016-12-07T22:49:10"/>
        <d v="2016-12-22T04:37:48"/>
        <d v="2016-12-22T11:47:58"/>
        <d v="2016-11-02T23:53:04"/>
        <d v="2016-11-22T15:55:27"/>
        <d v="2014-07-15T13:56:41"/>
        <d v="2014-11-05T00:59:19"/>
        <d v="2014-07-17T23:38:22"/>
        <d v="2016-11-04T11:01:08"/>
        <d v="2016-01-15T16:20:33"/>
        <d v="2016-05-06T12:42:13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8"/>
        <d v="2012-03-09T19:19:39"/>
        <d v="2015-06-29T19:35:50"/>
        <d v="2011-05-31T15:19:23"/>
        <d v="2015-11-13T15:01:53"/>
        <d v="2013-03-13T01:01:27"/>
        <d v="2012-12-04T00:29:10"/>
        <d v="2011-07-07T20:05:57"/>
        <d v="2012-07-21T04:27:42"/>
        <d v="2011-11-07T17:53:11"/>
        <d v="2011-12-02T19:05:48"/>
        <d v="2013-07-31T10:11:01"/>
        <d v="2013-11-20T10:04:53"/>
        <d v="2015-04-08T03:57:00"/>
        <d v="2014-11-03T00:42:26"/>
        <d v="2013-11-01T17:37:20"/>
        <d v="2014-01-28T06:36:28"/>
        <d v="2014-10-31T14:29:55"/>
        <d v="2014-07-09T12:03:49"/>
        <d v="2015-06-07T03:31:23"/>
        <d v="2013-05-07T15:33:27"/>
        <d v="2014-02-19T22:01:52"/>
        <d v="2012-03-22T17:01:26"/>
        <d v="2012-11-13T22:58:24"/>
        <d v="2013-04-03T13:44:06"/>
        <d v="2012-09-05T01:01:50"/>
        <d v="2014-12-15T13:10:19"/>
        <d v="2014-07-11T20:19:27"/>
        <d v="2016-12-29T22:35:31"/>
        <d v="2013-01-25T21:04:33"/>
        <d v="2011-06-19T15:07:55"/>
        <d v="2016-09-26T10:06:57"/>
        <d v="2015-01-15T14:09:52"/>
        <d v="2012-12-06T17:58:42"/>
        <d v="2013-04-19T14:31:18"/>
        <d v="2011-02-16T18:24:20"/>
        <d v="2012-11-22T01:18:34"/>
        <d v="2010-09-08T20:04:28"/>
        <d v="2014-05-30T07:55:40"/>
        <d v="2016-10-27T18:20:13"/>
        <d v="2014-01-03T18:02:06"/>
        <d v="2016-11-16T20:36:11"/>
        <d v="2013-07-16T10:43:28"/>
        <d v="2015-08-11T04:09:21"/>
        <d v="2014-09-19T13:01:25"/>
        <d v="2015-01-17T18:48:03"/>
        <d v="2015-04-21T03:26:51"/>
        <d v="2013-11-16T04:58:11"/>
        <d v="2013-11-26T23:54:54"/>
        <d v="2013-01-15T23:59:29"/>
        <d v="2015-12-11T19:46:42"/>
        <d v="2009-09-12T01:22:00"/>
        <d v="2015-04-06T17:39:46"/>
        <d v="2014-01-24T18:43:38"/>
        <d v="2011-11-16T01:26:36"/>
        <d v="2015-09-03T16:27:26"/>
        <d v="2013-07-01T23:32:58"/>
        <d v="2014-03-31T16:51:21"/>
        <d v="2010-09-15T16:25:06"/>
        <d v="2011-04-03T16:10:25"/>
        <d v="2013-05-09T00:01:15"/>
        <d v="2012-07-26T18:11:42"/>
        <d v="2012-03-19T18:34:09"/>
        <d v="2014-02-05T03:35:19"/>
        <d v="2013-01-29T14:15:16"/>
        <d v="2012-03-15T01:20:34"/>
        <d v="2013-10-02T15:03:46"/>
        <d v="2012-05-30T00:09:49"/>
        <d v="2013-01-03T04:28:00"/>
        <d v="2013-01-02T01:09:00"/>
        <d v="2013-10-10T18:44:07"/>
        <d v="2013-10-08T20:58:04"/>
        <d v="2013-06-17T17:47:24"/>
        <d v="2011-07-12T02:45:38"/>
        <d v="2012-02-24T14:42:47"/>
        <d v="2013-08-16T21:11:25"/>
        <d v="2012-03-28T23:51:29"/>
        <d v="2014-08-31T14:09:47"/>
        <d v="2012-03-28T16:00:46"/>
        <d v="2014-08-12T10:24:14"/>
        <d v="2011-06-01T19:05:20"/>
        <d v="2012-08-02T00:32:05"/>
        <d v="2011-05-02T22:47:58"/>
        <d v="2011-07-06T02:32:07"/>
        <d v="2011-05-27T19:45:13"/>
        <d v="2011-08-08T16:35:39"/>
        <d v="2017-01-24T15:05:11"/>
        <d v="2014-11-19T02:24:47"/>
        <d v="2013-12-20T20:00:31"/>
        <d v="2012-08-02T01:21:02"/>
        <d v="2013-06-18T15:26:42"/>
        <d v="2013-01-08T00:25:53"/>
        <d v="2012-06-20T23:02:45"/>
        <d v="2011-05-16T17:50:01"/>
        <d v="2014-10-02T22:01:43"/>
        <d v="2013-03-08T20:54:03"/>
        <d v="2012-01-17T14:23:31"/>
        <d v="2012-07-30T21:11:22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1"/>
        <d v="2012-01-19T11:21:47"/>
        <d v="2012-06-13T01:13:03"/>
        <d v="2016-05-14T19:14:00"/>
        <d v="2013-02-20T12:37:06"/>
        <d v="2012-03-28T15:31:35"/>
        <d v="2011-11-22T16:12:15"/>
        <d v="2014-03-20T21:04:35"/>
        <d v="2013-05-28T19:44:52"/>
        <d v="2012-04-06T10:59:19"/>
        <d v="2013-09-07T01:21:59"/>
        <d v="2014-04-01T23:57:43"/>
        <d v="2011-12-18T21:33:06"/>
        <d v="2012-08-23T18:19:17"/>
        <d v="2016-08-25T05:26:28"/>
        <d v="2014-10-11T20:07:43"/>
        <d v="2013-09-09T14:13:04"/>
        <d v="2016-11-21T06:11:21"/>
        <d v="2014-09-23T16:25:53"/>
        <d v="2016-07-27T04:56:36"/>
        <d v="2014-02-24T09:24:16"/>
        <d v="2015-06-10T19:09:36"/>
        <d v="2015-03-15T19:00:33"/>
        <d v="2015-02-16T03:34:25"/>
        <d v="2016-03-23T19:51:58"/>
        <d v="2016-06-01T21:07:33"/>
        <d v="2016-10-13T19:19:55"/>
        <d v="2015-01-17T19:58:30"/>
        <d v="2016-11-28T05:05:47"/>
        <d v="2016-06-24T03:00:17"/>
        <d v="2016-08-27T07:29:17"/>
        <d v="2015-10-14T13:57:11"/>
        <d v="2015-03-16T17:53:38"/>
        <d v="2015-05-04T19:41:08"/>
        <d v="2013-10-23T11:35:13"/>
        <d v="2016-08-17T23:10:04"/>
        <d v="2013-10-12T13:19:09"/>
        <d v="2012-01-13T02:49:27"/>
        <d v="2013-09-24T02:33:58"/>
        <d v="2012-11-17T18:33:17"/>
        <d v="2015-01-21T15:18:39"/>
        <d v="2009-10-02T02:31:47"/>
        <d v="2013-12-08T00:39:58"/>
        <d v="2013-03-09T20:17:37"/>
        <d v="2013-08-02T00:32:04"/>
        <d v="2013-10-30T13:28:16"/>
        <d v="2011-01-24T19:48:48"/>
        <d v="2012-10-02T04:00:40"/>
        <d v="2013-04-04T14:00:34"/>
        <d v="2015-09-01T17:22:11"/>
        <d v="2013-01-02T11:55:28"/>
        <d v="2013-11-19T18:56:00"/>
        <d v="2010-11-23T05:35:25"/>
        <d v="2012-05-08T19:55:06"/>
        <d v="2012-09-27T07:42:19"/>
        <d v="2011-11-30T06:01:27"/>
        <d v="2011-08-04T20:39:10"/>
        <d v="2016-01-02T22:27:16"/>
        <d v="2012-03-13T19:15:46"/>
        <d v="2016-12-09T22:35:12"/>
        <d v="2016-08-21T20:53:34"/>
        <d v="2012-04-27T23:00:56"/>
        <d v="2011-07-27T18:04:46"/>
        <d v="2014-09-05T18:49:04"/>
        <d v="2013-10-22T16:46:19"/>
        <d v="2014-07-22T00:45:31"/>
        <d v="2010-05-06T04:48:03"/>
        <d v="2015-03-02T21:32:44"/>
        <d v="2016-05-06T23:33:31"/>
        <d v="2010-09-10T03:03:50"/>
        <d v="2015-08-02T20:57:06"/>
        <d v="2012-10-29T16:31:48"/>
        <d v="2011-12-01T18:11:50"/>
        <d v="2011-04-13T02:22:42"/>
        <d v="2016-02-29T20:23:22"/>
        <d v="2010-04-23T19:28:35"/>
        <d v="2014-07-09T23:10:22"/>
        <d v="2012-08-28T19:06:21"/>
        <d v="2015-12-04T01:55:37"/>
        <d v="2010-11-25T05:45:27"/>
        <d v="2014-02-11T04:33:10"/>
        <d v="2011-08-12T04:37:04"/>
        <d v="2010-06-11T19:14:16"/>
        <d v="2012-06-21T16:34:00"/>
        <d v="2017-01-02T13:05:19"/>
        <d v="2014-01-03T00:07:26"/>
        <d v="2012-10-12T02:37:27"/>
        <d v="2012-04-05T03:20:19"/>
        <d v="2012-07-26T18:19:08"/>
        <d v="2012-01-29T16:18:35"/>
        <d v="2010-09-13T20:28:55"/>
        <d v="2014-06-12T22:38:51"/>
        <d v="2014-11-01T21:59:21"/>
        <d v="2012-11-14T15:24:06"/>
        <d v="2013-10-15T16:07:02"/>
        <d v="2011-10-31T04:06:17"/>
        <d v="2014-08-27T12:43:13"/>
        <d v="2014-10-22T23:02:04"/>
        <d v="2013-01-14T22:37:49"/>
        <d v="2013-10-28T21:08:32"/>
        <d v="2010-06-09T00:28:50"/>
        <d v="2012-04-14T19:44:56"/>
        <d v="2012-09-28T20:41:54"/>
        <d v="2012-03-10T05:42:49"/>
        <d v="2010-05-14T21:58:26"/>
        <d v="2014-02-10T08:38:23"/>
        <d v="2013-02-05T23:15:45"/>
        <d v="2014-03-13T04:03:29"/>
        <d v="2014-04-04T17:41:24"/>
        <d v="2015-12-30T08:00:29"/>
        <d v="2011-12-06T00:34:50"/>
        <d v="2013-10-04T19:09:18"/>
        <d v="2012-08-03T11:30:48"/>
        <d v="2013-05-22T18:18:59"/>
        <d v="2015-06-27T00:12:07"/>
        <d v="2017-01-11T02:19:05"/>
        <d v="2016-01-13T20:14:20"/>
        <d v="2016-10-30T16:01:45"/>
        <d v="2016-03-15T14:00:50"/>
        <d v="2016-12-28T20:57:07"/>
        <d v="2016-08-10T18:00:48"/>
        <d v="2016-05-01T18:45:06"/>
        <d v="2016-02-11T19:52:44"/>
        <d v="2015-12-23T01:02:57"/>
        <d v="2015-12-18T18:01:02"/>
        <d v="2016-04-20T15:41:13"/>
        <d v="2016-10-19T14:43:32"/>
        <d v="2014-12-26T03:56:39"/>
        <d v="2015-07-09T20:00:39"/>
        <d v="2016-08-04T07:05:00"/>
        <d v="2015-02-25T21:55:59"/>
        <d v="2016-10-17T13:15:33"/>
        <d v="2015-03-19T19:16:04"/>
        <d v="2014-12-20T04:11:06"/>
        <d v="2017-01-31T15:02:36"/>
        <d v="2017-01-05T16:38:55"/>
        <d v="2016-01-04T17:05:53"/>
        <d v="2016-09-12T15:15:19"/>
        <d v="2015-07-23T15:05:20"/>
        <d v="2016-09-24T00:24:07"/>
        <d v="2016-09-06T15:15:33"/>
        <d v="2016-02-22T06:06:14"/>
        <d v="2014-07-16T20:20:34"/>
        <d v="2017-01-07T07:16:47"/>
        <d v="2016-12-17T05:17:34"/>
        <d v="2015-04-17T17:01:00"/>
        <d v="2014-08-05T20:46:39"/>
        <d v="2015-09-10T00:21:33"/>
        <d v="2016-02-24T17:59:17"/>
        <d v="2016-04-29T16:43:05"/>
        <d v="2015-06-30T01:24:57"/>
        <d v="2016-01-22T22:36:37"/>
        <d v="2016-01-26T07:25:01"/>
        <d v="2016-05-16T10:00:29"/>
        <d v="2014-10-16T21:42:03"/>
        <d v="2014-07-10T22:43:42"/>
        <d v="2016-09-02T18:04:46"/>
        <d v="2016-07-23T16:01:26"/>
        <d v="2015-02-26T02:46:49"/>
        <d v="2015-12-01T23:13:31"/>
        <d v="2015-11-16T18:25:00"/>
        <d v="2014-05-14T07:04:10"/>
        <d v="2016-09-01T08:33:46"/>
        <d v="2016-08-29T22:24:55"/>
        <d v="2014-08-04T18:49:24"/>
        <d v="2016-06-17T18:09:49"/>
        <d v="2016-03-08T22:11:59"/>
        <d v="2016-10-09T23:09:29"/>
        <d v="2014-10-09T06:18:51"/>
        <d v="2014-11-04T22:34:40"/>
        <d v="2014-06-27T20:47:40"/>
        <d v="2014-10-29T02:28:18"/>
        <d v="2015-10-05T04:03:22"/>
        <d v="2014-10-14T07:11:31"/>
        <d v="2017-01-14T01:26:00"/>
        <d v="2016-12-16T17:16:54"/>
        <d v="2015-11-17T16:25:15"/>
        <d v="2017-02-14T17:01:02"/>
        <d v="2016-01-19T17:00:28"/>
        <d v="2015-09-29T14:59:44"/>
        <d v="2014-12-04T00:57:53"/>
        <d v="2016-11-02T14:00:23"/>
        <d v="2016-11-28T19:25:15"/>
        <d v="2016-05-20T14:30:47"/>
        <d v="2016-07-10T19:54:22"/>
        <d v="2014-11-03T21:33:15"/>
        <d v="2016-12-10T10:34:12"/>
        <d v="2015-12-01T20:00:56"/>
        <d v="2014-11-12T00:03:36"/>
        <d v="2015-10-26T21:04:55"/>
        <d v="2016-02-22T02:34:16"/>
        <d v="2015-10-12T16:12:15"/>
        <d v="2016-06-14T11:48:54"/>
        <d v="2015-01-05T23:22:29"/>
        <d v="2015-05-03T01:40:09"/>
        <d v="2015-09-24T06:02:52"/>
        <d v="2015-04-17T15:31:18"/>
        <d v="2015-05-21T22:04:22"/>
        <d v="2016-01-01T13:56:04"/>
        <d v="2015-02-14T20:00:37"/>
        <d v="2016-02-26T09:46:56"/>
        <d v="2014-09-23T00:49:07"/>
        <d v="2017-01-20T15:03:26"/>
        <d v="2015-02-09T17:05:08"/>
        <d v="2016-08-29T11:35:50"/>
        <d v="2015-11-16T18:20:10"/>
        <d v="2016-05-24T16:00:26"/>
        <d v="2016-11-14T17:34:41"/>
        <d v="2016-07-04T04:00:05"/>
        <d v="2015-01-12T15:23:40"/>
        <d v="2012-12-06T10:46:31"/>
        <d v="2015-04-25T19:44:22"/>
        <d v="2016-02-18T05:33:44"/>
        <d v="2016-11-18T02:37:27"/>
        <d v="2016-07-28T17:00:09"/>
        <d v="2014-07-11T01:26:33"/>
        <d v="2014-07-31T16:42:29"/>
        <d v="2015-04-20T06:04:16"/>
        <d v="2015-01-07T22:13:22"/>
        <d v="2014-07-24T20:59:11"/>
        <d v="2015-11-11T20:26:01"/>
        <d v="2014-10-06T19:38:35"/>
        <d v="2016-08-16T01:16:29"/>
        <d v="2016-01-13T10:20:45"/>
        <d v="2015-08-15T19:07:58"/>
        <d v="2014-07-30T00:20:26"/>
        <d v="2016-04-23T19:08:15"/>
        <d v="2017-02-09T04:08:52"/>
        <d v="2014-07-11T20:26:39"/>
        <d v="2016-02-06T23:49:06"/>
        <d v="2015-02-23T17:16:18"/>
        <d v="2016-11-04T20:54:44"/>
        <d v="2015-02-12T21:37:23"/>
        <d v="2015-02-11T18:57:36"/>
        <d v="2015-03-16T21:54:54"/>
        <d v="2016-03-03T06:38:28"/>
        <d v="2016-07-05T19:22:22"/>
        <d v="2016-08-01T00:44:22"/>
        <d v="2013-05-23T05:28:24"/>
        <d v="2014-01-22T09:08:43"/>
        <d v="2013-06-20T23:06:23"/>
        <d v="2013-11-21T20:32:12"/>
        <d v="2016-03-11T08:54:24"/>
        <d v="2013-10-25T05:30:59"/>
        <d v="2012-09-11T00:17:03"/>
        <d v="2015-10-18T18:04:53"/>
        <d v="2014-01-06T19:58:17"/>
        <d v="2011-09-16T23:09:02"/>
        <d v="2013-12-05T04:09:06"/>
        <d v="2012-04-06T21:41:57"/>
        <d v="2014-07-18T09:04:10"/>
        <d v="2015-12-15T04:00:11"/>
        <d v="2011-06-07T04:42:02"/>
        <d v="2016-04-19T13:35:37"/>
        <d v="2014-04-11T03:18:53"/>
        <d v="2014-12-29T22:14:52"/>
        <d v="2012-07-11T21:44:48"/>
        <d v="2014-06-03T15:49:44"/>
        <d v="2014-07-09T21:53:25"/>
        <d v="2016-02-13T16:06:16"/>
        <d v="2014-07-25T20:48:11"/>
        <d v="2014-05-16T17:08:07"/>
        <d v="2014-03-25T19:11:08"/>
        <d v="2015-05-27T04:32:55"/>
        <d v="2015-04-29T04:27:34"/>
        <d v="2016-03-11T19:41:12"/>
        <d v="2012-12-07T00:37:19"/>
        <d v="2016-01-27T23:22:18"/>
        <d v="2011-09-09T17:07:13"/>
        <d v="2013-07-31T12:53:40"/>
        <d v="2014-09-03T12:25:54"/>
        <d v="2014-01-21T19:01:18"/>
        <d v="2014-03-14T18:18:15"/>
        <d v="2015-04-13T20:04:28"/>
        <d v="2016-01-15T02:39:32"/>
        <d v="2016-06-17T18:32:18"/>
        <d v="2013-10-30T01:05:25"/>
        <d v="2016-04-19T05:19:50"/>
        <d v="2014-05-12T09:50:21"/>
        <d v="2014-02-22T03:15:28"/>
        <d v="2012-03-05T17:46:16"/>
        <d v="2014-06-23T20:40:24"/>
        <d v="2012-02-13T15:17:15"/>
        <d v="2016-10-19T18:03:10"/>
        <d v="2012-11-07T22:23:42"/>
        <d v="2015-12-09T04:53:11"/>
        <d v="2014-11-20T18:13:31"/>
        <d v="2014-07-15T23:27:01"/>
        <d v="2013-09-09T08:18:08"/>
        <d v="2016-02-29T16:41:35"/>
        <d v="2012-04-10T20:20:08"/>
        <d v="2015-11-25T14:21:53"/>
        <d v="2014-03-06T03:59:39"/>
        <d v="2014-03-24T19:01:05"/>
        <d v="2011-09-13T20:56:40"/>
        <d v="2016-02-12T22:25:17"/>
        <d v="2013-05-16T16:53:45"/>
        <d v="2014-03-20T12:34:09"/>
        <d v="2015-03-31T16:00:52"/>
        <d v="2015-07-27T14:58:50"/>
        <d v="2016-06-14T07:51:35"/>
        <d v="2014-10-14T20:30:01"/>
        <d v="2014-07-08T15:35:18"/>
        <d v="2016-05-06T06:21:34"/>
        <d v="2014-09-26T23:55:01"/>
        <d v="2015-11-24T21:47:49"/>
        <d v="2016-12-02T02:46:12"/>
        <d v="2014-07-01T09:46:22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8"/>
        <d v="2015-11-17T04:38:46"/>
        <d v="2015-03-30T04:22:00"/>
        <d v="2014-08-03T17:56:33"/>
        <d v="2014-03-25T22:52:54"/>
        <d v="2014-08-20T23:19:44"/>
        <d v="2016-11-01T04:06:21"/>
        <d v="2016-05-17T17:02:47"/>
        <d v="2015-11-09T22:54:36"/>
        <d v="2015-08-08T02:27:44"/>
        <d v="2015-04-15T17:01:52"/>
        <d v="2015-05-19T17:08:25"/>
        <d v="2015-08-07T02:36:46"/>
        <d v="2014-07-15T18:20:08"/>
        <d v="2015-01-25T01:42:42"/>
        <d v="2014-10-06T15:04:41"/>
        <d v="2014-11-09T02:12:08"/>
        <d v="2015-05-30T17:26:06"/>
        <d v="2015-02-26T03:43:06"/>
        <d v="2015-04-28T15:06:30"/>
        <d v="2014-08-25T16:24:25"/>
        <d v="2014-07-10T17:22:01"/>
        <d v="2016-05-19T17:23:03"/>
        <d v="2014-06-02T05:08:51"/>
        <d v="2015-05-26T11:39:02"/>
        <d v="2014-08-12T17:38:15"/>
        <d v="2016-08-23T01:17:45"/>
        <d v="2015-01-23T08:29:24"/>
        <d v="2015-04-30T21:26:11"/>
        <d v="2014-10-26T19:18:47"/>
        <d v="2014-07-21T16:22:33"/>
        <d v="2015-06-29T04:27:37"/>
        <d v="2016-04-08T20:12:07"/>
        <d v="2015-06-15T17:28:59"/>
        <d v="2017-01-11T00:28:18"/>
        <d v="2014-09-15T15:51:36"/>
        <d v="2014-07-17T21:44:12"/>
        <d v="2015-09-28T17:17:08"/>
        <d v="2014-05-22T19:21:55"/>
        <d v="2015-01-30T08:08:41"/>
        <d v="2016-12-24T19:51:28"/>
        <d v="2016-10-13T20:40:23"/>
        <d v="2017-01-06T14:23:32"/>
        <d v="2015-05-06T20:45:49"/>
        <d v="2015-04-29T20:43:15"/>
        <d v="2015-04-15T21:28:43"/>
        <d v="2016-12-07T16:49:00"/>
        <d v="2016-06-08T23:29:56"/>
        <d v="2014-08-01T15:58:46"/>
        <d v="2016-02-19T14:29:20"/>
        <d v="2017-01-12T12:09:39"/>
        <d v="2016-02-09T18:37:33"/>
        <d v="2015-03-09T11:42:59"/>
        <d v="2015-10-21T08:20:54"/>
        <d v="2015-11-18T19:39:00"/>
        <d v="2016-05-13T15:57:14"/>
        <d v="2015-11-25T14:51:26"/>
        <d v="2015-06-06T18:30:00"/>
        <d v="2015-03-26T11:27:36"/>
        <d v="2016-06-15T14:34:06"/>
        <d v="2015-05-28T06:55:54"/>
        <d v="2015-05-01T14:45:28"/>
        <d v="2015-10-20T17:57:14"/>
        <d v="2015-05-14T12:09:11"/>
        <d v="2017-02-06T18:37:33"/>
        <d v="2016-03-01T10:19:34"/>
        <d v="2016-02-23T17:01:05"/>
        <d v="2017-01-26T20:18:26"/>
        <d v="2015-05-08T22:36:13"/>
        <d v="2016-05-25T20:47:41"/>
        <d v="2015-11-10T22:48:16"/>
        <d v="2016-12-27T18:08:20"/>
        <d v="2015-04-10T20:10:06"/>
        <d v="2014-04-30T22:09:17"/>
        <d v="2015-08-31T14:47:37"/>
        <d v="2016-06-14T19:25:40"/>
        <d v="2015-10-01T15:53:21"/>
        <d v="2016-09-20T11:05:14"/>
        <d v="2015-07-26T15:05:12"/>
        <d v="2016-11-06T11:24:48"/>
        <d v="2016-03-01T17:17:28"/>
        <d v="2016-10-11T04:15:09"/>
        <d v="2014-04-07T13:11:42"/>
        <d v="2013-08-23T21:44:38"/>
        <d v="2014-03-17T20:59:42"/>
        <d v="2014-07-07T22:03:37"/>
        <d v="2011-07-30T17:30:08"/>
        <d v="2012-03-17T11:02:07"/>
        <d v="2011-01-25T23:20:31"/>
        <d v="2015-07-08T22:36:09"/>
        <d v="2013-08-20T20:21:10"/>
        <d v="2012-01-31T22:46:15"/>
        <d v="2015-01-03T18:55:42"/>
        <d v="2013-11-05T03:14:59"/>
        <d v="2012-07-20T16:19:24"/>
        <d v="2012-08-04T06:47:46"/>
        <d v="2011-07-07T14:38:57"/>
        <d v="2011-12-06T23:06:08"/>
        <d v="2013-05-15T00:57:37"/>
        <d v="2014-10-11T20:06:21"/>
        <d v="2011-08-27T03:58:23"/>
        <d v="2011-05-08T21:06:12"/>
        <d v="2013-03-22T19:48:44"/>
        <d v="2014-05-15T14:23:55"/>
        <d v="2011-10-22T01:02:29"/>
        <d v="2013-04-06T07:00:56"/>
        <d v="2014-05-08T15:45:54"/>
        <d v="2012-06-07T17:46:51"/>
        <d v="2014-07-23T15:25:31"/>
        <d v="2011-07-27T19:32:47"/>
        <d v="2013-09-26T23:42:50"/>
        <d v="2014-08-04T18:48:27"/>
        <d v="2010-11-05T14:54:47"/>
        <d v="2013-11-01T20:17:32"/>
        <d v="2012-01-13T22:03:51"/>
        <d v="2011-02-13T02:03:11"/>
        <d v="2013-08-01T14:40:12"/>
        <d v="2014-05-07T23:17:45"/>
        <d v="2014-01-27T20:13:41"/>
        <d v="2013-12-30T08:13:47"/>
        <d v="2014-01-17T18:18:13"/>
        <d v="2014-02-22T02:01:10"/>
        <d v="2013-09-30T15:54:43"/>
        <d v="2010-10-14T15:43:35"/>
        <d v="2013-12-12T21:02:25"/>
        <d v="2013-06-24T14:02:39"/>
        <d v="2013-08-21T20:17:27"/>
        <d v="2016-03-16T19:45:13"/>
        <d v="2012-01-25T20:34:03"/>
        <d v="2013-10-14T16:24:20"/>
        <d v="2010-04-06T17:52:59"/>
        <d v="2014-08-01T17:31:31"/>
        <d v="2012-07-26T16:33:45"/>
        <d v="2013-07-03T20:49:48"/>
        <d v="2009-07-13T16:54:07"/>
        <d v="2012-07-31T13:29:07"/>
        <d v="2014-05-27T13:19:27"/>
        <d v="2014-02-12T02:22:51"/>
        <d v="2010-12-01T18:10:54"/>
        <d v="2013-07-08T17:50:37"/>
        <d v="2013-11-08T11:24:16"/>
        <d v="2013-02-15T17:13:09"/>
        <d v="2016-12-08T05:38:02"/>
        <d v="2015-06-05T13:59:36"/>
        <d v="2015-02-04T09:13:47"/>
        <d v="2015-04-13T14:54:17"/>
        <d v="2016-07-10T03:42:43"/>
        <d v="2016-12-05T03:14:06"/>
        <d v="2015-03-23T14:45:32"/>
        <d v="2015-03-01T15:39:51"/>
        <d v="2015-09-09T18:20:29"/>
        <d v="2015-10-15T16:49:32"/>
        <d v="2015-10-01T10:53:18"/>
        <d v="2015-06-29T13:44:57"/>
        <d v="2016-02-23T01:12:54"/>
        <d v="2016-04-01T17:55:58"/>
        <d v="2016-03-29T16:20:32"/>
        <d v="2015-06-14T19:32:39"/>
        <d v="2016-04-23T16:12:19"/>
        <d v="2015-07-10T17:59:38"/>
        <d v="2016-11-01T01:23:31"/>
        <d v="2016-07-15T10:35:21"/>
        <d v="2017-01-12T04:40:05"/>
        <d v="2016-06-22T15:58:28"/>
        <d v="2014-11-04T10:58:55"/>
        <d v="2016-01-18T12:04:40"/>
        <d v="2016-08-29T14:43:33"/>
        <d v="2015-09-10T21:11:08"/>
        <d v="2016-07-05T16:00:50"/>
        <d v="2016-10-26T19:15:19"/>
        <d v="2015-03-19T16:52:03"/>
        <d v="2016-02-02T17:01:55"/>
        <d v="2016-08-22T16:04:21"/>
        <d v="2015-10-01T11:57:29"/>
        <d v="2016-01-24T23:05:10"/>
        <d v="2016-05-30T05:39:07"/>
        <d v="2014-12-12T01:02:52"/>
        <d v="2014-06-26T19:29:26"/>
        <d v="2016-12-01T16:34:06"/>
        <d v="2016-11-23T17:58:58"/>
        <d v="2015-04-21T15:45:25"/>
        <d v="2016-03-22T16:45:46"/>
        <d v="2016-09-13T15:12:33"/>
        <d v="2016-11-30T02:03:55"/>
        <d v="2014-12-01T19:00:28"/>
        <d v="2015-04-29T16:17:15"/>
        <d v="2016-08-30T15:25:35"/>
        <d v="2014-10-23T05:19:06"/>
        <d v="2016-06-01T06:38:29"/>
        <d v="2016-07-18T12:05:55"/>
        <d v="2016-12-28T01:26:48"/>
        <d v="2014-06-16T02:33:45"/>
        <d v="2016-02-10T18:34:47"/>
        <d v="2015-11-05T22:28:23"/>
        <d v="2014-11-12T20:43:48"/>
        <d v="2017-02-01T13:51:19"/>
        <d v="2015-07-03T19:17:13"/>
        <d v="2014-10-24T15:31:56"/>
        <d v="2014-07-16T14:17:33"/>
        <d v="2016-08-30T14:58:37"/>
        <d v="2015-06-17T19:35:40"/>
        <d v="2016-06-21T12:38:04"/>
        <d v="2016-06-01T18:57:19"/>
        <d v="2014-06-09T19:32:39"/>
        <d v="2013-05-28T01:49:12"/>
        <d v="2015-02-05T15:18:46"/>
        <d v="2014-11-20T12:08:53"/>
        <d v="2015-11-09T07:58:56"/>
        <d v="2015-11-26T00:18:54"/>
        <d v="2016-01-13T17:45:44"/>
        <d v="2015-07-15T13:52:46"/>
        <d v="2013-02-04T02:49:48"/>
        <d v="2016-05-12T19:23:00"/>
        <d v="2012-10-31T06:06:46"/>
        <d v="2013-06-05T00:56:01"/>
        <d v="2013-01-30T23:05:37"/>
        <d v="2011-05-26T13:42:03"/>
        <d v="2011-05-05T19:33:11"/>
        <d v="2012-07-05T21:37:00"/>
        <d v="2014-05-22T17:12:53"/>
        <d v="2013-07-09T22:25:32"/>
        <d v="2016-01-27T20:15:28"/>
        <d v="2014-11-08T16:41:47"/>
        <d v="2015-02-14T17:35:52"/>
        <d v="2014-10-12T23:54:23"/>
        <d v="2015-10-15T00:04:10"/>
        <d v="2015-05-22T04:34:54"/>
        <d v="2014-03-12T14:15:47"/>
        <d v="2013-10-01T00:04:51"/>
        <d v="2015-04-07T18:12:22"/>
        <d v="2012-06-12T17:45:32"/>
        <d v="2016-11-30T22:50:33"/>
        <d v="2016-02-24T03:53:09"/>
        <d v="2016-12-16T01:35:19"/>
        <d v="2016-11-03T16:03:26"/>
        <d v="2017-01-12T05:16:10"/>
        <d v="2016-07-17T18:13:30"/>
        <d v="2015-05-06T11:47:57"/>
        <d v="2015-05-17T18:18:27"/>
        <d v="2016-11-29T05:08:45"/>
        <d v="2013-04-06T19:12:17"/>
        <d v="2016-12-03T01:47:59"/>
        <d v="2015-06-05T17:38:43"/>
        <d v="2016-03-04T16:32:01"/>
        <d v="2015-06-29T15:31:30"/>
        <d v="2015-05-02T22:06:35"/>
        <d v="2016-09-21T14:45:17"/>
        <d v="2016-07-14T11:32:38"/>
        <d v="2015-03-24T19:16:47"/>
        <d v="2015-07-08T15:36:59"/>
        <d v="2016-02-01T03:43:06"/>
        <d v="2016-07-02T16:22:04"/>
        <d v="2017-01-17T03:28:47"/>
        <d v="2016-12-15T21:48:01"/>
        <d v="2015-01-14T23:58:03"/>
        <d v="2016-09-27T22:01:51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2"/>
        <d v="2015-10-20T10:23:28"/>
        <d v="2014-07-18T12:52:59"/>
        <d v="2015-10-14T20:55:56"/>
        <d v="2014-11-02T03:12:16"/>
        <d v="2016-04-19T07:38:41"/>
        <d v="2015-01-09T01:25:01"/>
        <d v="2014-11-04T01:31:40"/>
        <d v="2015-12-22T10:29:30"/>
        <d v="2016-12-04T06:04:27"/>
        <d v="2015-07-07T16:13:12"/>
        <d v="2015-10-22T22:13:39"/>
        <d v="2015-08-16T03:36:14"/>
        <d v="2016-01-26T10:57:15"/>
        <d v="2016-09-09T10:57:00"/>
        <d v="2016-06-03T16:01:27"/>
        <d v="2015-01-09T21:58:30"/>
        <d v="2016-08-22T05:45:05"/>
        <d v="2015-12-02T08:38:52"/>
        <d v="2016-11-02T17:13:23"/>
        <d v="2015-03-30T03:09:20"/>
        <d v="2015-06-25T09:22:00"/>
        <d v="2016-08-19T20:26:25"/>
        <d v="2016-03-03T09:06:57"/>
        <d v="2015-03-11T01:27:22"/>
        <d v="2014-11-18T19:31:28"/>
        <d v="2015-10-27T05:03:36"/>
        <d v="2015-06-20T18:43:49"/>
        <d v="2016-10-30T15:01:16"/>
        <d v="2015-05-18T18:24:38"/>
        <d v="2015-09-11T18:43:40"/>
        <d v="2016-01-22T08:24:17"/>
        <d v="2014-06-06T12:45:40"/>
        <d v="2016-03-28T20:54:59"/>
        <d v="2015-02-05T19:55:01"/>
        <d v="2016-04-26T17:57:43"/>
        <d v="2015-07-13T18:22:50"/>
        <d v="2016-04-25T15:29:18"/>
        <d v="2016-12-03T22:13:29"/>
        <d v="2015-07-14T20:57:42"/>
        <d v="2015-05-15T13:00:56"/>
        <d v="2016-04-01T10:44:38"/>
        <d v="2016-06-08T17:32:14"/>
        <d v="2015-04-21T22:28:38"/>
        <d v="2015-03-23T19:28:26"/>
        <d v="2016-01-21T04:06:37"/>
        <d v="2014-10-19T23:01:00"/>
        <d v="2014-06-28T16:52:43"/>
        <d v="2017-03-01T16:42:28"/>
        <d v="2016-04-03T20:48:00"/>
        <d v="2014-07-12T16:08:40"/>
        <d v="2016-12-04T16:02:45"/>
        <d v="2015-10-12T21:30:44"/>
        <d v="2014-07-11T16:56:01"/>
        <d v="2015-11-04T04:54:57"/>
        <d v="2014-10-03T21:31:39"/>
        <d v="2014-09-17T15:29:15"/>
        <d v="2013-03-11T15:54:31"/>
        <d v="2013-02-21T21:52:19"/>
        <d v="2013-01-17T15:52:39"/>
        <d v="2012-02-20T17:37:32"/>
        <d v="2015-12-02T04:07:46"/>
        <d v="2012-01-25T19:14:46"/>
        <d v="2011-04-13T00:20:49"/>
        <d v="2013-01-16T14:21:49"/>
        <d v="2012-12-07T19:51:04"/>
        <d v="2015-03-10T22:58:54"/>
        <d v="2013-09-16T13:01:44"/>
        <d v="2012-01-31T23:30:40"/>
        <d v="2013-08-14T17:28:12"/>
        <d v="2014-11-17T17:21:04"/>
        <d v="2011-08-11T01:00:22"/>
        <d v="2011-10-24T14:46:45"/>
        <d v="2013-04-30T20:55:13"/>
        <d v="2014-04-25T17:53:09"/>
        <d v="2013-07-09T22:25:00"/>
        <d v="2013-10-03T22:09:05"/>
        <d v="2012-08-15T20:35:37"/>
        <d v="2016-06-27T04:37:55"/>
        <d v="2012-05-24T04:49:24"/>
        <d v="2015-05-06T19:06:13"/>
        <d v="2015-01-28T04:02:42"/>
        <d v="2016-07-03T22:01:11"/>
        <d v="2013-12-06T13:31:01"/>
        <d v="2012-10-16T14:40:52"/>
        <d v="2013-09-03T13:27:55"/>
        <d v="2014-12-18T17:07:23"/>
        <d v="2011-05-19T21:14:07"/>
        <d v="2013-05-17T20:47:56"/>
        <d v="2015-03-04T17:20:14"/>
        <d v="2011-07-28T18:57:11"/>
        <d v="2014-07-18T11:24:20"/>
        <d v="2013-06-19T15:25:23"/>
        <d v="2014-07-20T23:36:18"/>
        <d v="2016-06-06T00:10:34"/>
        <d v="2013-04-01T21:42:38"/>
        <d v="2015-06-08T14:00:23"/>
        <d v="2016-02-26T13:01:21"/>
        <d v="2016-08-24T08:20:02"/>
        <d v="2014-05-13T15:47:04"/>
        <d v="2016-02-14T10:38:23"/>
        <d v="2014-06-24T18:51:45"/>
        <d v="2010-03-17T10:48:30"/>
        <d v="2014-05-27T14:44:42"/>
        <d v="2017-01-16T12:48:06"/>
        <d v="2014-06-19T09:14:38"/>
        <d v="2015-10-19T14:00:04"/>
        <d v="2017-01-06T16:25:40"/>
        <d v="2014-06-16T15:17:47"/>
        <d v="2015-08-18T14:20:41"/>
        <d v="2016-02-15T06:04:57"/>
        <d v="2016-09-06T11:11:32"/>
        <d v="2014-11-05T13:35:54"/>
        <d v="2014-05-01T19:40:52"/>
        <d v="2014-05-23T17:48:03"/>
        <d v="2014-11-12T20:35:14"/>
        <d v="2016-05-03T04:01:31"/>
        <d v="2014-09-17T19:55:40"/>
        <d v="2014-11-21T18:01:57"/>
        <d v="2017-01-21T12:01:30"/>
        <d v="2016-07-19T16:52:18"/>
        <d v="2015-12-01T06:37:28"/>
        <d v="2017-02-14T14:24:46"/>
        <d v="2017-01-01T17:35:22"/>
        <d v="2015-02-17T15:05:21"/>
        <d v="2015-09-28T18:24:56"/>
        <d v="2014-10-29T19:15:26"/>
        <d v="2016-01-22T11:24:26"/>
        <d v="2016-03-14T00:02:58"/>
        <d v="2015-08-05T16:11:02"/>
        <d v="2016-04-24T19:53:52"/>
        <d v="2015-07-28T19:15:11"/>
        <d v="2016-07-01T07:33:47"/>
        <d v="2014-12-08T18:46:10"/>
        <d v="2016-12-01T22:03:40"/>
        <d v="2014-10-27T00:10:17"/>
        <d v="2014-12-01T17:05:39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6:00"/>
        <d v="2016-04-12T10:47:14"/>
        <d v="2015-04-27T19:47:19"/>
        <d v="2014-09-10T16:31:49"/>
        <d v="2015-08-03T06:47:27"/>
        <d v="2015-07-03T06:03:10"/>
        <d v="2015-08-25T14:43:53"/>
        <d v="2016-06-04T03:40:25"/>
        <d v="2014-08-20T15:40:33"/>
        <d v="2015-06-30T09:32:40"/>
        <d v="2015-04-14T01:16:39"/>
        <d v="2014-10-24T00:29:54"/>
        <d v="2013-10-08T01:00:03"/>
        <d v="2009-09-23T13:35:17"/>
        <d v="2014-01-13T17:49:11"/>
        <d v="2015-04-27T08:48:30"/>
        <d v="2011-05-09T17:31:01"/>
        <d v="2016-06-28T22:00:04"/>
        <d v="2014-02-01T22:29:06"/>
        <d v="2014-11-19T01:29:46"/>
        <d v="2013-04-25T16:18:35"/>
        <d v="2016-03-09T19:31:23"/>
        <d v="2015-05-20T18:28:03"/>
        <d v="2016-02-04T00:47:40"/>
        <d v="2017-02-20T00:00:03"/>
        <d v="2015-01-13T22:15:29"/>
        <d v="2014-06-09T12:34:56"/>
        <d v="2015-05-16T21:06:08"/>
        <d v="2012-05-25T20:20:48"/>
        <d v="2010-08-09T01:34:52"/>
        <d v="2013-07-26T23:54:52"/>
        <d v="2012-03-22T01:12:07"/>
        <d v="2015-11-17T10:46:30"/>
        <d v="2015-08-30T18:57:33"/>
        <d v="2014-08-26T21:43:11"/>
        <d v="2014-05-20T15:35:01"/>
        <d v="2016-12-03T21:29:29"/>
        <d v="2015-03-06T02:30:22"/>
        <d v="2014-11-13T22:49:26"/>
        <d v="2015-01-01T06:00:00"/>
        <d v="2015-09-09T23:38:07"/>
        <d v="2015-08-24T20:34:24"/>
        <d v="2016-03-04T17:25:41"/>
        <d v="2015-02-11T01:44:45"/>
        <d v="2015-01-29T20:17:36"/>
        <d v="2016-03-16T17:06:23"/>
        <d v="2014-05-21T01:12:09"/>
        <d v="2014-10-29T10:19:30"/>
        <d v="2016-08-21T08:29:57"/>
        <d v="2015-05-27T16:00:58"/>
        <d v="2016-03-09T12:56:16"/>
        <d v="2014-06-01T01:22:33"/>
        <d v="2011-04-05T02:13:54"/>
        <d v="2011-09-02T07:08:37"/>
        <d v="2011-11-29T04:04:19"/>
        <d v="2012-02-06T20:17:15"/>
        <d v="2011-07-23T00:18:33"/>
        <d v="2010-12-24T02:40:38"/>
        <d v="2012-05-24T19:24:11"/>
        <d v="2013-11-29T19:56:27"/>
        <d v="2011-09-10T00:01:50"/>
        <d v="2012-11-15T22:11:51"/>
        <d v="2013-05-15T00:00:32"/>
        <d v="2012-12-03T20:59:44"/>
        <d v="2012-06-22T01:40:02"/>
        <d v="2014-06-04T23:32:50"/>
        <d v="2011-10-29T01:13:17"/>
        <d v="2012-10-12T17:10:22"/>
        <d v="2013-09-29T15:56:28"/>
        <d v="2013-01-27T15:42:15"/>
        <d v="2014-08-25T04:28:07"/>
        <d v="2013-02-16T08:09:00"/>
        <d v="2012-04-04T14:33:35"/>
        <d v="2014-11-07T07:04:35"/>
        <d v="2013-06-28T16:31:29"/>
        <d v="2012-11-30T08:48:55"/>
        <d v="2012-08-14T16:47:34"/>
        <d v="2013-11-01T20:21:07"/>
        <d v="2012-10-23T16:58:09"/>
        <d v="2014-05-15T17:41:23"/>
        <d v="2014-01-06T20:48:53"/>
        <d v="2012-01-31T20:06:15"/>
        <d v="2012-09-12T20:37:41"/>
        <d v="2011-07-26T08:10:55"/>
        <d v="2011-12-19T21:12:36"/>
        <d v="2011-04-25T04:33:21"/>
        <d v="2016-05-12T20:51:01"/>
        <d v="2011-04-30T02:04:48"/>
        <d v="2009-11-05T18:02:20"/>
        <d v="2013-01-14T16:29:29"/>
        <d v="2012-02-02T15:39:25"/>
        <d v="2010-07-20T05:32:36"/>
        <d v="2014-11-19T14:19:05"/>
        <d v="2011-05-25T00:35:28"/>
        <d v="2012-08-25T19:46:52"/>
        <d v="2012-09-23T01:26:01"/>
        <d v="2013-09-04T14:49:00"/>
        <d v="2014-07-13T10:48:24"/>
        <d v="2012-05-10T09:49:37"/>
        <d v="2011-02-18T16:54:42"/>
        <d v="2014-04-08T16:25:55"/>
        <d v="2013-09-09T10:27:17"/>
        <d v="2011-03-23T21:37:00"/>
        <d v="2013-10-25T11:49:54"/>
        <d v="2011-03-24T20:01:37"/>
        <d v="2012-03-19T21:22:40"/>
        <d v="2012-03-06T19:00:20"/>
        <d v="2012-11-13T22:17:32"/>
        <d v="2012-04-24T18:46:08"/>
        <d v="2012-11-10T05:19:28"/>
        <d v="2013-11-18T21:55:22"/>
        <d v="2016-03-30T16:39:11"/>
        <d v="2015-12-05T23:57:12"/>
        <d v="2011-11-01T04:45:37"/>
        <d v="2015-01-02T00:31:48"/>
        <d v="2012-01-31T18:16:59"/>
        <d v="2011-01-21T15:35:13"/>
        <d v="2013-02-26T06:04:34"/>
        <d v="2014-02-12T01:41:38"/>
        <d v="2011-10-29T03:35:39"/>
        <d v="2016-04-01T21:14:36"/>
        <d v="2010-05-15T22:20:00"/>
        <d v="2016-07-02T13:03:35"/>
        <d v="2012-05-05T15:45:31"/>
        <d v="2015-02-04T21:04:53"/>
        <d v="2016-07-18T14:31:46"/>
        <d v="2011-09-16T17:35:41"/>
        <d v="2012-03-05T17:25:47"/>
        <d v="2016-02-16T09:46:17"/>
        <d v="2014-01-23T20:31:11"/>
        <d v="2011-06-29T01:39:06"/>
        <d v="2014-06-12T18:11:08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1"/>
        <d v="2017-03-07T10:20:42"/>
        <d v="2017-03-01T16:50:08"/>
        <d v="2017-02-22T03:37:48"/>
        <d v="2017-03-09T22:05:12"/>
        <d v="2017-02-25T16:04:35"/>
        <d v="2017-03-07T00:45:15"/>
        <d v="2017-03-02T01:40:12"/>
        <d v="2017-03-11T00:47:28"/>
        <d v="2017-03-02T04:59:21"/>
        <d v="2017-03-12T20:44:05"/>
        <d v="2017-03-02T01:43:11"/>
        <d v="2014-12-16T15:56:45"/>
        <d v="2015-02-28T20:52:31"/>
        <d v="2015-07-02T06:45:38"/>
        <d v="2015-01-17T03:21:14"/>
        <d v="2015-08-29T00:24:07"/>
        <d v="2015-06-24T07:21:12"/>
        <d v="2016-02-27T17:18:15"/>
        <d v="2016-03-22T20:48:27"/>
        <d v="2014-07-21T13:31:55"/>
        <d v="2015-12-03T14:11:29"/>
        <d v="2014-08-01T15:30:34"/>
        <d v="2015-05-01T21:55:53"/>
        <d v="2014-09-05T19:13:32"/>
        <d v="2015-04-01T22:02:42"/>
        <d v="2015-03-01T05:13:06"/>
        <d v="2016-10-30T13:51:39"/>
        <d v="2016-03-31T23:33:58"/>
        <d v="2016-03-31T14:39:09"/>
        <d v="2014-08-18T12:49:51"/>
        <d v="2014-10-10T18:47:52"/>
        <d v="2015-11-11T11:04:24"/>
        <d v="2016-02-25T23:03:49"/>
        <d v="2015-05-05T19:48:35"/>
        <d v="2014-09-30T22:22:43"/>
        <d v="2014-07-25T23:14:09"/>
        <d v="2014-05-29T22:04:24"/>
        <d v="2015-02-09T22:16:17"/>
        <d v="2015-09-21T15:01:15"/>
        <d v="2016-04-11T01:15:06"/>
        <d v="2015-09-25T02:06:24"/>
        <d v="2015-05-28T21:45:53"/>
        <d v="2015-11-17T16:24:41"/>
        <d v="2016-09-01T16:12:54"/>
        <d v="2015-04-08T00:52:36"/>
        <d v="2016-07-08T19:32:25"/>
        <d v="2015-10-09T20:40:33"/>
        <d v="2015-06-20T22:46:32"/>
        <d v="2014-09-02T20:59:03"/>
        <d v="2016-03-06T20:58:53"/>
        <d v="2015-06-16T19:37:02"/>
        <d v="2015-04-26T15:04:32"/>
        <d v="2016-12-06T21:02:50"/>
        <d v="2016-08-04T22:12:56"/>
        <d v="2015-01-22T14:31:17"/>
        <d v="2016-11-16T06:13:59"/>
        <d v="2016-10-25T04:14:28"/>
        <d v="2015-10-15T10:27:11"/>
        <d v="2015-08-03T22:49:03"/>
        <d v="2017-01-23T23:25:22"/>
        <d v="2016-03-25T20:05:04"/>
        <d v="2015-02-17T18:45:24"/>
        <d v="2016-09-14T06:04:42"/>
        <d v="2016-02-20T17:59:28"/>
        <d v="2015-03-04T21:02:34"/>
        <d v="2015-09-05T18:56:01"/>
        <d v="2016-07-20T04:01:09"/>
        <d v="2016-12-29T19:51:23"/>
        <d v="2016-05-15T22:56:33"/>
        <d v="2015-03-05T19:53:49"/>
        <d v="2016-02-05T16:08:34"/>
        <d v="2015-07-24T13:37:40"/>
        <d v="2016-02-10T23:34:05"/>
        <d v="2016-09-23T20:50:41"/>
        <d v="2014-07-05T11:39:39"/>
        <d v="2014-07-14T23:31:53"/>
        <d v="2014-08-04T20:38:09"/>
        <d v="2014-07-04T15:48:05"/>
        <d v="2014-07-29T13:27:24"/>
        <d v="2014-12-14T19:39:20"/>
        <d v="2014-09-09T18:43:14"/>
        <d v="2014-09-23T23:30:40"/>
        <d v="2014-05-07T17:13:57"/>
        <d v="2014-12-05T18:14:58"/>
        <d v="2014-10-18T05:14:52"/>
        <d v="2014-09-09T23:26:00"/>
        <d v="2014-09-23T22:57:51"/>
        <d v="2015-01-21T08:34:13"/>
        <d v="2015-02-10T20:43:16"/>
        <d v="2016-08-03T16:36:20"/>
        <d v="2016-05-03T14:25:11"/>
        <d v="2016-08-15T14:49:06"/>
        <d v="2016-01-19T13:48:09"/>
        <d v="2015-04-21T22:47:58"/>
        <d v="2014-12-30T15:44:00"/>
        <d v="2014-09-15T03:14:16"/>
        <d v="2014-11-15T13:12:57"/>
        <d v="2015-03-05T15:43:57"/>
        <d v="2014-10-01T22:45:43"/>
        <d v="2014-11-13T06:00:03"/>
        <d v="2015-01-06T16:11:19"/>
        <d v="2014-11-30T17:46:06"/>
        <d v="2015-07-04T00:44:43"/>
        <d v="2014-10-28T21:24:00"/>
        <d v="2015-01-07T13:13:42"/>
        <d v="2016-09-15T06:55:42"/>
        <d v="2016-05-25T10:32:46"/>
        <d v="2016-11-15T13:39:49"/>
        <d v="2015-12-06T07:50:33"/>
        <d v="2014-10-22T20:13:29"/>
        <d v="2016-09-10T14:32:51"/>
        <d v="2015-11-13T15:51:09"/>
        <d v="2015-06-04T11:20:31"/>
        <d v="2015-01-14T01:43:03"/>
        <d v="2015-10-05T16:16:45"/>
        <d v="2015-08-31T19:17:39"/>
        <d v="2014-08-26T15:19:09"/>
        <d v="2014-08-29T01:38:33"/>
        <d v="2017-01-07T16:20:30"/>
        <d v="2015-01-25T21:47:19"/>
        <d v="2014-08-09T21:50:26"/>
        <d v="2014-08-25T10:24:30"/>
        <d v="2016-06-03T07:38:57"/>
        <d v="2014-07-09T21:20:13"/>
        <d v="2015-01-29T07:32:17"/>
        <d v="2015-06-17T21:45:38"/>
        <d v="2016-06-27T21:01:43"/>
        <d v="2016-12-01T15:53:28"/>
        <d v="2015-03-04T05:37:30"/>
        <d v="2014-06-30T18:03:16"/>
        <d v="2015-03-02T02:01:31"/>
        <d v="2012-01-18T07:39:27"/>
        <d v="2013-12-26T19:07:43"/>
        <d v="2012-09-24T16:26:17"/>
        <d v="2013-12-18T21:59:28"/>
        <d v="2013-06-18T20:01:44"/>
        <d v="2014-01-18T22:10:17"/>
        <d v="2011-01-12T07:49:22"/>
        <d v="2014-04-07T21:35:31"/>
        <d v="2010-12-04T02:06:11"/>
        <d v="2014-01-25T16:25:07"/>
        <d v="2012-04-27T23:54:24"/>
        <d v="2011-02-02T12:57:07"/>
        <d v="2013-01-29T01:03:23"/>
        <d v="2014-12-15T23:08:16"/>
        <d v="2016-03-01T16:51:11"/>
        <d v="2013-01-31T19:25:29"/>
        <d v="2012-01-18T01:08:56"/>
        <d v="2011-09-02T18:52:38"/>
        <d v="2016-09-01T17:19:42"/>
        <d v="2013-04-18T02:18:31"/>
        <d v="2014-04-16T20:17:25"/>
        <d v="2015-01-27T15:09:41"/>
        <d v="2011-01-21T23:52:35"/>
        <d v="2011-05-03T23:21:55"/>
        <d v="2016-06-02T07:59:58"/>
        <d v="2012-11-15T15:36:18"/>
        <d v="2015-03-31T05:40:32"/>
        <d v="2011-05-28T18:54:49"/>
        <d v="2012-09-17T20:17:39"/>
        <d v="2014-06-10T23:01:40"/>
        <d v="2014-07-07T21:45:39"/>
        <d v="2015-03-18T18:30:52"/>
        <d v="2012-09-25T01:26:57"/>
        <d v="2013-04-24T00:30:37"/>
        <d v="2013-11-22T12:55:41"/>
        <d v="2014-06-27T20:31:12"/>
        <d v="2014-08-13T18:26:53"/>
        <d v="2011-10-17T04:48:42"/>
        <d v="2011-08-23T18:28:49"/>
        <d v="2014-01-16T17:01:25"/>
        <d v="2014-12-27T07:12:21"/>
        <d v="2017-01-20T11:49:35"/>
        <d v="2014-05-13T19:08:05"/>
        <d v="2014-04-04T17:11:41"/>
        <d v="2016-10-02T08:49:07"/>
        <d v="2017-01-07T05:54:57"/>
        <d v="2016-10-06T22:11:53"/>
        <d v="2015-11-20T18:42:06"/>
        <d v="2016-12-05T00:04:09"/>
        <d v="2016-01-02T08:32:16"/>
        <d v="2014-10-11T18:48:21"/>
        <d v="2015-05-31T03:06:43"/>
        <d v="2015-06-09T14:46:50"/>
        <d v="2016-06-08T23:15:34"/>
        <d v="2016-06-07T21:35:08"/>
        <d v="2014-05-17T06:50:05"/>
        <d v="2015-01-31T00:42:06"/>
        <d v="2014-05-14T00:12:35"/>
        <d v="2016-02-13T15:35:30"/>
        <d v="2016-03-01T13:36:20"/>
        <d v="2015-02-08T03:39:50"/>
        <d v="2012-06-07T22:46:52"/>
        <d v="2012-03-09T22:45:08"/>
        <d v="2012-10-23T04:45:36"/>
        <d v="2012-07-09T02:15:10"/>
        <d v="2014-10-13T21:45:39"/>
        <d v="2015-11-15T19:12:13"/>
        <d v="2010-05-01T05:45:33"/>
        <d v="2013-01-25T19:02:27"/>
        <d v="2012-11-15T18:52:09"/>
        <d v="2010-06-06T19:09:14"/>
        <d v="2011-05-08T15:18:02"/>
        <d v="2011-03-30T22:36:26"/>
        <d v="2012-01-12T21:43:04"/>
        <d v="2015-09-20T17:55:23"/>
        <d v="2012-03-13T17:02:45"/>
        <d v="2014-02-10T14:00:07"/>
        <d v="2015-12-28T04:37:53"/>
        <d v="2015-02-23T22:36:07"/>
        <d v="2012-09-08T20:55:32"/>
        <d v="2015-04-22T13:02:10"/>
        <d v="2015-02-02T18:57:27"/>
        <d v="2016-11-28T18:29:52"/>
        <d v="2015-11-18T16:27:01"/>
        <d v="2014-08-08T22:13:15"/>
        <d v="2016-05-24T16:06:24"/>
        <d v="2014-05-08T14:05:26"/>
        <d v="2016-11-29T22:01:41"/>
        <d v="2014-09-23T10:17:59"/>
        <d v="2015-09-17T23:06:57"/>
        <d v="2014-07-10T00:48:54"/>
        <d v="2015-05-05T05:26:01"/>
        <d v="2014-09-08T12:16:19"/>
        <d v="2014-10-17T04:11:13"/>
        <d v="2014-08-13T01:10:22"/>
        <d v="2016-10-13T17:12:56"/>
        <d v="2017-01-11T06:28:53"/>
        <d v="2014-07-08T18:57:32"/>
        <d v="2015-04-19T21:00:49"/>
        <d v="2015-09-23T21:01:01"/>
        <d v="2012-06-14T05:19:03"/>
        <d v="2013-11-12T06:08:28"/>
        <d v="2011-08-17T20:22:13"/>
        <d v="2013-12-18T18:15:56"/>
        <d v="2013-09-18T21:38:08"/>
        <d v="2010-10-05T22:54:16"/>
        <d v="2012-02-21T20:40:40"/>
        <d v="2013-04-07T15:33:15"/>
        <d v="2011-05-24T00:31:06"/>
        <d v="2013-05-08T13:24:42"/>
        <d v="2012-05-08T21:25:09"/>
        <d v="2012-01-03T19:26:14"/>
        <d v="2014-08-28T03:08:27"/>
        <d v="2011-11-18T20:48:41"/>
        <d v="2014-05-14T22:22:51"/>
        <d v="2011-11-05T21:21:10"/>
        <d v="2012-05-30T02:51:21"/>
        <d v="2013-06-01T06:13:51"/>
        <d v="2013-02-08T23:38:29"/>
        <d v="2011-05-07T12:10:33"/>
        <d v="2014-04-15T06:58:51"/>
        <d v="2011-04-05T19:52:20"/>
        <d v="2016-06-27T06:28:37"/>
        <d v="2014-04-01T14:01:31"/>
        <d v="2015-06-02T06:02:39"/>
        <d v="2014-02-19T03:36:02"/>
        <d v="2009-10-16T22:02:01"/>
        <d v="2016-04-13T14:30:10"/>
        <d v="2014-06-10T10:09:12"/>
        <d v="2011-03-22T04:21:14"/>
        <d v="2016-10-08T10:05:37"/>
        <d v="2013-09-09T14:33:35"/>
        <d v="2012-02-02T04:47:45"/>
        <d v="2016-01-25T13:56:16"/>
        <d v="2012-04-21T06:31:22"/>
        <d v="2015-03-04T22:10:05"/>
        <d v="2012-09-27T02:21:54"/>
        <d v="2013-02-21T23:42:41"/>
        <d v="2014-08-20T20:17:41"/>
        <d v="2014-11-21T08:42:21"/>
        <d v="2012-08-27T04:40:17"/>
        <d v="2014-04-13T18:43:57"/>
        <d v="2014-08-12T10:18:55"/>
        <d v="2016-03-23T06:32:53"/>
        <d v="2011-12-21T02:08:30"/>
        <d v="2014-07-15T12:58:18"/>
        <d v="2014-04-01T15:55:30"/>
        <d v="2016-11-02T14:05:16"/>
        <d v="2016-07-06T19:01:09"/>
        <d v="2013-02-19T04:38:22"/>
        <d v="2013-10-14T12:01:01"/>
        <d v="2012-10-19T00:17:25"/>
        <d v="2016-06-28T17:21:04"/>
        <d v="2013-06-20T08:01:09"/>
        <d v="2013-02-08T18:07:32"/>
        <d v="2013-06-13T21:35:25"/>
        <d v="2015-11-03T05:12:21"/>
        <d v="2012-05-10T05:24:52"/>
        <d v="2015-10-13T11:02:26"/>
        <d v="2016-02-23T13:01:02"/>
        <d v="2014-06-09T17:24:26"/>
        <d v="2016-11-04T14:04:47"/>
        <d v="2016-08-11T00:16:59"/>
        <d v="2014-10-01T18:58:02"/>
        <d v="2016-07-04T16:46:12"/>
        <d v="2016-02-13T10:24:43"/>
        <d v="2015-01-30T15:21:16"/>
        <d v="2015-07-21T18:19:03"/>
        <d v="2016-11-11T16:20:08"/>
        <d v="2016-01-29T04:42:13"/>
        <d v="2015-06-12T21:26:26"/>
        <d v="2015-01-19T03:26:32"/>
        <d v="2015-11-21T14:07:18"/>
        <d v="2016-10-08T00:09:02"/>
        <d v="2015-06-26T21:38:57"/>
        <d v="2014-06-10T19:40:11"/>
        <d v="2014-07-27T22:20:13"/>
        <d v="2014-06-17T02:50:38"/>
        <d v="2014-10-14T11:35:09"/>
        <d v="2015-12-07T22:50:14"/>
        <d v="2015-05-12T05:01:57"/>
        <d v="2016-12-24T17:05:43"/>
        <d v="2010-06-18T03:00:52"/>
        <d v="2014-06-10T14:31:04"/>
        <d v="2013-09-18T19:30:19"/>
        <d v="2014-10-29T12:00:45"/>
        <d v="2010-06-18T20:06:27"/>
        <d v="2011-08-06T14:30:22"/>
        <d v="2016-10-18T07:45:44"/>
        <d v="2016-07-19T23:54:51"/>
        <d v="2015-12-09T08:36:13"/>
        <d v="2015-01-06T19:44:01"/>
        <d v="2016-05-09T23:03:34"/>
        <d v="2013-02-19T05:09:00"/>
        <d v="2011-08-10T21:02:43"/>
        <d v="2013-02-07T21:08:19"/>
        <d v="2012-02-22T01:22:36"/>
        <d v="2015-07-14T08:46:50"/>
        <d v="2016-08-23T17:00:22"/>
        <d v="2014-04-08T02:20:25"/>
        <d v="2014-08-10T01:41:38"/>
        <d v="2016-05-12T13:39:32"/>
        <d v="2015-05-12T10:05:53"/>
        <d v="2012-07-09T23:12:25"/>
        <d v="2015-05-12T04:25:47"/>
        <d v="2014-03-06T17:39:46"/>
        <d v="2015-02-13T19:32:00"/>
        <d v="2010-02-06T22:03:27"/>
        <d v="2014-07-28T00:31:21"/>
        <d v="2012-10-30T23:54:56"/>
        <d v="2014-12-02T07:54:14"/>
        <d v="2016-11-15T13:34:35"/>
        <d v="2014-03-27T01:58:39"/>
        <d v="2015-03-13T03:07:13"/>
        <d v="2015-11-03T15:00:08"/>
        <d v="2014-04-09T20:45:19"/>
        <d v="2013-10-31T05:02:34"/>
        <d v="2013-05-30T06:30:21"/>
        <d v="2016-11-01T10:32:05"/>
        <d v="2013-10-31T22:15:04"/>
        <d v="2016-10-11T12:37:07"/>
        <d v="2015-11-23T16:59:35"/>
        <d v="2016-10-18T04:14:37"/>
        <d v="2015-05-14T16:25:15"/>
        <d v="2012-06-09T02:07:28"/>
        <d v="2013-04-23T04:07:24"/>
        <d v="2015-03-18T21:41:11"/>
        <d v="2013-04-23T15:38:11"/>
        <d v="2013-10-28T12:39:24"/>
        <d v="2015-04-21T01:42:59"/>
        <d v="2013-11-26T00:32:18"/>
        <d v="2016-01-06T02:00:54"/>
        <d v="2015-10-26T14:49:12"/>
        <d v="2014-04-02T12:30:11"/>
        <d v="2014-11-03T16:10:43"/>
        <d v="2013-03-18T18:15:43"/>
        <d v="2016-01-27T11:52:13"/>
        <d v="2015-01-22T08:53:51"/>
        <d v="2015-12-23T14:27:35"/>
        <d v="2014-05-24T15:25:50"/>
        <d v="2016-12-01T18:20:54"/>
        <d v="2016-02-23T09:11:39"/>
        <d v="2016-04-12T17:35:02"/>
        <d v="2013-04-25T08:45:24"/>
        <d v="2013-11-25T08:00:29"/>
        <d v="2014-07-24T18:31:24"/>
        <d v="2015-04-21T20:29:36"/>
        <d v="2016-09-20T20:11:55"/>
        <d v="2015-12-02T23:19:51"/>
        <d v="2016-05-29T15:45:24"/>
        <d v="2016-08-18T06:41:24"/>
        <d v="2016-04-07T13:57:12"/>
        <d v="2015-03-24T16:01:59"/>
        <d v="2016-04-06T19:49:42"/>
        <d v="2013-06-25T16:21:28"/>
        <d v="2014-06-13T21:08:10"/>
        <d v="2015-04-09T01:01:16"/>
        <d v="2016-11-18T18:30:58"/>
        <d v="2015-05-26T17:03:14"/>
        <d v="2015-10-12T22:58:21"/>
        <d v="2012-04-05T03:45:56"/>
        <d v="2011-09-25T02:53:16"/>
        <d v="2012-05-05T17:19:55"/>
        <d v="2014-04-02T19:59:43"/>
        <d v="2012-06-15T20:03:08"/>
        <d v="2011-11-13T16:05:32"/>
        <d v="2011-08-09T04:54:19"/>
        <d v="2010-08-05T17:09:12"/>
        <d v="2013-06-28T01:49:54"/>
        <d v="2013-01-25T09:09:16"/>
        <d v="2011-01-12T07:44:38"/>
        <d v="2011-08-08T16:58:53"/>
        <d v="2012-10-23T20:30:32"/>
        <d v="2012-01-31T00:28:51"/>
        <d v="2011-08-03T17:36:14"/>
        <d v="2012-10-10T18:12:16"/>
        <d v="2011-10-02T14:02:15"/>
        <d v="2012-02-07T02:43:56"/>
        <d v="2015-06-18T17:54:44"/>
        <d v="2012-06-14T20:02:21"/>
        <d v="2011-12-15T03:35:14"/>
        <d v="2011-04-05T20:50:49"/>
        <d v="2012-10-10T18:07:07"/>
        <d v="2013-04-30T01:47:14"/>
        <d v="2014-11-08T18:55:54"/>
        <d v="2012-12-27T05:09:35"/>
        <d v="2014-10-22T17:03:13"/>
        <d v="2012-08-14T04:13:01"/>
        <d v="2015-06-05T17:00:18"/>
        <d v="2014-04-30T16:06:10"/>
        <d v="2011-06-09T04:43:46"/>
        <d v="2013-04-01T22:16:34"/>
        <d v="2014-08-19T20:46:16"/>
        <d v="2010-10-07T19:34:30"/>
        <d v="2011-01-21T01:56:41"/>
        <d v="2012-08-15T18:40:03"/>
        <d v="2015-10-13T01:25:50"/>
        <d v="2011-06-24T20:08:56"/>
        <d v="2012-07-17T03:07:25"/>
        <d v="2013-11-13T23:08:56"/>
        <d v="2016-12-12T17:49:09"/>
        <d v="2016-12-08T07:12:49"/>
        <d v="2010-01-20T10:11:47"/>
        <d v="2010-10-13T00:40:35"/>
        <d v="2015-07-06T00:33:54"/>
        <d v="2014-11-08T23:21:28"/>
        <d v="2015-02-10T12:07:43"/>
        <d v="2014-07-23T18:32:49"/>
        <d v="2016-02-09T00:35:00"/>
        <d v="2014-07-12T02:04:24"/>
        <d v="2015-06-12T04:58:11"/>
        <d v="2014-01-04T11:41:33"/>
        <d v="2011-03-17T02:19:59"/>
        <d v="2013-03-28T21:16:31"/>
        <d v="2012-09-04T23:07:13"/>
        <d v="2013-09-19T12:13:07"/>
        <d v="2014-11-05T18:30:29"/>
        <d v="2013-10-10T00:18:59"/>
        <d v="2016-10-04T18:00:08"/>
        <d v="2012-12-12T20:00:24"/>
        <d v="2014-10-15T05:39:20"/>
        <d v="2015-12-02T16:50:10"/>
        <d v="2010-06-03T21:16:53"/>
        <d v="2013-08-13T13:07:20"/>
        <d v="2013-10-28T05:41:55"/>
        <d v="2016-01-28T16:18:31"/>
        <d v="2014-10-15T07:05:49"/>
        <d v="2015-03-03T17:36:22"/>
        <d v="2010-06-26T00:35:57"/>
        <d v="2016-06-13T06:50:00"/>
        <d v="2016-05-30T20:20:15"/>
        <d v="2014-02-13T19:58:30"/>
        <d v="2014-12-01T21:51:59"/>
        <d v="2014-01-08T15:10:28"/>
        <d v="2016-03-01T17:56:26"/>
        <d v="2013-08-02T20:30:06"/>
        <d v="2016-11-20T23:33:04"/>
        <d v="2012-12-21T20:29:35"/>
        <d v="2011-06-16T17:32:55"/>
        <d v="2012-04-19T17:05:05"/>
        <d v="2015-08-24T20:27:39"/>
        <d v="2014-06-23T18:23:12"/>
        <d v="2015-04-17T21:35:21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50"/>
        <d v="2016-05-12T06:01:08"/>
        <d v="2016-12-19T15:16:38"/>
        <d v="2015-03-12T04:06:32"/>
        <d v="2015-10-02T16:04:29"/>
        <d v="2017-02-07T00:07:33"/>
        <d v="2014-08-28T21:37:06"/>
        <d v="2017-01-10T08:46:18"/>
        <d v="2016-01-11T16:34:01"/>
        <d v="2013-02-14T08:23:59"/>
        <d v="2016-08-01T14:45:44"/>
        <d v="2015-03-05T05:01:07"/>
        <d v="2016-09-20T14:04:01"/>
        <d v="2016-04-07T18:55:00"/>
        <d v="2016-02-17T15:00:04"/>
        <d v="2017-02-02T20:00:28"/>
        <d v="2016-11-17T20:25:44"/>
        <d v="2016-10-21T09:44:32"/>
        <d v="2016-02-25T18:11:31"/>
        <d v="2015-07-12T18:31:41"/>
        <d v="2016-11-01T11:41:43"/>
        <d v="2015-01-29T14:00:59"/>
        <d v="2015-10-15T12:20:01"/>
        <d v="2015-09-15T09:59:58"/>
        <d v="2015-06-08T15:01:09"/>
        <d v="2013-01-02T20:19:26"/>
        <d v="2012-10-02T20:22:48"/>
        <d v="2015-08-25T20:38:02"/>
        <d v="2013-02-07T07:28:39"/>
        <d v="2012-05-02T19:43:10"/>
        <d v="2012-03-29T06:10:24"/>
        <d v="2013-10-17T04:39:34"/>
        <d v="2012-02-07T21:10:26"/>
        <d v="2014-04-03T11:30:45"/>
        <d v="2012-02-17T01:35:11"/>
        <d v="2014-03-18T18:50:26"/>
        <d v="2013-10-01T17:56:17"/>
        <d v="2015-04-15T19:49:39"/>
        <d v="2014-01-07T19:00:48"/>
        <d v="2012-02-19T17:12:53"/>
        <d v="2015-07-09T18:02:26"/>
        <d v="2015-10-22T18:38:33"/>
        <d v="2012-08-06T19:29:43"/>
        <d v="2015-07-20T17:15:13"/>
        <d v="2013-06-27T01:27:16"/>
        <d v="2016-03-23T16:00:10"/>
        <d v="2011-12-29T18:54:08"/>
        <d v="2015-05-28T15:22:49"/>
        <d v="2016-10-01T16:01:16"/>
        <d v="2014-08-22T19:00:15"/>
        <d v="2016-01-12T19:10:23"/>
        <d v="2013-10-14T19:22:36"/>
        <d v="2015-07-17T06:40:36"/>
        <d v="2013-07-29T15:56:31"/>
        <d v="2014-03-26T21:08:47"/>
        <d v="2013-05-29T21:51:41"/>
        <d v="2014-06-16T19:03:28"/>
        <d v="2015-11-23T09:05:40"/>
        <d v="2016-12-06T19:47:28"/>
        <d v="2015-02-27T00:31:51"/>
        <d v="2016-01-02T14:48:43"/>
        <d v="2014-10-03T00:04:44"/>
        <d v="2017-02-08T14:55:17"/>
        <d v="2013-10-25T23:00:14"/>
        <d v="2016-03-23T19:49:05"/>
        <d v="2017-01-31T19:51:40"/>
        <d v="2013-10-22T13:48:54"/>
        <d v="2017-03-06T18:01:30"/>
        <d v="2016-10-04T19:39:07"/>
        <d v="2014-01-21T17:00:18"/>
        <d v="2015-08-05T19:00:10"/>
        <d v="2015-07-15T15:59:26"/>
        <d v="2016-11-14T21:01:18"/>
        <d v="2013-03-03T16:52:46"/>
        <d v="2016-11-03T00:07:54"/>
        <d v="2014-07-26T08:17:58"/>
        <d v="2016-07-22T07:52:19"/>
        <d v="2015-10-19T15:09:07"/>
        <d v="2017-01-17T15:32:48"/>
        <d v="2016-04-07T22:50:51"/>
        <d v="2016-11-08T10:50:46"/>
        <d v="2016-05-15T22:28:49"/>
        <d v="2015-05-12T18:01:28"/>
        <d v="2016-11-28T19:18:57"/>
        <d v="2014-02-25T00:24:11"/>
        <d v="2017-01-24T17:23:41"/>
        <d v="2014-10-14T14:02:38"/>
        <d v="2015-01-10T19:58:34"/>
        <d v="2016-05-06T13:58:34"/>
        <d v="2016-11-15T20:28:28"/>
        <d v="2016-04-09T20:59:53"/>
        <d v="2014-11-25T19:54:57"/>
        <d v="2017-02-10T01:58:36"/>
        <d v="2017-02-10T16:54:24"/>
        <d v="2016-12-21T20:51:54"/>
        <d v="2016-11-10T00:00:04"/>
        <d v="2015-11-07T16:47:17"/>
        <d v="2017-02-15T13:10:42"/>
        <d v="2014-01-24T12:00:58"/>
        <d v="2014-11-22T14:48:00"/>
        <d v="2013-12-06T15:38:09"/>
        <d v="2012-01-28T16:17:03"/>
        <d v="2015-11-30T17:01:08"/>
        <d v="2015-01-16T19:21:39"/>
        <d v="2015-08-18T14:59:52"/>
        <d v="2011-05-24T06:51:38"/>
        <d v="2015-11-15T04:11:27"/>
        <d v="2012-03-10T03:00:04"/>
        <d v="2011-02-11T19:07:25"/>
        <d v="2012-05-30T04:27:23"/>
        <d v="2013-08-08T23:07:34"/>
        <d v="2014-06-02T16:01:01"/>
        <d v="2012-06-07T19:51:30"/>
        <d v="2013-10-24T23:57:40"/>
        <d v="2009-09-14T06:05:30"/>
        <d v="2012-03-19T23:26:59"/>
        <d v="2012-03-19T16:44:36"/>
        <d v="2012-08-30T17:00:00"/>
        <d v="2012-12-21T17:21:20"/>
        <d v="2012-12-27T22:54:17"/>
        <d v="2012-01-19T17:33:46"/>
        <d v="2012-02-09T01:00:49"/>
        <d v="2014-02-24T20:10:34"/>
        <d v="2011-01-22T00:46:49"/>
        <d v="2012-06-14T17:26:57"/>
        <d v="2013-05-22T03:31:36"/>
        <d v="2013-11-27T20:50:34"/>
        <d v="2011-11-03T02:39:57"/>
        <d v="2010-11-20T19:34:52"/>
        <d v="2014-07-14T16:41:12"/>
        <d v="2012-02-09T04:02:09"/>
        <d v="2012-04-05T19:15:33"/>
        <d v="2014-07-31T23:06:37"/>
        <d v="2013-02-02T23:42:18"/>
        <d v="2013-02-19T19:03:36"/>
        <d v="2014-04-07T00:06:29"/>
        <d v="2014-03-18T15:11:18"/>
        <d v="2012-04-03T23:00:26"/>
        <d v="2012-05-08T13:14:18"/>
        <d v="2012-04-05T17:25:44"/>
        <d v="2009-09-23T17:24:11"/>
        <d v="2010-01-14T13:00:49"/>
        <d v="2009-08-25T15:26:54"/>
        <d v="2013-11-15T01:58:06"/>
        <d v="2014-02-26T19:36:40"/>
        <d v="2017-03-05T06:15:02"/>
        <d v="2017-03-10T21:29:29"/>
        <d v="2017-03-13T18:07:27"/>
        <d v="2017-02-24T21:14:46"/>
        <d v="2017-02-28T00:32:12"/>
        <d v="2017-03-10T00:49:09"/>
        <d v="2014-07-22T22:00:40"/>
        <d v="2015-05-15T18:45:38"/>
        <d v="2014-06-17T14:59:06"/>
        <d v="2015-11-24T21:35:44"/>
        <d v="2014-07-19T00:08:10"/>
        <d v="2015-01-07T15:04:31"/>
        <d v="2014-05-08T15:36:30"/>
        <d v="2014-10-06T16:04:58"/>
        <d v="2014-05-12T13:44:03"/>
        <d v="2014-01-27T22:11:36"/>
        <d v="2014-05-27T15:22:23"/>
        <d v="2014-05-30T21:31:24"/>
        <d v="2016-11-18T19:11:49"/>
        <d v="2016-09-30T15:25:38"/>
        <d v="2015-06-12T19:31:45"/>
        <d v="2014-09-15T16:51:11"/>
        <d v="2015-11-19T19:48:26"/>
        <d v="2016-05-25T17:27:49"/>
        <d v="2015-02-25T00:02:37"/>
        <d v="2016-09-02T19:10:31"/>
        <d v="2016-07-26T14:34:37"/>
        <d v="2015-12-22T22:22:19"/>
        <d v="2015-07-13T18:37:09"/>
        <d v="2016-12-04T20:12:50"/>
        <d v="2015-03-31T02:25:40"/>
        <d v="2015-04-07T15:12:33"/>
        <d v="2015-04-09T16:13:42"/>
        <d v="2014-11-11T17:21:00"/>
        <d v="2015-04-02T22:02:16"/>
        <d v="2015-05-06T18:48:24"/>
        <d v="2015-09-17T14:52:59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4"/>
        <d v="2016-02-25T23:16:56"/>
        <d v="2015-02-28T17:19:26"/>
        <d v="2016-01-11T19:30:12"/>
        <d v="2014-11-18T04:32:21"/>
        <d v="2015-05-26T18:39:57"/>
        <d v="2015-03-25T01:39:32"/>
        <d v="2015-07-30T15:53:45"/>
        <d v="2015-01-13T20:14:20"/>
        <d v="2016-08-10T20:03:57"/>
        <d v="2015-11-10T22:12:47"/>
        <d v="2016-10-26T20:53:03"/>
        <d v="2015-07-28T00:18:51"/>
        <d v="2015-08-21T00:23:37"/>
        <d v="2015-09-01T19:02:22"/>
        <d v="2015-03-11T22:27:29"/>
        <d v="2015-07-10T04:30:04"/>
        <d v="2015-01-23T01:21:47"/>
        <d v="2014-10-15T01:37:23"/>
        <d v="2015-07-06T16:50:32"/>
        <d v="2014-11-11T20:07:04"/>
        <d v="2016-06-07T15:02:21"/>
        <d v="2014-12-16T20:29:20"/>
        <d v="2015-06-24T15:40:52"/>
        <d v="2014-11-25T06:17:44"/>
        <d v="2015-03-01T19:04:05"/>
        <d v="2015-09-29T02:53:43"/>
        <d v="2015-07-09T15:33:37"/>
        <d v="2015-01-27T08:41:33"/>
        <d v="2016-12-13T02:54:48"/>
        <d v="2015-09-15T20:22:39"/>
        <d v="2014-12-03T21:14:16"/>
        <d v="2015-06-02T21:59:44"/>
        <d v="2014-11-13T20:28:27"/>
        <d v="2016-03-15T06:26:04"/>
        <d v="2016-01-05T19:44:56"/>
        <d v="2015-04-13T16:18:52"/>
        <d v="2016-01-30T21:10:58"/>
        <d v="2015-12-04T00:56:48"/>
        <d v="2016-08-13T14:02:56"/>
        <d v="2014-12-10T02:39:50"/>
        <d v="2015-03-19T13:48:49"/>
        <d v="2014-10-07T03:22:37"/>
        <d v="2015-07-19T21:01:16"/>
        <d v="2015-08-08T09:47:55"/>
        <d v="2015-07-26T17:34:42"/>
        <d v="2016-10-12T17:41:13"/>
        <d v="2014-05-01T02:38:03"/>
        <d v="2015-07-13T16:41:01"/>
        <d v="2016-06-15T20:42:26"/>
        <d v="2015-01-15T17:42:24"/>
        <d v="2014-07-11T21:13:07"/>
        <d v="2015-01-23T20:34:04"/>
        <d v="2014-12-20T17:43:09"/>
        <d v="2014-09-11T00:41:35"/>
        <d v="2015-01-22T16:29:56"/>
        <d v="2015-02-09T17:23:57"/>
        <d v="2014-12-01T16:54:51"/>
        <d v="2014-09-27T21:25:08"/>
        <d v="2016-05-12T21:55:49"/>
        <d v="2015-06-09T04:04:53"/>
        <d v="2016-02-12T07:38:54"/>
        <d v="2015-02-10T18:49:11"/>
        <d v="2016-12-30T21:06:07"/>
        <d v="2016-01-13T03:08:25"/>
        <d v="2016-04-29T02:23:34"/>
        <d v="2015-02-06T05:14:58"/>
        <d v="2016-01-28T21:35:44"/>
        <d v="2015-06-25T04:27:54"/>
        <d v="2015-09-05T06:39:46"/>
        <d v="2015-11-30T14:46:11"/>
        <d v="2015-01-27T23:09:48"/>
        <d v="2015-10-08T21:57:42"/>
        <d v="2015-09-18T19:38:49"/>
        <d v="2016-01-14T21:35:13"/>
        <d v="2015-07-02T03:00:54"/>
        <d v="2015-02-17T16:00:29"/>
        <d v="2014-07-16T15:00:23"/>
        <d v="2016-04-25T18:06:32"/>
        <d v="2015-08-27T04:33:41"/>
        <d v="2016-10-27T14:27:51"/>
        <d v="2016-10-11T11:16:34"/>
        <d v="2016-08-25T07:35:14"/>
        <d v="2014-10-31T03:25:16"/>
        <d v="2014-09-20T01:44:16"/>
        <d v="2017-02-13T21:48:10"/>
        <d v="2015-11-30T20:15:00"/>
        <d v="2017-01-03T16:36:49"/>
        <d v="2017-02-04T04:50:09"/>
        <d v="2016-03-23T18:45:51"/>
        <d v="2017-01-26T23:04:00"/>
        <d v="2016-02-23T14:27:37"/>
        <d v="2016-05-05T20:55:19"/>
        <d v="2016-02-07T15:18:05"/>
        <d v="2016-11-30T04:29:27"/>
        <d v="2011-08-29T00:18:17"/>
        <d v="2012-06-29T04:28:16"/>
        <d v="2013-03-08T02:40:25"/>
        <d v="2015-09-01T21:36:37"/>
        <d v="2012-08-24T17:15:49"/>
        <d v="2013-04-09T02:27:33"/>
        <d v="2012-04-26T20:58:52"/>
        <d v="2012-09-22T03:42:01"/>
        <d v="2011-01-14T10:18:49"/>
        <d v="2012-04-24T01:47:35"/>
        <d v="2011-12-16T23:49:52"/>
        <d v="2010-06-25T02:46:21"/>
        <d v="2012-10-11T17:57:49"/>
        <d v="2010-08-27T00:16:16"/>
        <d v="2010-05-12T06:54:15"/>
        <d v="2014-10-01T07:52:51"/>
        <d v="2012-06-28T16:35:45"/>
        <d v="2012-12-14T22:48:33"/>
        <d v="2012-07-17T17:26:35"/>
        <d v="2015-08-11T22:28:04"/>
        <d v="2012-03-31T15:30:09"/>
        <d v="2011-06-17T18:46:23"/>
        <d v="2012-03-02T18:00:03"/>
        <d v="2011-08-16T22:00:03"/>
        <d v="2011-09-07T23:58:00"/>
        <d v="2012-03-23T16:59:37"/>
        <d v="2012-04-27T01:59:58"/>
        <d v="2011-10-17T15:11:48"/>
        <d v="2013-04-09T16:33:59"/>
        <d v="2012-04-24T05:27:56"/>
        <d v="2010-12-30T20:08:35"/>
        <d v="2012-04-25T23:39:48"/>
        <d v="2013-03-15T04:02:20"/>
        <d v="2012-04-23T15:29:05"/>
        <d v="2012-05-07T22:42:56"/>
        <d v="2013-02-22T23:54:52"/>
        <d v="2011-07-06T21:05:38"/>
        <d v="2015-01-13T23:13:08"/>
        <d v="2012-11-13T15:33:58"/>
        <d v="2012-05-24T18:32:55"/>
        <d v="2015-08-28T18:38:24"/>
        <d v="2014-08-07T19:48:39"/>
        <d v="2016-05-08T21:35:08"/>
        <d v="2014-10-16T00:22:15"/>
        <d v="2015-02-12T01:20:16"/>
        <d v="2015-09-11T07:07:49"/>
        <d v="2015-04-11T01:45:05"/>
        <d v="2014-07-15T22:50:35"/>
        <d v="2015-02-23T19:25:50"/>
        <d v="2015-03-15T23:56:13"/>
        <d v="2016-01-02T10:43:33"/>
        <d v="2014-11-28T21:02:42"/>
        <d v="2016-12-28T00:09:50"/>
        <d v="2014-08-03T09:21:18"/>
        <d v="2015-01-23T20:09:14"/>
        <d v="2014-10-30T15:40:53"/>
        <d v="2015-02-17T19:15:31"/>
        <d v="2014-10-14T16:20:29"/>
        <d v="2014-06-19T03:43:24"/>
        <d v="2016-08-30T14:24:45"/>
        <d v="2015-09-22T23:13:42"/>
        <d v="2016-03-31T13:46:01"/>
        <d v="2014-10-18T23:24:53"/>
        <d v="2014-11-18T19:22:38"/>
        <d v="2012-05-29T20:16:12"/>
        <d v="2014-11-10T02:11:14"/>
        <d v="2013-09-29T18:01:32"/>
        <d v="2015-08-01T20:01:43"/>
        <d v="2012-02-09T01:56:16"/>
        <d v="2015-03-18T20:45:06"/>
        <d v="2015-07-23T16:19:14"/>
        <d v="2012-07-17T20:22:47"/>
        <d v="2013-01-30T18:01:52"/>
        <d v="2009-11-10T16:48:33"/>
        <d v="2014-10-31T18:59:06"/>
        <d v="2013-07-09T02:32:46"/>
        <d v="2011-06-02T15:34:16"/>
        <d v="2013-01-24T12:14:22"/>
        <d v="2014-12-04T21:39:12"/>
        <d v="2011-08-30T16:12:02"/>
        <d v="2013-07-28T10:46:58"/>
        <d v="2013-08-23T10:14:18"/>
        <d v="2010-12-02T02:34:58"/>
        <d v="2012-06-08T12:29:30"/>
        <d v="2015-01-23T03:18:58"/>
        <d v="2013-09-07T20:36:19"/>
        <d v="2012-03-05T18:33:23"/>
        <d v="2016-09-05T15:00:38"/>
        <d v="2013-04-26T18:11:11"/>
        <d v="2015-08-12T15:13:26"/>
        <d v="2012-02-22T06:03:06"/>
        <d v="2017-02-03T19:26:22"/>
        <d v="2012-07-23T04:46:48"/>
        <d v="2015-05-01T01:52:43"/>
        <d v="2012-04-27T15:43:13"/>
        <d v="2012-11-09T23:47:38"/>
        <d v="2014-04-15T17:53:06"/>
        <d v="2015-03-30T20:38:27"/>
        <d v="2011-10-13T20:58:04"/>
        <d v="2015-02-04T22:49:34"/>
        <d v="2015-09-13T12:41:29"/>
        <d v="2016-08-12T12:35:39"/>
        <d v="2015-05-31T03:20:51"/>
        <d v="2014-07-02T00:58:20"/>
        <d v="2016-03-11T15:36:30"/>
        <d v="2014-07-22T23:32:29"/>
        <d v="2015-03-24T21:05:38"/>
        <d v="2016-08-02T15:59:55"/>
        <d v="2015-08-18T02:31:52"/>
        <d v="2017-01-09T21:40:35"/>
        <d v="2016-03-20T08:12:02"/>
        <d v="2015-03-14T02:51:58"/>
        <d v="2014-07-09T14:12:29"/>
        <d v="2016-04-27T19:49:06"/>
        <d v="2014-12-13T02:36:34"/>
        <d v="2015-02-25T00:14:07"/>
        <d v="2014-07-10T19:41:37"/>
        <d v="2015-08-22T00:33:00"/>
        <d v="2014-07-17T19:55:04"/>
        <d v="2015-04-16T07:50:04"/>
        <d v="2015-10-17T15:04:58"/>
        <d v="2016-09-29T23:43:55"/>
        <d v="2015-01-15T18:28:00"/>
        <d v="2015-05-16T04:09:29"/>
        <d v="2014-06-05T23:07:13"/>
        <d v="2015-11-25T07:55:36"/>
        <d v="2015-11-30T16:12:34"/>
        <d v="2015-02-07T16:13:47"/>
        <d v="2016-02-22T12:52:08"/>
        <d v="2016-01-19T14:08:17"/>
        <d v="2016-01-13T21:45:25"/>
        <d v="2014-09-05T19:13:41"/>
        <d v="2015-03-26T20:17:06"/>
        <d v="2014-07-08T23:13:48"/>
        <d v="2017-01-25T05:51:40"/>
        <d v="2014-07-08T15:56:49"/>
        <d v="2016-05-20T08:11:58"/>
        <d v="2015-08-24T20:10:01"/>
        <d v="2014-06-19T18:05:47"/>
        <d v="2016-01-25T21:36:41"/>
        <d v="2012-08-29T21:39:09"/>
        <d v="2014-10-03T17:56:09"/>
        <d v="2013-12-09T21:54:14"/>
        <d v="2012-03-30T01:13:43"/>
        <d v="2016-05-18T12:59:50"/>
        <d v="2014-03-28T17:06:22"/>
        <d v="2015-06-29T20:59:33"/>
        <d v="2017-02-01T19:14:28"/>
        <d v="2012-06-15T05:42:32"/>
        <d v="2016-07-13T21:08:45"/>
        <d v="2016-11-30T08:03:34"/>
        <d v="2014-12-09T03:26:11"/>
        <d v="2012-08-22T19:38:14"/>
        <d v="2014-04-01T17:00:13"/>
        <d v="2016-03-24T11:56:05"/>
        <d v="2015-07-26T23:52:10"/>
        <d v="2014-09-20T20:59:12"/>
        <d v="2015-10-02T19:01:01"/>
        <d v="2015-09-26T21:13:24"/>
        <d v="2015-09-04T04:00:42"/>
        <d v="2015-04-21T17:56:29"/>
        <d v="2016-11-15T17:50:16"/>
        <d v="2016-11-18T06:09:26"/>
        <d v="2012-08-23T10:07:02"/>
        <d v="2016-10-15T19:26:49"/>
        <d v="2015-05-04T15:04:30"/>
        <d v="2015-10-27T19:54:22"/>
        <d v="2014-11-10T23:11:07"/>
        <d v="2015-04-14T12:55:22"/>
        <d v="2016-06-03T02:31:52"/>
        <d v="2015-08-02T04:03:47"/>
        <d v="2016-05-04T01:28:59"/>
        <d v="2014-01-28T19:45:32"/>
        <d v="2016-08-30T15:45:22"/>
        <d v="2015-02-02T22:49:21"/>
        <d v="2016-09-23T14:45:15"/>
        <d v="2016-09-26T13:11:15"/>
        <d v="2014-12-16T21:54:56"/>
        <d v="2015-01-20T20:45:49"/>
        <d v="2015-04-09T03:51:14"/>
        <d v="2014-08-29T19:51:04"/>
        <d v="2016-06-15T05:55:08"/>
        <d v="2016-11-15T13:58:35"/>
        <d v="2017-02-08T19:00:35"/>
        <d v="2014-10-09T20:13:24"/>
        <d v="2015-08-10T07:31:10"/>
        <d v="2015-07-15T06:16:59"/>
        <d v="2016-02-08T17:09:20"/>
        <d v="2015-12-03T23:55:42"/>
        <d v="2016-11-21T14:59:03"/>
        <d v="2015-11-19T19:20:10"/>
        <d v="2014-11-10T03:48:45"/>
        <d v="2014-05-12T15:38:47"/>
        <d v="2015-02-20T14:25:26"/>
        <d v="2016-01-12T20:47:28"/>
        <d v="2017-02-01T16:31:29"/>
        <d v="2016-06-30T22:17:33"/>
        <d v="2016-06-30T21:13:14"/>
        <d v="2015-03-19T01:40:10"/>
        <d v="2015-09-25T17:06:59"/>
        <d v="2013-09-25T23:00:10"/>
        <d v="2015-07-22T17:55:14"/>
        <d v="2015-08-06T14:56:47"/>
        <d v="2015-11-05T00:36:38"/>
        <d v="2015-03-20T21:29:35"/>
        <d v="2015-08-19T18:20:39"/>
        <d v="2016-01-11T22:13:36"/>
        <d v="2015-09-28T14:07:45"/>
        <d v="2015-11-11T00:51:36"/>
        <d v="2014-07-01T00:29:41"/>
        <d v="2014-11-19T17:58:37"/>
        <d v="2015-12-06T21:13:10"/>
        <d v="2014-09-30T13:00:00"/>
        <d v="2016-06-08T15:11:11"/>
        <d v="2014-10-11T20:34:50"/>
        <d v="2016-04-22T14:59:34"/>
        <d v="2014-06-03T00:42:23"/>
        <d v="2015-08-25T19:09:26"/>
        <d v="2015-01-29T00:01:35"/>
        <d v="2016-03-07T05:04:51"/>
        <d v="2014-06-15T21:29:11"/>
        <d v="2014-10-20T20:55:41"/>
        <d v="2015-01-30T18:07:20"/>
        <d v="2014-06-30T21:57:05"/>
        <d v="2015-02-26T16:42:11"/>
        <d v="2014-09-10T23:23:43"/>
        <d v="2015-05-30T15:21:58"/>
        <d v="2015-01-24T02:51:11"/>
        <d v="2016-06-30T23:04:51"/>
        <d v="2015-04-19T02:31:17"/>
        <d v="2015-03-26T17:22:38"/>
        <d v="2015-02-23T08:01:00"/>
        <d v="2014-07-14T03:19:27"/>
        <d v="2014-08-27T03:22:20"/>
        <d v="2015-02-13T04:21:58"/>
        <d v="2014-11-21T20:16:01"/>
        <d v="2015-07-02T22:33:43"/>
        <d v="2014-05-28T21:33:29"/>
        <d v="2014-07-09T21:31:03"/>
        <d v="2014-08-19T20:59:33"/>
        <d v="2017-03-07T18:35:35"/>
        <d v="2017-03-06T19:14:38"/>
        <d v="2017-01-21T16:33:50"/>
        <d v="2017-02-21T20:41:55"/>
        <d v="2017-02-07T21:59:19"/>
        <d v="2014-09-17T07:04:43"/>
        <d v="2013-04-27T18:47:23"/>
        <d v="2016-05-22T16:45:27"/>
        <d v="2016-08-30T03:35:41"/>
        <d v="2014-07-08T05:30:28"/>
        <d v="2014-05-21T17:53:11"/>
        <d v="2013-06-07T01:29:21"/>
        <d v="2015-11-14T15:41:25"/>
        <d v="2016-09-16T15:43:17"/>
        <d v="2016-01-18T09:33:49"/>
        <d v="2015-09-08T07:59:53"/>
        <d v="2014-10-22T21:57:29"/>
        <d v="2016-04-05T14:19:06"/>
        <d v="2016-02-18T00:44:54"/>
        <d v="2016-10-12T11:10:54"/>
        <d v="2013-08-07T13:03:19"/>
        <d v="2016-11-30T20:34:13"/>
        <d v="2014-11-01T20:08:08"/>
        <d v="2015-07-14T07:50:59"/>
        <d v="2017-01-10T17:52:16"/>
        <d v="2016-03-23T13:55:11"/>
        <d v="2015-07-13T16:14:23"/>
        <d v="2015-11-25T14:23:54"/>
        <d v="2015-04-01T05:46:37"/>
        <d v="2013-03-18T12:59:36"/>
        <d v="2014-08-21T12:37:03"/>
        <d v="2013-04-25T19:23:49"/>
        <d v="2015-02-09T06:32:55"/>
        <d v="2016-09-13T16:03:13"/>
        <d v="2013-02-11T02:54:10"/>
        <d v="2014-03-24T15:59:34"/>
        <d v="2013-12-03T22:01:27"/>
        <d v="2016-09-07T03:26:45"/>
        <d v="2014-03-21T21:18:38"/>
        <d v="2015-02-10T00:45:52"/>
        <d v="2014-09-29T15:46:43"/>
        <d v="2012-05-01T17:16:28"/>
        <d v="2016-09-19T07:53:28"/>
        <d v="2012-01-30T01:29:59"/>
        <d v="2012-05-15T23:42:48"/>
        <d v="2014-07-30T18:45:12"/>
        <d v="2012-05-15T15:33:18"/>
        <d v="2016-08-03T17:03:23"/>
        <d v="2015-03-05T19:10:38"/>
        <d v="2012-06-18T21:35:45"/>
        <d v="2014-04-18T21:17:23"/>
        <d v="2011-11-08T18:21:45"/>
        <d v="2012-07-27T21:37:03"/>
        <d v="2014-08-12T15:15:52"/>
        <d v="2015-03-09T18:58:48"/>
        <d v="2013-12-12T21:36:41"/>
        <d v="2016-07-22T15:45:32"/>
        <d v="2016-09-26T10:36:23"/>
        <d v="2016-06-03T08:47:47"/>
        <d v="2013-05-21T11:04:18"/>
        <d v="2012-12-04T01:31:34"/>
        <d v="2012-01-19T00:53:15"/>
        <d v="2013-04-09T13:54:45"/>
        <d v="2012-05-01T07:00:32"/>
        <d v="2012-10-12T13:53:48"/>
        <d v="2011-07-12T16:01:59"/>
        <d v="2015-06-17T23:00:50"/>
        <d v="2012-02-28T14:45:23"/>
        <d v="2014-04-16T19:49:51"/>
        <d v="2014-02-16T16:55:31"/>
        <d v="2012-12-14T12:45:40"/>
        <d v="2013-09-20T20:51:34"/>
        <d v="2016-04-14T20:45:22"/>
        <d v="2013-02-06T03:02:09"/>
        <d v="2011-11-16T00:19:15"/>
        <d v="2015-05-12T07:07:56"/>
        <d v="2015-06-17T16:03:24"/>
        <d v="2014-07-26T23:28:26"/>
        <d v="2015-10-23T14:03:41"/>
        <d v="2017-02-08T10:44:49"/>
        <d v="2015-01-14T22:35:55"/>
        <d v="2015-01-22T22:11:59"/>
        <d v="2015-04-09T12:50:47"/>
        <d v="2014-10-08T18:54:03"/>
        <d v="2016-07-07T04:32:48"/>
        <d v="2014-06-25T13:39:41"/>
        <d v="2014-06-18T04:45:53"/>
        <d v="2016-06-29T16:50:43"/>
        <d v="2015-02-21T00:18:55"/>
        <d v="2015-01-12T22:31:44"/>
        <d v="2016-08-09T21:36:00"/>
        <d v="2015-06-28T05:32:40"/>
        <d v="2015-06-21T10:03:25"/>
        <d v="2016-02-16T16:36:00"/>
        <d v="2014-05-21T12:37:22"/>
        <d v="2014-06-05T12:40:28"/>
        <d v="2014-06-08T22:34:01"/>
        <d v="2015-07-16T16:12:01"/>
        <d v="2016-05-17T06:21:10"/>
        <d v="2014-11-05T13:16:06"/>
        <d v="2014-09-18T05:50:09"/>
        <d v="2015-07-07T15:31:47"/>
        <d v="2015-06-03T01:34:36"/>
        <d v="2014-08-30T10:53:11"/>
        <d v="2015-07-28T12:07:53"/>
        <d v="2015-06-30T06:24:50"/>
        <d v="2015-05-30T20:57:18"/>
        <d v="2015-07-23T20:18:56"/>
        <d v="2016-03-22T11:55:26"/>
        <d v="2014-04-30T03:21:04"/>
        <d v="2015-01-24T11:55:04"/>
        <d v="2015-02-19T17:51:38"/>
        <d v="2016-11-19T17:49:22"/>
        <d v="2015-04-09T09:35:15"/>
        <d v="2016-07-08T18:38:29"/>
        <d v="2015-07-03T11:13:13"/>
        <d v="2015-01-19T15:14:22"/>
        <d v="2015-09-03T14:21:26"/>
        <d v="2015-05-15T12:36:49"/>
        <d v="2016-02-01T14:39:50"/>
        <d v="2014-08-24T22:08:55"/>
        <d v="2015-02-25T16:24:52"/>
        <d v="2015-03-04T00:16:46"/>
        <d v="2015-05-12T06:29:56"/>
        <d v="2015-11-04T19:01:27"/>
        <d v="2015-06-16T00:50:13"/>
        <d v="2016-05-04T16:24:26"/>
        <d v="2015-09-07T06:21:10"/>
        <d v="2016-05-05T10:25:19"/>
        <d v="2014-04-29T20:09:08"/>
        <d v="2015-06-16T19:47:50"/>
        <d v="2014-10-26T17:01:35"/>
        <d v="2015-09-21T03:03:54"/>
        <d v="2015-01-15T23:02:11"/>
        <d v="2015-11-05T16:53:37"/>
        <d v="2017-01-11T06:16:58"/>
        <d v="2015-10-30T21:48:05"/>
        <d v="2014-07-22T14:34:57"/>
        <d v="2014-08-02T05:45:54"/>
        <d v="2015-02-25T00:51:19"/>
        <d v="2015-10-14T17:44:58"/>
        <d v="2014-05-25T22:51:35"/>
        <d v="2016-05-02T17:42:31"/>
        <d v="2016-12-05T13:06:20"/>
        <d v="2015-04-09T00:23:53"/>
        <d v="2015-04-14T16:36:34"/>
        <d v="2016-03-24T19:21:05"/>
        <d v="2015-04-29T15:34:20"/>
        <d v="2016-03-24T10:16:41"/>
        <d v="2014-08-07T00:10:11"/>
        <d v="2016-01-21T00:03:50"/>
        <d v="2014-05-22T01:05:04"/>
        <d v="2014-07-16T04:34:57"/>
        <d v="2015-04-17T17:12:00"/>
        <d v="2016-01-01T00:11:11"/>
        <d v="2015-06-10T00:54:08"/>
        <d v="2016-12-22T22:04:55"/>
        <d v="2014-11-11T13:04:55"/>
        <d v="2015-08-17T08:41:45"/>
        <d v="2016-04-20T19:12:57"/>
        <d v="2015-09-10T14:10:48"/>
        <d v="2014-05-25T18:57:09"/>
        <d v="2014-07-11T16:12:03"/>
        <d v="2015-06-17T14:43:27"/>
        <d v="2014-11-07T02:44:19"/>
        <d v="2016-09-14T22:55:22"/>
        <d v="2016-06-10T04:41:13"/>
        <d v="2016-09-05T19:50:54"/>
        <d v="2016-06-19T14:14:42"/>
        <d v="2014-04-17T04:32:45"/>
        <d v="2014-12-01T17:43:34"/>
        <d v="2015-04-21T02:47:18"/>
        <d v="2014-12-29T19:37:12"/>
        <d v="2016-12-18T20:16:26"/>
        <d v="2016-04-05T03:04:53"/>
        <d v="2015-06-16T17:51:19"/>
        <d v="2016-10-29T22:55:25"/>
        <d v="2015-05-04T14:46:36"/>
        <d v="2015-12-21T17:24:22"/>
        <d v="2015-07-07T21:44:12"/>
        <d v="2014-10-04T14:20:36"/>
        <d v="2016-04-01T14:18:38"/>
        <d v="2016-01-01T21:40:37"/>
        <d v="2014-11-05T17:27:15"/>
        <d v="2015-02-12T01:50:02"/>
        <d v="2015-09-14T15:11:24"/>
        <d v="2014-12-12T10:15:24"/>
        <d v="2014-10-10T12:50:40"/>
        <d v="2014-07-30T20:43:06"/>
        <d v="2014-07-11T17:49:53"/>
        <d v="2016-02-15T21:12:09"/>
        <d v="2014-08-18T17:08:25"/>
        <d v="2014-11-10T18:33:15"/>
        <d v="2015-02-02T23:40:15"/>
        <d v="2014-06-21T13:19:53"/>
        <d v="2016-11-27T21:48:41"/>
        <d v="2015-09-11T15:30:58"/>
        <d v="2015-10-01T15:57:33"/>
        <d v="2016-05-25T01:52:38"/>
        <d v="2014-07-10T05:37:13"/>
        <d v="2014-12-09T21:42:19"/>
        <d v="2015-07-25T10:33:16"/>
        <d v="2015-07-11T04:00:18"/>
        <d v="2014-10-28T23:13:51"/>
        <d v="2016-08-24T01:21:54"/>
        <d v="2015-07-14T15:34:26"/>
        <d v="2016-03-15T21:03:58"/>
        <d v="2016-05-09T17:33:39"/>
        <d v="2014-10-17T06:23:21"/>
        <d v="2015-04-13T20:11:28"/>
        <d v="2015-05-18T18:27:07"/>
        <d v="2015-12-16T03:09:34"/>
        <d v="2014-07-08T22:08:59"/>
        <d v="2015-01-13T21:46:35"/>
        <d v="2016-02-15T09:33:11"/>
        <d v="2014-04-26T11:26:30"/>
        <d v="2015-08-29T05:37:28"/>
        <d v="2015-10-01T15:06:47"/>
        <d v="2014-07-06T14:52:09"/>
        <d v="2015-02-23T19:01:10"/>
        <d v="2014-08-26T21:16:45"/>
        <d v="2015-04-03T20:58:48"/>
        <d v="2015-01-09T03:39:40"/>
        <d v="2015-04-09T13:21:51"/>
        <d v="2014-08-12T14:01:08"/>
        <d v="2015-02-09T18:22:59"/>
        <d v="2014-06-16T16:03:50"/>
        <d v="2016-02-03T23:57:27"/>
        <d v="2014-04-25T13:32:39"/>
        <d v="2015-04-07T14:01:04"/>
        <d v="2014-08-21T06:59:23"/>
        <d v="2015-01-21T03:57:18"/>
        <d v="2016-05-05T22:57:33"/>
        <d v="2014-05-16T15:16:04"/>
        <d v="2016-07-02T14:00:08"/>
        <d v="2014-09-30T15:37:03"/>
        <d v="2014-06-13T10:58:33"/>
        <d v="2014-12-31T16:53:35"/>
        <d v="2014-07-25T19:25:12"/>
        <d v="2014-12-09T18:33:38"/>
        <d v="2015-01-30T23:02:36"/>
        <d v="2015-11-26T19:17:39"/>
        <d v="2015-03-14T03:06:20"/>
        <d v="2015-05-08T21:56:38"/>
        <d v="2015-04-24T03:21:01"/>
        <d v="2016-07-16T12:44:52"/>
        <d v="2016-10-06T13:29:28"/>
        <d v="2015-04-03T15:34:53"/>
        <d v="2015-10-20T19:45:17"/>
        <d v="2015-12-24T08:45:53"/>
        <d v="2014-08-21T19:16:14"/>
        <d v="2016-09-15T16:33:59"/>
        <d v="2015-09-08T19:00:22"/>
        <d v="2017-02-24T14:00:04"/>
        <d v="2015-05-17T17:47:30"/>
        <d v="2016-04-04T23:00:51"/>
        <d v="2015-01-27T00:16:13"/>
        <d v="2016-03-09T18:41:58"/>
        <d v="2016-05-08T00:12:05"/>
        <d v="2014-08-12T18:10:23"/>
        <d v="2015-02-26T05:05:59"/>
        <d v="2015-02-01T05:51:47"/>
        <d v="2015-06-02T11:17:05"/>
        <d v="2014-07-07T21:50:20"/>
        <d v="2015-06-07T17:30:33"/>
        <d v="2015-08-17T17:43:32"/>
        <d v="2015-02-07T04:44:52"/>
        <d v="2016-08-03T12:34:21"/>
        <d v="2015-04-03T18:52:33"/>
        <d v="2014-06-18T16:04:11"/>
        <d v="2014-08-01T15:47:58"/>
        <d v="2016-11-20T02:38:41"/>
        <d v="2015-12-03T19:38:29"/>
        <d v="2014-08-29T01:27:52"/>
        <d v="2014-10-29T16:24:47"/>
        <d v="2016-02-25T17:32:11"/>
        <d v="2015-01-22T21:08:55"/>
        <d v="2014-10-10T15:22:28"/>
        <d v="2014-12-20T19:47:04"/>
        <d v="2015-08-03T21:58:50"/>
        <d v="2015-08-09T13:25:57"/>
        <d v="2016-01-12T16:29:03"/>
        <d v="2014-09-12T15:10:37"/>
        <d v="2016-07-25T06:41:22"/>
        <d v="2016-10-11T23:22:08"/>
        <d v="2016-03-02T12:00:06"/>
        <d v="2016-09-14T07:22:32"/>
        <d v="2016-05-21T08:41:21"/>
        <d v="2015-11-29T00:29:23"/>
        <d v="2015-12-03T13:47:00"/>
        <d v="2017-01-05T20:05:31"/>
        <d v="2016-09-09T18:25:11"/>
        <d v="2016-01-21T20:07:48"/>
        <d v="2014-09-03T11:29:33"/>
        <d v="2016-12-20T15:57:51"/>
        <d v="2015-03-27T21:54:00"/>
        <d v="2017-02-09T17:36:34"/>
        <d v="2014-05-19T04:38:49"/>
        <d v="2017-02-14T17:46:00"/>
        <d v="2017-01-17T19:51:11"/>
        <d v="2016-06-13T21:29:42"/>
        <d v="2012-11-26T20:04:12"/>
        <d v="2016-01-29T20:22:57"/>
        <d v="2014-10-16T21:08:45"/>
        <d v="2014-09-06T16:11:46"/>
        <d v="2014-11-14T18:09:52"/>
        <d v="2015-04-04T05:11:23"/>
        <d v="2015-12-22T05:05:20"/>
        <d v="2014-10-27T13:40:40"/>
        <d v="2014-12-23T19:58:40"/>
        <d v="2015-11-26T11:15:17"/>
        <d v="2015-01-20T16:52:11"/>
        <d v="2015-05-22T20:04:09"/>
        <d v="2014-10-08T02:58:00"/>
        <d v="2014-05-26T17:27:18"/>
        <d v="2014-05-19T13:09:13"/>
        <d v="2014-07-21T20:24:03"/>
        <d v="2015-06-08T07:09:36"/>
        <d v="2014-04-29T20:00:21"/>
        <d v="2015-06-15T20:18:54"/>
        <d v="2016-10-17T14:51:10"/>
        <d v="2016-07-13T22:53:29"/>
        <d v="2015-04-27T16:13:06"/>
        <d v="2012-09-06T23:51:15"/>
        <d v="2014-05-02T12:13:34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6"/>
        <d v="2016-10-01T12:50:55"/>
        <d v="2013-04-04T13:26:49"/>
        <d v="2013-07-11T18:50:45"/>
        <d v="2010-07-19T21:26:14"/>
        <d v="2016-01-04T06:03:17"/>
        <d v="2013-12-02T19:03:58"/>
        <d v="2015-06-22T19:00:22"/>
        <d v="2015-12-21T20:50:48"/>
        <d v="2015-09-06T16:30:47"/>
        <d v="2015-03-20T01:41:40"/>
        <d v="2016-01-18T17:26:39"/>
        <d v="2014-07-23T03:44:15"/>
        <d v="2014-08-11T19:16:27"/>
        <d v="2016-03-14T23:44:14"/>
        <d v="2014-12-02T21:37:42"/>
        <d v="2015-05-15T00:20:55"/>
        <d v="2016-04-05T04:02:41"/>
        <d v="2017-01-09T09:59:06"/>
        <d v="2015-04-28T16:04:54"/>
        <d v="2014-08-11T18:16:53"/>
        <d v="2015-01-23T19:59:14"/>
        <d v="2014-11-10T22:59:50"/>
        <d v="2014-07-31T15:16:25"/>
        <d v="2016-03-04T15:36:52"/>
        <d v="2016-03-31T08:59:01"/>
        <d v="2014-07-09T22:27:27"/>
        <d v="2015-08-29T06:35:34"/>
        <d v="2014-07-14T18:49:09"/>
        <d v="2015-09-01T12:51:33"/>
        <d v="2016-09-17T22:08:58"/>
        <d v="2015-10-22T03:07:26"/>
        <d v="2014-07-05T01:19:32"/>
        <d v="2016-06-10T05:28:58"/>
        <d v="2015-08-10T22:31:20"/>
        <d v="2015-09-16T16:35:52"/>
        <d v="2014-11-14T20:00:34"/>
        <d v="2016-11-16T17:36:10"/>
        <d v="2015-04-03T17:34:41"/>
        <d v="2016-10-15T16:34:22"/>
        <d v="2015-04-17T16:25:01"/>
        <d v="2016-02-09T13:42:39"/>
        <d v="2016-06-30T02:27:21"/>
        <d v="2015-08-10T15:38:43"/>
        <d v="2017-01-31T22:57:58"/>
        <d v="2015-01-27T03:19:56"/>
        <d v="2015-02-20T17:07:15"/>
        <d v="2014-10-28T00:40:45"/>
        <d v="2015-08-21T04:21:32"/>
        <d v="2015-10-16T22:09:06"/>
        <d v="2014-08-02T13:31:18"/>
        <d v="2015-04-06T17:22:12"/>
        <d v="2015-08-30T21:12:39"/>
        <d v="2015-06-18T16:06:00"/>
        <d v="2016-10-22T03:36:30"/>
        <d v="2014-12-08T13:44:07"/>
        <d v="2016-06-07T13:01:23"/>
        <d v="2015-03-02T19:39:05"/>
        <d v="2016-07-15T22:45:44"/>
        <d v="2015-09-08T14:51:53"/>
        <d v="2014-05-01T21:49:02"/>
        <d v="2015-07-22T19:05:57"/>
        <d v="2016-06-02T00:36:21"/>
        <d v="2015-04-20T19:48:46"/>
        <d v="2016-09-16T12:05:02"/>
        <d v="2015-12-21T19:00:49"/>
        <d v="2016-01-13T04:33:12"/>
        <d v="2014-09-20T14:56:16"/>
        <d v="2015-06-16T09:12:18"/>
        <d v="2016-07-04T08:10:19"/>
        <d v="2015-04-13T03:45:07"/>
        <d v="2015-01-02T21:48:31"/>
        <d v="2014-08-25T17:15:17"/>
        <d v="2015-08-25T10:17:57"/>
        <d v="2015-05-04T19:32:32"/>
        <d v="2015-02-27T16:19:55"/>
        <d v="2014-07-24T03:00:11"/>
        <d v="2017-01-10T00:45:19"/>
        <d v="2014-09-03T14:17:01"/>
        <d v="2016-09-02T02:55:35"/>
        <d v="2015-03-18T17:33:03"/>
        <d v="2014-07-23T15:10:50"/>
        <d v="2016-05-06T10:43:47"/>
        <d v="2015-03-18T12:22:05"/>
        <d v="2016-05-19T08:59:20"/>
        <d v="2016-06-13T15:35:23"/>
        <d v="2015-02-25T01:05:32"/>
        <d v="2016-03-06T22:36:37"/>
        <d v="2014-07-28T16:18:55"/>
        <d v="2016-11-04T22:22:12"/>
        <d v="2016-06-09T23:49:58"/>
        <d v="2014-12-04T18:43:22"/>
        <d v="2015-12-08T04:57:53"/>
        <d v="2016-02-27T00:26:03"/>
        <d v="2015-01-30T20:33:49"/>
        <d v="2017-02-14T19:49:02"/>
        <d v="2017-03-09T20:13:39"/>
        <d v="2017-03-14T15:21:57"/>
        <d v="2017-03-09T13:54:06"/>
        <d v="2017-02-20T08:24:20"/>
        <d v="2017-02-22T13:33:54"/>
        <d v="2017-03-06T17:17:00"/>
        <d v="2017-03-13T03:38:41"/>
        <d v="2017-02-23T11:05:55"/>
        <d v="2017-03-13T21:14:30"/>
        <d v="2017-03-15T15:30:08"/>
        <d v="2017-02-19T06:29:21"/>
        <d v="2017-03-08T17:15:03"/>
        <d v="2017-03-06T18:04:48"/>
        <d v="2017-02-17T12:19:00"/>
        <d v="2017-03-14T08:35:57"/>
        <d v="2017-03-02T12:55:07"/>
        <d v="2017-01-27T00:58:55"/>
        <d v="2017-03-02T16:22:47"/>
        <d v="2014-09-27T23:15:56"/>
        <d v="2014-09-09T15:58:04"/>
        <d v="2012-11-13T00:25:00"/>
        <d v="2010-10-27T06:20:03"/>
        <d v="2014-08-11T20:09:35"/>
        <d v="2013-10-03T20:49:27"/>
        <d v="2011-03-31T03:42:18"/>
        <d v="2012-03-02T21:00:58"/>
        <d v="2012-11-20T11:58:46"/>
        <d v="2012-04-27T22:52:24"/>
        <d v="2014-07-09T18:55:05"/>
        <d v="2013-06-22T20:09:13"/>
        <d v="2011-12-07T01:36:02"/>
        <d v="2014-07-21T06:21:28"/>
        <d v="2014-09-15T12:52:03"/>
        <d v="2014-06-09T16:27:42"/>
        <d v="2014-05-16T18:05:26"/>
        <d v="2014-05-07T19:20:15"/>
        <d v="2011-04-11T03:49:21"/>
        <d v="2014-10-28T16:35:53"/>
        <d v="2014-07-19T04:13:01"/>
        <d v="2014-05-13T02:32:33"/>
        <d v="2013-11-13T17:42:42"/>
        <d v="2014-05-30T01:55:45"/>
        <d v="2016-04-06T14:35:58"/>
        <d v="2012-01-15T17:31:09"/>
        <d v="2014-08-27T21:04:52"/>
        <d v="2014-08-11T20:45:09"/>
        <d v="2010-12-19T21:17:07"/>
        <d v="2013-07-22T22:20:32"/>
        <d v="2014-05-22T16:00:09"/>
        <d v="2014-06-16T14:31:15"/>
        <d v="2013-04-11T16:51:11"/>
        <d v="2014-05-21T09:54:09"/>
        <d v="2014-05-20T07:26:28"/>
        <d v="2011-12-06T22:47:02"/>
        <d v="2013-08-05T19:04:29"/>
        <d v="2014-06-01T23:50:32"/>
        <d v="2014-07-09T23:27:21"/>
        <d v="2014-08-17T22:10:38"/>
        <d v="2014-07-15T15:59:34"/>
        <d v="2015-05-20T09:58:23"/>
        <d v="2015-04-24T08:18:53"/>
        <d v="2016-11-09T03:37:56"/>
        <d v="2016-06-17T18:07:50"/>
        <d v="2015-01-14T22:34:20"/>
        <d v="2015-01-06T23:14:16"/>
        <d v="2015-06-27T01:29:59"/>
        <d v="2015-01-13T14:15:43"/>
        <d v="2015-06-02T14:21:16"/>
        <d v="2015-01-05T11:50:19"/>
        <d v="2015-01-09T10:11:17"/>
        <d v="2014-08-07T18:16:58"/>
        <d v="2016-03-31T07:41:41"/>
        <d v="2014-08-10T18:24:37"/>
        <d v="2015-10-16T20:29:06"/>
        <d v="2015-08-26T23:43:43"/>
        <d v="2015-06-17T16:27:59"/>
        <d v="2015-04-01T08:59:33"/>
        <d v="2015-08-20T06:37:32"/>
        <d v="2015-02-22T06:40:07"/>
        <d v="2014-07-07T14:31:17"/>
        <d v="2014-05-19T15:17:39"/>
        <d v="2012-04-14T22:28:40"/>
        <d v="2014-07-14T14:04:41"/>
        <d v="2014-07-09T19:05:52"/>
        <d v="2015-06-16T18:19:20"/>
        <d v="2015-11-29T19:01:14"/>
        <d v="2015-08-03T15:57:51"/>
        <d v="2015-06-10T11:06:11"/>
        <d v="2016-10-05T13:06:25"/>
        <d v="2014-11-28T00:03:07"/>
        <d v="2015-02-15T23:35:47"/>
        <d v="2017-02-06T20:00:04"/>
        <d v="2015-05-31T16:43:24"/>
        <d v="2015-09-23T13:58:18"/>
        <d v="2015-07-21T20:02:57"/>
        <d v="2016-11-23T20:25:14"/>
        <d v="2016-05-13T13:25:39"/>
        <d v="2015-09-30T14:00:13"/>
        <d v="2016-12-18T21:10:36"/>
        <d v="2015-11-15T17:01:25"/>
        <d v="2014-10-21T06:59:59"/>
        <d v="2014-09-16T04:02:06"/>
        <d v="2016-03-17T22:39:07"/>
        <d v="2016-04-03T19:31:58"/>
        <d v="2017-01-31T19:19:15"/>
        <d v="2016-12-30T18:56:48"/>
        <d v="2016-06-01T08:20:51"/>
        <d v="2016-11-28T22:00:33"/>
        <d v="2015-09-05T11:23:04"/>
        <d v="2015-06-01T12:14:59"/>
        <d v="2015-10-01T02:08:13"/>
        <d v="2017-01-19T16:39:09"/>
        <d v="2014-09-11T07:47:51"/>
        <d v="2014-08-20T18:08:12"/>
        <d v="2015-09-15T02:19:23"/>
        <d v="2016-11-01T16:39:42"/>
        <d v="2015-05-11T14:24:18"/>
        <d v="2015-08-14T11:20:00"/>
        <d v="2015-06-12T10:25:13"/>
        <d v="2015-03-05T21:19:17"/>
        <d v="2015-05-21T17:55:15"/>
        <d v="2014-10-06T17:48:45"/>
        <d v="2015-05-22T17:32:47"/>
        <d v="2016-08-08T11:20:40"/>
        <d v="2016-08-20T13:50:28"/>
        <d v="2015-02-24T02:03:29"/>
        <d v="2014-09-07T18:26:15"/>
        <d v="2015-05-20T13:46:18"/>
        <d v="2017-01-23T13:25:53"/>
        <d v="2014-12-09T21:17:42"/>
        <d v="2016-09-01T18:15:46"/>
        <d v="2015-10-26T16:08:39"/>
        <d v="2015-06-16T17:24:36"/>
        <d v="2014-11-21T07:34:22"/>
        <d v="2015-10-07T12:23:09"/>
        <d v="2015-01-12T19:12:19"/>
        <d v="2015-11-03T17:05:15"/>
        <d v="2015-05-12T12:52:02"/>
        <d v="2015-06-17T18:11:01"/>
        <d v="2016-08-08T21:42:09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8:00"/>
        <d v="2014-10-19T16:23:27"/>
        <d v="2015-04-30T20:21:43"/>
        <d v="2016-03-02T02:27:40"/>
        <d v="2015-04-27T18:09:58"/>
        <d v="2015-08-03T00:28:26"/>
        <d v="2016-03-16T04:39:48"/>
        <d v="2016-01-10T17:51:38"/>
        <d v="2016-01-11T21:14:14"/>
        <d v="2017-01-27T22:37:07"/>
        <d v="2016-07-16T20:09:43"/>
        <d v="2015-11-03T18:00:29"/>
        <d v="2016-05-15T18:35:15"/>
        <d v="2017-01-23T08:50:02"/>
        <d v="2017-02-09T12:21:32"/>
        <d v="2015-08-16T16:51:41"/>
        <d v="2015-10-05T18:29:09"/>
        <d v="2017-02-02T10:12:32"/>
        <d v="2015-05-17T12:59:15"/>
        <d v="2016-08-27T10:37:09"/>
        <d v="2015-11-01T18:09:32"/>
        <d v="2015-07-08T18:30:56"/>
        <d v="2015-08-23T22:59:29"/>
        <d v="2015-09-14T22:01:03"/>
        <d v="2015-04-08T17:51:02"/>
        <d v="2016-06-17T17:39:36"/>
        <d v="2016-11-07T08:26:16"/>
        <d v="2015-02-21T15:38:04"/>
        <d v="2016-11-22T14:59:13"/>
        <d v="2015-07-01T20:32:29"/>
        <d v="2016-05-03T05:15:43"/>
        <d v="2016-04-15T01:22:19"/>
        <d v="2016-03-23T21:02:46"/>
        <d v="2016-09-15T15:36:19"/>
        <d v="2015-09-06T22:17:06"/>
        <d v="2015-09-17T07:00:10"/>
        <d v="2016-10-21T19:25:47"/>
        <d v="2016-01-13T05:51:57"/>
        <d v="2015-04-11T06:25:12"/>
        <d v="2016-04-06T07:17:21"/>
        <d v="2014-07-06T20:54:35"/>
        <d v="2016-05-09T00:57:04"/>
        <d v="2016-03-02T07:14:54"/>
        <d v="2014-12-17T14:03:07"/>
        <d v="2016-05-23T01:05:58"/>
        <d v="2014-10-02T02:24:26"/>
        <d v="2016-05-31T00:14:57"/>
        <d v="2016-08-26T08:46:48"/>
        <d v="2016-05-22T13:59:51"/>
        <d v="2015-03-01T18:51:18"/>
        <d v="2015-02-06T17:08:26"/>
        <d v="2016-04-08T08:59:27"/>
        <d v="2014-07-02T13:48:04"/>
        <d v="2014-07-17T07:45:08"/>
        <d v="2015-03-02T21:17:48"/>
        <d v="2015-09-01T16:44:47"/>
        <d v="2014-06-19T20:38:50"/>
        <d v="2015-05-24T16:14:40"/>
        <d v="2015-06-30T12:30:22"/>
        <d v="2014-07-07T16:10:46"/>
        <d v="2016-03-08T09:34:07"/>
        <d v="2014-09-19T06:46:07"/>
        <d v="2017-02-03T13:48:01"/>
        <d v="2016-06-28T15:58:39"/>
        <d v="2016-11-11T23:22:35"/>
        <d v="2016-05-20T19:10:21"/>
        <d v="2015-02-27T07:06:51"/>
        <d v="2016-03-23T21:59:44"/>
        <d v="2014-07-31T04:48:13"/>
        <d v="2015-02-18T02:32:49"/>
        <d v="2015-02-19T00:35:10"/>
        <d v="2016-04-24T13:14:15"/>
        <d v="2016-04-06T13:24:40"/>
        <d v="2016-05-23T02:39:32"/>
        <d v="2015-10-25T16:50:12"/>
        <d v="2014-06-16T09:29:26"/>
        <d v="2016-05-05T23:49:38"/>
        <d v="2016-04-19T10:22:30"/>
        <d v="2015-09-23T17:26:46"/>
        <d v="2016-04-29T14:52:08"/>
        <d v="2016-06-15T19:34:32"/>
        <d v="2014-07-02T10:01:50"/>
        <d v="2014-10-20T07:27:59"/>
        <d v="2017-01-11T01:22:15"/>
        <d v="2016-11-23T01:59:03"/>
        <d v="2014-08-15T00:36:31"/>
        <d v="2015-02-21T02:11:58"/>
        <d v="2014-07-31T18:30:45"/>
        <d v="2016-02-22T23:27:30"/>
        <d v="2015-11-13T02:26:33"/>
        <d v="2015-04-13T01:37:17"/>
        <d v="2015-07-07T22:24:55"/>
        <d v="2014-11-26T04:47:39"/>
        <d v="2016-11-16T00:59:41"/>
        <d v="2016-11-16T08:01:25"/>
        <d v="2015-11-04T20:59:26"/>
        <d v="2014-08-04T13:09:17"/>
        <d v="2015-06-24T20:30:41"/>
        <d v="2015-09-28T17:33:37"/>
        <d v="2014-05-06T14:39:33"/>
        <d v="2015-02-24T16:49:55"/>
        <d v="2015-02-18T17:35:00"/>
        <d v="2014-08-07T08:31:46"/>
        <d v="2015-08-09T12:20:01"/>
        <d v="2014-10-25T22:52:59"/>
        <d v="2015-02-09T04:26:24"/>
        <d v="2016-07-08T10:20:56"/>
        <d v="2016-06-03T18:47:01"/>
        <d v="2015-10-15T02:06:09"/>
        <d v="2014-11-10T20:49:13"/>
        <d v="2014-11-03T15:28:27"/>
        <d v="2014-11-04T18:18:08"/>
        <d v="2015-05-19T11:04:01"/>
        <d v="2016-05-04T13:31:23"/>
        <d v="2014-06-25T18:35:45"/>
        <d v="2014-07-10T13:05:49"/>
        <d v="2016-03-17T20:17:36"/>
        <d v="2014-10-11T22:07:10"/>
        <d v="2014-06-27T14:17:26"/>
        <d v="2015-05-16T17:05:45"/>
        <d v="2014-05-05T10:43:10"/>
        <d v="2016-01-09T11:28:50"/>
        <d v="2014-10-29T18:02:57"/>
        <d v="2015-01-22T22:05:25"/>
        <d v="2014-07-14T22:53:34"/>
        <d v="2015-07-08T17:22:26"/>
        <d v="2015-10-13T14:50:44"/>
        <d v="2015-05-26T11:05:24"/>
        <d v="2015-05-28T12:05:03"/>
        <d v="2016-02-10T00:24:47"/>
        <d v="2014-06-01T11:49:36"/>
        <d v="2014-06-06T10:08:09"/>
        <d v="2014-06-18T23:48:24"/>
        <d v="2016-06-23T19:32:38"/>
        <d v="2016-05-10T00:59:51"/>
        <d v="2015-09-18T00:32:52"/>
        <d v="2014-08-28T23:01:03"/>
        <d v="2015-02-18T17:35:39"/>
        <d v="2016-11-01T19:58:45"/>
        <d v="2016-04-07T03:27:37"/>
        <d v="2015-03-26T09:54:06"/>
        <d v="2014-09-12T21:55:49"/>
        <d v="2014-04-23T20:01:47"/>
        <d v="2016-03-19T19:43:06"/>
        <d v="2016-02-05T02:10:02"/>
        <d v="2015-02-02T18:59:24"/>
        <d v="2015-11-15T13:29:36"/>
        <d v="2015-03-25T21:52:21"/>
        <d v="2015-01-14T16:14:44"/>
        <d v="2014-09-02T14:48:56"/>
        <d v="2014-09-02T01:21:44"/>
        <d v="2014-06-02T15:29:13"/>
        <d v="2015-02-03T17:17:28"/>
        <d v="2016-10-19T00:31:01"/>
        <d v="2014-06-30T22:41:41"/>
        <d v="2014-07-19T17:32:33"/>
        <d v="2016-01-11T13:56:55"/>
        <d v="2014-05-17T01:30:55"/>
        <d v="2014-06-10T09:07:49"/>
        <d v="2016-07-21T14:48:13"/>
        <d v="2014-07-31T12:59:54"/>
        <d v="2015-07-20T17:03:41"/>
        <d v="2015-04-06T22:16:08"/>
        <d v="2016-01-05T21:52:11"/>
        <d v="2014-06-19T02:57:09"/>
        <d v="2015-10-17T10:18:41"/>
        <d v="2015-04-30T20:11:13"/>
        <d v="2014-08-10T12:35:46"/>
        <d v="2016-05-31T06:59:47"/>
        <d v="2015-09-25T12:43:56"/>
        <d v="2015-01-12T19:58:46"/>
        <d v="2016-02-02T21:20:12"/>
        <d v="2014-11-17T02:51:30"/>
        <d v="2016-06-11T01:15:39"/>
        <d v="2015-02-01T16:54:32"/>
        <d v="2015-03-25T17:22:07"/>
        <d v="2014-06-30T15:20:27"/>
        <d v="2016-06-14T23:29:17"/>
        <d v="2014-07-01T16:45:59"/>
        <d v="2016-09-13T18:00:28"/>
        <d v="2014-07-01T04:56:08"/>
        <d v="2015-01-12T16:57:38"/>
        <d v="2015-01-07T04:51:43"/>
        <d v="2016-04-20T11:31:01"/>
        <d v="2014-08-01T12:39:13"/>
        <d v="2016-09-30T15:11:19"/>
        <d v="2015-06-24T21:33:49"/>
        <d v="2016-08-30T22:03:06"/>
        <d v="2016-07-24T03:07:18"/>
        <d v="2015-07-15T15:01:12"/>
        <d v="2016-02-20T00:27:30"/>
        <d v="2015-02-18T16:07:13"/>
        <d v="2016-08-23T18:22:10"/>
        <d v="2016-03-29T15:24:05"/>
        <d v="2016-06-08T00:31:43"/>
        <d v="2014-07-21T19:41:31"/>
        <d v="2014-10-16T04:05:31"/>
        <d v="2015-02-27T20:01:36"/>
        <d v="2016-06-20T12:02:11"/>
        <d v="2014-10-06T21:08:25"/>
        <d v="2014-10-09T06:43:11"/>
        <d v="2015-05-04T17:40:43"/>
        <d v="2015-02-18T22:00:23"/>
        <d v="2014-05-22T20:31:21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1"/>
        <d v="2014-04-24T15:15:32"/>
        <d v="2016-03-14T19:15:25"/>
        <d v="2015-04-27T05:59:44"/>
        <d v="2015-09-21T00:13:17"/>
        <d v="2014-07-28T20:47:16"/>
        <d v="2016-11-15T05:09:36"/>
        <d v="2014-10-03T18:18:29"/>
        <d v="2016-08-02T20:19:26"/>
        <d v="2016-05-21T17:48:25"/>
        <d v="2016-03-30T03:48:25"/>
        <d v="2015-05-08T00:52:05"/>
        <d v="2016-02-19T22:03:58"/>
        <d v="2015-08-17T18:19:56"/>
        <d v="2016-03-01T20:08:45"/>
        <d v="2016-06-24T11:28:49"/>
        <d v="2015-10-20T17:58:12"/>
        <d v="2014-05-01T22:27:25"/>
        <d v="2014-07-09T17:37:20"/>
        <d v="2016-05-01T22:08:58"/>
        <d v="2016-04-17T17:30:53"/>
        <d v="2014-11-07T20:37:47"/>
        <d v="2014-06-12T14:54:07"/>
        <d v="2014-10-15T20:58:16"/>
        <d v="2015-02-22T12:53:13"/>
        <d v="2014-05-22T02:18:32"/>
        <d v="2015-01-16T20:19:13"/>
        <d v="2015-05-01T18:32:51"/>
        <d v="2014-08-05T00:14:31"/>
        <d v="2014-06-04T19:37:15"/>
        <d v="2014-09-11T18:48:19"/>
        <d v="2015-02-02T14:22:31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9"/>
        <d v="2015-06-22T18:16:58"/>
        <d v="2016-03-13T14:57:37"/>
        <d v="2016-05-31T15:42:14"/>
        <d v="2014-09-02T14:23:48"/>
        <d v="2015-10-12T18:16:08"/>
        <d v="2015-08-27T15:00:24"/>
        <d v="2015-09-01T15:21:51"/>
        <d v="2015-11-20T17:27:05"/>
        <d v="2014-10-11T08:30:16"/>
        <d v="2016-07-20T10:05:40"/>
        <d v="2016-08-18T18:08:43"/>
        <d v="2016-05-27T00:04:51"/>
        <d v="2015-08-06T17:31:15"/>
        <d v="2014-07-09T14:23:43"/>
        <d v="2015-05-26T18:07:40"/>
        <d v="2015-02-05T19:57:37"/>
        <d v="2015-03-12T19:22:39"/>
        <d v="2015-03-10T15:51:25"/>
        <d v="2016-04-20T01:53:21"/>
        <d v="2016-02-11T22:36:54"/>
        <d v="2015-08-07T09:27:54"/>
        <d v="2016-04-02T21:26:38"/>
        <d v="2014-04-24T12:22:50"/>
        <d v="2014-05-29T14:05:24"/>
        <d v="2015-07-11T00:41:20"/>
        <d v="2015-01-12T01:12:39"/>
        <d v="2016-10-18T10:36:35"/>
        <d v="2014-06-18T15:35:25"/>
        <d v="2014-04-01T06:38:31"/>
        <d v="2015-05-15T19:36:16"/>
        <d v="2015-07-09T02:18:28"/>
        <d v="2015-04-21T21:21:06"/>
        <d v="2015-07-18T16:19:38"/>
        <d v="2016-03-04T18:17:07"/>
        <d v="2016-07-04T16:07:36"/>
        <d v="2015-08-20T14:57:30"/>
        <d v="2014-12-01T17:50:08"/>
        <d v="2014-12-24T12:11:23"/>
        <d v="2015-05-11T19:27:24"/>
        <d v="2014-08-18T17:46:35"/>
        <d v="2014-12-09T16:31:37"/>
        <d v="2014-12-03T07:58:03"/>
        <d v="2014-09-30T20:36:53"/>
        <d v="2015-05-22T13:41:22"/>
        <d v="2014-10-09T09:00:46"/>
        <d v="2014-10-14T22:37:28"/>
        <d v="2016-07-10T18:48:48"/>
        <d v="2016-10-06T13:10:54"/>
        <d v="2015-03-30T18:53:04"/>
        <d v="2016-03-31T17:36:18"/>
        <d v="2016-03-01T18:17:36"/>
        <d v="2015-01-22T04:13:42"/>
        <d v="2014-07-16T11:18:31"/>
        <d v="2016-03-22T02:18:02"/>
        <d v="2016-02-18T10:13:25"/>
        <d v="2015-06-13T07:35:45"/>
        <d v="2014-11-21T17:11:31"/>
        <d v="2016-07-25T16:44:30"/>
        <d v="2016-05-13T12:57:34"/>
        <d v="2015-04-07T19:53:30"/>
        <d v="2015-05-01T15:32:27"/>
        <d v="2014-09-20T08:00:34"/>
        <d v="2014-12-30T22:45:45"/>
        <d v="2014-12-15T19:55:07"/>
        <d v="2014-12-01T21:34:00"/>
        <d v="2016-08-10T01:36:23"/>
        <d v="2015-02-15T00:12:03"/>
        <d v="2014-08-05T17:09:43"/>
        <d v="2016-02-17T14:03:11"/>
        <d v="2014-08-15T19:10:23"/>
        <d v="2015-08-04T19:04:37"/>
        <d v="2016-09-15T20:22:45"/>
        <d v="2014-12-17T23:58:03"/>
        <d v="2016-03-18T21:27:59"/>
        <d v="2015-10-06T20:44:40"/>
        <d v="2016-04-23T00:22:37"/>
        <d v="2016-01-14T19:02:06"/>
        <d v="2016-07-15T14:30:57"/>
        <d v="2015-11-30T23:08:03"/>
        <d v="2016-05-16T17:01:30"/>
        <d v="2016-02-29T23:48:06"/>
        <d v="2015-07-18T10:22:17"/>
        <d v="2015-03-09T08:53:21"/>
        <d v="2014-05-30T17:26:52"/>
        <d v="2014-05-29T14:09:35"/>
        <d v="2015-05-20T01:00:17"/>
        <d v="2015-11-10T14:14:57"/>
        <d v="2015-02-17T22:47:44"/>
        <d v="2017-02-13T14:38:50"/>
        <d v="2015-05-04T15:04:11"/>
        <d v="2016-10-18T03:10:26"/>
        <d v="2015-02-02T22:31:01"/>
        <d v="2016-09-06T22:27:25"/>
        <d v="2014-08-26T05:19:31"/>
        <d v="2014-07-08T17:41:10"/>
        <d v="2016-06-24T18:34:50"/>
        <d v="2015-06-02T15:39:38"/>
        <d v="2014-07-26T16:00:57"/>
        <d v="2016-03-31T17:48:07"/>
        <d v="2015-10-14T19:59:57"/>
        <d v="2016-03-08T02:16:04"/>
        <d v="2014-10-30T20:19:50"/>
        <d v="2014-08-29T18:04:57"/>
        <d v="2014-11-03T22:29:10"/>
        <d v="2016-10-06T14:57:48"/>
        <d v="2016-11-27T03:59:34"/>
        <d v="2016-03-21T21:11:17"/>
        <d v="2015-08-10T16:40:30"/>
        <d v="2014-12-02T16:48:56"/>
        <d v="2015-02-18T16:08:53"/>
        <d v="2016-08-08T16:15:07"/>
        <d v="2015-04-10T18:45:31"/>
        <d v="2014-09-17T15:02:59"/>
        <d v="2015-10-20T19:35:28"/>
        <d v="2015-10-08T03:27:20"/>
        <d v="2016-02-09T05:48:08"/>
        <d v="2016-10-22T23:17:18"/>
        <d v="2015-05-16T10:06:43"/>
        <d v="2016-08-16T17:58:47"/>
        <d v="2014-09-05T07:00:45"/>
        <d v="2014-05-21T17:06:35"/>
        <d v="2016-01-12T11:29:44"/>
        <d v="2014-07-08T15:30:42"/>
        <d v="2016-08-14T15:28:23"/>
        <d v="2015-07-06T08:43:27"/>
        <d v="2016-03-11T09:59:46"/>
        <d v="2015-06-18T19:16:39"/>
        <d v="2017-01-02T21:50:37"/>
        <d v="2016-05-09T15:06:59"/>
        <d v="2014-05-16T20:36:21"/>
        <d v="2015-02-20T06:39:10"/>
        <d v="2014-11-28T21:08:46"/>
        <d v="2016-03-18T21:31:13"/>
        <d v="2015-03-01T05:16:54"/>
        <d v="2016-10-22T10:50:30"/>
        <d v="2016-06-02T05:58:09"/>
        <d v="2015-10-17T19:23:43"/>
        <d v="2014-07-02T21:43:02"/>
        <d v="2015-06-18T23:16:59"/>
        <d v="2015-06-30T13:20:52"/>
        <d v="2015-05-12T16:12:17"/>
        <d v="2015-05-18T12:20:12"/>
        <d v="2014-06-30T15:04:28"/>
        <d v="2014-08-27T22:43:04"/>
        <d v="2014-10-02T07:04:57"/>
        <d v="2016-07-05T20:57:09"/>
        <d v="2016-05-03T14:19:42"/>
        <d v="2014-08-25T19:34:44"/>
        <d v="2014-06-12T13:46:59"/>
        <d v="2015-04-26T12:44:58"/>
        <d v="2014-05-27T18:16:22"/>
        <d v="2016-09-14T10:53:54"/>
        <d v="2016-01-05T15:38:10"/>
        <d v="2014-05-13T16:26:58"/>
        <d v="2016-09-20T02:48:17"/>
        <d v="2015-08-03T04:19:47"/>
        <d v="2014-04-24T14:14:20"/>
        <d v="2015-08-14T15:54:21"/>
        <d v="2014-05-28T05:14:15"/>
        <d v="2014-07-09T18:53:24"/>
        <d v="2015-05-23T19:50:40"/>
        <d v="2014-10-28T14:21:23"/>
        <d v="2015-01-16T16:48:50"/>
        <d v="2014-09-09T23:09:39"/>
        <d v="2015-11-01T04:35:30"/>
        <d v="2016-04-30T03:12:48"/>
        <d v="2014-12-22T20:53:31"/>
        <d v="2014-12-15T14:48:37"/>
        <d v="2016-04-19T11:10:48"/>
        <d v="2016-02-01T19:21:27"/>
        <d v="2014-09-15T14:26:56"/>
        <d v="2014-08-31T14:03:21"/>
        <d v="2015-05-05T12:59:54"/>
        <d v="2016-06-03T12:54:44"/>
        <d v="2016-07-05T12:06:28"/>
        <d v="2016-04-01T16:33:14"/>
        <d v="2014-06-02T13:01:54"/>
        <d v="2014-08-28T21:55:50"/>
        <d v="2016-07-01T01:09:38"/>
        <d v="2014-06-20T03:24:47"/>
        <d v="2014-05-26T16:59:07"/>
        <d v="2015-03-09T13:49:49"/>
        <d v="2014-05-20T17:22:54"/>
        <d v="2015-05-10T04:07:48"/>
        <d v="2016-05-15T17:42:46"/>
        <d v="2015-04-24T13:21:08"/>
        <d v="2015-02-01T23:53:40"/>
        <d v="2015-12-22T21:18:29"/>
        <d v="2015-04-08T20:47:29"/>
        <d v="2015-01-28T17:11:15"/>
        <d v="2015-05-23T17:31:06"/>
        <d v="2015-06-10T23:50:06"/>
        <d v="2014-10-15T22:28:04"/>
        <d v="2016-01-12T16:07:28"/>
        <d v="2014-10-31T18:04:23"/>
        <d v="2016-04-05T11:47:41"/>
        <d v="2016-02-01T22:41:07"/>
        <d v="2016-04-02T03:22:51"/>
        <d v="2016-09-19T08:21:34"/>
        <d v="2015-07-20T04:06:16"/>
        <d v="2015-02-06T04:55:13"/>
        <d v="2015-07-18T16:15:59"/>
        <d v="2014-12-10T18:04:07"/>
        <d v="2014-11-25T16:15:33"/>
        <d v="2015-04-09T00:35:09"/>
        <d v="2015-03-26T21:38:17"/>
        <d v="2015-04-28T16:38:09"/>
        <d v="2015-02-13T17:04:53"/>
        <d v="2015-10-20T16:35:04"/>
        <d v="2014-06-23T22:31:46"/>
        <d v="2016-06-27T10:47:48"/>
        <d v="2014-07-13T02:09:15"/>
        <d v="2015-11-17T22:05:51"/>
        <d v="2014-08-07T05:09:04"/>
        <d v="2014-06-03T17:02:45"/>
        <d v="2014-06-03T19:32:33"/>
        <d v="2014-07-11T16:45:02"/>
        <d v="2016-09-08T09:20:39"/>
        <d v="2015-06-09T07:11:37"/>
        <d v="2016-01-26T16:57:16"/>
        <d v="2016-03-29T03:03:09"/>
        <d v="2015-01-12T23:33:29"/>
        <d v="2016-02-03T00:51:14"/>
        <d v="2016-09-06T19:15:35"/>
        <d v="2015-05-04T19:46:41"/>
        <d v="2014-06-18T21:08:58"/>
        <d v="2016-03-16T20:48:27"/>
        <d v="2014-05-12T19:33:18"/>
        <d v="2014-11-11T20:25:16"/>
        <d v="2014-04-18T11:18:59"/>
        <d v="2015-06-27T02:35:54"/>
        <d v="2014-04-10T12:36:26"/>
        <d v="2015-06-18T11:12:18"/>
        <d v="2015-07-08T19:31:30"/>
        <d v="2015-03-02T18:00:26"/>
        <d v="2016-05-09T20:13:53"/>
        <d v="2014-06-30T18:38:02"/>
        <d v="2014-05-29T04:00:45"/>
        <d v="2015-02-15T00:28:17"/>
        <d v="2014-05-13T17:28:10"/>
        <d v="2016-03-16T14:21:19"/>
        <d v="2015-05-14T22:20:10"/>
        <d v="2016-05-03T20:34:13"/>
        <d v="2016-11-08T14:48:27"/>
        <d v="2016-10-13T00:07:27"/>
        <d v="2015-03-24T19:00:56"/>
        <d v="2015-03-12T22:37:24"/>
        <d v="2014-06-24T08:49:39"/>
        <d v="2014-09-05T02:40:22"/>
        <d v="2014-12-16T19:39:41"/>
        <d v="2016-02-25T17:39:01"/>
        <d v="2015-06-11T05:16:26"/>
        <d v="2014-08-14T21:11:26"/>
        <d v="2016-06-25T20:41:37"/>
        <d v="2016-02-20T03:22:01"/>
        <d v="2016-06-10T23:32:13"/>
        <d v="2016-06-27T15:19:30"/>
        <d v="2016-04-27T00:54:35"/>
        <d v="2015-06-12T12:50:06"/>
        <d v="2015-11-25T16:42:00"/>
        <d v="2015-05-14T19:10:19"/>
        <d v="2016-10-23T16:00:23"/>
        <d v="2014-05-07T16:36:33"/>
        <d v="2015-06-15T10:43:42"/>
        <d v="2014-11-25T22:32:10"/>
        <d v="2015-05-08T13:55:54"/>
        <d v="2015-07-16T10:28:10"/>
        <d v="2016-11-15T00:42:37"/>
        <d v="2015-03-21T21:09:25"/>
        <d v="2014-07-11T17:20:48"/>
        <d v="2016-02-10T22:20:44"/>
        <d v="2014-12-09T17:41:24"/>
        <d v="2014-12-02T16:13:37"/>
        <d v="2015-09-22T03:01:47"/>
        <d v="2016-02-03T23:19:29"/>
        <d v="2016-06-06T00:13:44"/>
        <d v="2014-07-29T21:17:21"/>
        <d v="2014-06-09T06:13:01"/>
        <d v="2015-03-27T21:49:00"/>
        <d v="2015-02-24T10:53:39"/>
        <d v="2014-06-10T12:38:28"/>
        <d v="2015-02-19T20:22:38"/>
        <d v="2016-04-27T15:02:53"/>
        <d v="2015-04-15T18:01:49"/>
        <d v="2016-05-07T06:37:01"/>
        <d v="2015-02-23T21:41:53"/>
        <d v="2015-07-22T06:14:18"/>
        <d v="2014-06-17T16:33:44"/>
        <d v="2015-10-07T16:43:36"/>
        <d v="2015-02-10T20:13:02"/>
        <d v="2015-06-29T05:01:44"/>
        <d v="2015-06-05T15:38:38"/>
        <d v="2015-12-03T04:20:07"/>
        <d v="2015-11-21T20:06:57"/>
        <d v="2015-06-15T21:50:44"/>
        <d v="2016-07-20T15:01:44"/>
        <d v="2015-05-27T01:40:15"/>
        <d v="2015-04-07T10:09:54"/>
        <d v="2015-01-30T22:16:41"/>
        <d v="2014-11-01T12:39:48"/>
        <d v="2016-08-11T20:46:11"/>
        <d v="2016-05-13T17:46:52"/>
        <d v="2014-10-15T20:22:26"/>
        <d v="2016-01-06T02:45:35"/>
        <d v="2014-11-20T20:56:13"/>
        <d v="2015-05-19T10:41:07"/>
        <d v="2016-03-31T22:36:49"/>
        <d v="2016-07-02T22:14:13"/>
        <d v="2015-05-28T18:22:38"/>
        <d v="2015-04-22T17:03:29"/>
        <d v="2015-05-31T03:25:25"/>
        <d v="2016-03-03T16:50:30"/>
        <d v="2014-05-21T18:51:27"/>
        <d v="2014-04-11T11:50:52"/>
        <d v="2014-05-07T01:44:24"/>
        <d v="2014-05-07T14:48:54"/>
        <d v="2015-09-01T15:02:55"/>
        <d v="2014-09-03T05:19:03"/>
        <d v="2015-06-04T05:23:11"/>
        <d v="2015-09-18T19:36:30"/>
        <d v="2015-05-12T18:24:44"/>
        <d v="2014-12-02T02:59:03"/>
        <d v="2015-06-17T10:32:59"/>
        <d v="2015-03-02T04:34:37"/>
        <d v="2014-07-28T20:09:38"/>
        <d v="2015-04-09T21:14:18"/>
        <d v="2015-02-24T23:17:52"/>
        <d v="2015-02-06T17:50:03"/>
        <d v="2014-07-09T17:41:31"/>
        <d v="2015-05-04T10:20:45"/>
        <d v="2014-05-30T21:26:47"/>
        <d v="2014-07-13T15:51:51"/>
        <d v="2014-10-02T14:09:38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3"/>
        <d v="2014-06-03T04:07:58"/>
        <d v="2017-01-28T18:44:10"/>
        <d v="2015-06-25T03:29:57"/>
        <d v="2015-09-08T16:42:16"/>
        <d v="2015-01-03T00:23:43"/>
        <d v="2016-09-02T08:19:25"/>
        <d v="2016-01-03T14:58:48"/>
        <d v="2016-11-08T16:15:53"/>
        <d v="2015-05-30T19:39:07"/>
        <d v="2014-12-26T20:39:56"/>
        <d v="2014-06-25T19:33:41"/>
        <d v="2017-01-21T00:26:39"/>
        <d v="2016-01-04T23:36:11"/>
        <d v="2014-08-03T14:27:49"/>
        <d v="2015-03-02T18:59:53"/>
        <d v="2016-04-09T22:49:51"/>
        <d v="2014-11-11T05:28:23"/>
        <d v="2015-03-16T20:35:29"/>
        <d v="2017-01-27T13:05:58"/>
        <d v="2014-12-04T00:07:11"/>
        <d v="2015-06-16T18:12:24"/>
        <d v="2015-02-21T03:10:44"/>
        <d v="2014-08-16T15:39:18"/>
        <d v="2014-05-20T15:47:21"/>
        <d v="2016-11-05T23:00:13"/>
        <d v="2015-01-28T06:00:19"/>
        <d v="2014-06-03T04:36:18"/>
        <d v="2014-12-09T20:58:04"/>
        <d v="2015-07-08T11:34:30"/>
        <d v="2014-07-23T18:36:02"/>
        <d v="2015-05-12T02:13:12"/>
        <d v="2015-11-09T19:50:00"/>
        <d v="2016-10-20T11:14:02"/>
        <d v="2015-07-01T00:16:06"/>
        <d v="2015-04-01T05:30:00"/>
        <d v="2015-04-30T14:58:24"/>
        <d v="2015-05-19T22:01:34"/>
        <d v="2014-09-24T19:40:07"/>
        <d v="2014-07-14T03:14:57"/>
        <d v="2014-08-12T08:37:23"/>
        <d v="2015-08-08T18:09:57"/>
        <d v="2014-10-27T19:29:37"/>
        <d v="2015-02-24T06:28:50"/>
        <d v="2015-10-31T05:04:10"/>
        <d v="2015-04-20T19:39:17"/>
        <d v="2016-05-02T23:38:29"/>
        <d v="2016-05-04T11:19:13"/>
        <d v="2014-08-12T12:39:21"/>
        <d v="2014-07-23T15:57:03"/>
        <d v="2015-12-20T16:26:14"/>
        <d v="2016-10-14T09:17:41"/>
        <d v="2014-10-14T13:00:56"/>
        <d v="2015-01-16T18:26:51"/>
        <d v="2015-03-12T23:31:11"/>
        <d v="2014-05-27T23:02:03"/>
        <d v="2014-06-30T20:54:00"/>
        <d v="2014-11-27T02:02:29"/>
        <d v="2014-07-10T06:25:05"/>
        <d v="2015-09-18T16:23:47"/>
        <d v="2016-08-19T19:51:05"/>
        <d v="2016-03-04T08:07:49"/>
        <d v="2015-08-12T03:38:28"/>
        <d v="2016-02-15T04:02:45"/>
        <d v="2016-06-17T23:14:22"/>
        <d v="2015-08-17T16:07:20"/>
        <d v="2015-08-05T15:45:47"/>
        <d v="2016-11-01T06:18:40"/>
        <d v="2016-06-13T15:09:21"/>
        <d v="2015-05-27T21:44:14"/>
        <d v="2014-10-03T09:36:20"/>
        <d v="2014-11-18T11:49:11"/>
        <d v="2014-10-28T14:05:37"/>
        <d v="2015-04-17T21:41:55"/>
        <d v="2015-10-02T18:41:08"/>
        <d v="2015-07-28T15:54:36"/>
        <d v="2015-04-15T19:14:28"/>
        <d v="2015-01-27T20:00:23"/>
        <d v="2016-09-02T03:25:45"/>
        <d v="2014-07-09T07:48:43"/>
        <d v="2015-01-12T02:53:41"/>
        <d v="2016-03-10T16:51:21"/>
        <d v="2016-03-04T19:49:03"/>
        <d v="2015-08-27T18:58:11"/>
        <d v="2016-06-29T01:09:47"/>
        <d v="2014-05-15T15:37:44"/>
        <d v="2015-10-29T20:22:21"/>
        <d v="2016-03-28T22:22:08"/>
        <d v="2016-05-23T23:25:55"/>
        <d v="2014-06-26T22:48:33"/>
        <d v="2014-08-29T18:55:57"/>
        <d v="2015-12-04T20:17:36"/>
        <d v="2014-04-16T21:23:30"/>
        <d v="2015-11-03T14:54:54"/>
        <d v="2015-10-19T03:41:57"/>
        <d v="2015-02-18T17:19:47"/>
        <d v="2016-02-14T05:39:40"/>
        <d v="2014-06-11T17:04:38"/>
        <d v="2017-02-04T06:58:28"/>
        <d v="2016-03-23T19:34:34"/>
        <d v="2016-08-19T20:30:47"/>
        <d v="2016-03-18T20:43:32"/>
        <d v="2014-06-21T12:52:06"/>
        <d v="2014-12-08T01:37:15"/>
        <d v="2016-04-09T16:25:10"/>
        <d v="2016-05-03T13:07:29"/>
        <d v="2016-06-13T20:48:19"/>
        <d v="2014-07-10T20:36:02"/>
        <d v="2016-06-22T18:55:33"/>
        <d v="2014-12-02T15:25:54"/>
        <d v="2015-03-06T21:40:57"/>
        <d v="2014-06-05T14:22:27"/>
        <d v="2016-05-18T04:19:09"/>
        <d v="2015-05-08T19:26:20"/>
        <d v="2014-04-18T20:52:36"/>
        <d v="2014-10-08T23:07:25"/>
        <d v="2016-01-30T16:58:40"/>
        <d v="2016-04-07T13:09:55"/>
        <d v="2014-05-06T22:11:30"/>
        <d v="2015-08-14T01:56:53"/>
        <d v="2015-10-09T17:59:42"/>
        <d v="2016-02-01T16:08:14"/>
        <d v="2015-05-01T15:28:02"/>
        <d v="2015-10-12T22:34:19"/>
        <d v="2015-04-13T20:45:13"/>
        <d v="2014-06-19T09:21:31"/>
        <d v="2015-01-15T16:24:37"/>
        <d v="2014-11-07T06:24:24"/>
        <d v="2015-03-06T09:23:42"/>
        <d v="2015-02-26T23:07:06"/>
        <d v="2014-07-22T19:53:19"/>
        <d v="2016-03-08T15:29:19"/>
        <d v="2017-02-09T23:08:29"/>
        <d v="2014-08-28T01:02:42"/>
        <d v="2015-01-16T14:05:47"/>
        <d v="2014-09-08T03:54:17"/>
        <d v="2014-08-21T19:23:06"/>
        <d v="2016-01-22T18:33:08"/>
        <d v="2014-07-28T18:33:01"/>
        <d v="2015-06-22T23:08:28"/>
        <d v="2014-07-31T16:49:20"/>
        <d v="2014-10-09T18:29:26"/>
        <d v="2014-12-29T13:04:38"/>
        <d v="2015-04-02T13:04:10"/>
        <d v="2015-01-17T07:13:44"/>
        <d v="2016-02-19T05:54:29"/>
        <d v="2015-06-19T18:44:23"/>
        <d v="2014-08-18T20:56:40"/>
        <d v="2014-08-05T16:07:55"/>
        <d v="2016-09-07T21:51:48"/>
        <d v="2016-02-17T16:13:17"/>
        <d v="2015-02-22T04:35:00"/>
        <d v="2014-08-27T21:52:38"/>
        <d v="2014-12-17T14:01:08"/>
        <d v="2016-02-08T23:59:24"/>
        <d v="2015-08-01T16:04:57"/>
        <d v="2015-05-27T05:42:16"/>
        <d v="2015-10-05T15:44:00"/>
        <d v="2017-02-02T23:18:01"/>
        <d v="2014-05-06T22:31:40"/>
        <d v="2015-11-14T00:36:10"/>
        <d v="2016-01-05T15:43:20"/>
        <d v="2014-10-29T14:02:44"/>
        <d v="2015-10-16T19:25:17"/>
        <d v="2016-09-01T06:27:04"/>
        <d v="2015-03-04T22:44:10"/>
        <d v="2014-09-21T21:11:28"/>
        <d v="2014-06-14T22:29:25"/>
        <d v="2016-05-07T01:41:55"/>
        <d v="2014-08-18T19:10:10"/>
        <d v="2015-10-28T16:06:07"/>
        <d v="2015-05-20T05:33:24"/>
        <d v="2016-07-08T11:22:35"/>
        <d v="2014-12-22T02:01:05"/>
        <d v="2014-11-05T22:58:45"/>
        <d v="2015-03-11T05:16:23"/>
        <d v="2014-07-22T04:49:50"/>
        <d v="2014-09-22T15:36:50"/>
        <d v="2014-12-18T00:32:24"/>
        <d v="2016-03-07T12:13:08"/>
        <d v="2015-06-14T23:00:16"/>
        <d v="2014-09-23T15:16:31"/>
        <d v="2014-05-02T19:26:38"/>
        <d v="2014-08-14T21:05:16"/>
        <d v="2014-10-16T16:33:48"/>
        <d v="2016-08-31T20:11:25"/>
        <d v="2014-05-20T15:33:51"/>
        <d v="2016-06-13T22:24:00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2"/>
        <d v="2016-04-19T00:56:28"/>
        <d v="2015-08-19T02:49:11"/>
        <d v="2016-12-14T23:07:36"/>
        <d v="2015-01-18T15:52:36"/>
        <d v="2015-01-27T16:00:20"/>
        <d v="2016-11-26T19:18:52"/>
        <d v="2014-06-22T18:35:11"/>
        <d v="2015-03-15T08:17:06"/>
        <d v="2015-10-06T13:16:15"/>
        <d v="2014-05-20T01:06:10"/>
        <d v="2014-09-23T19:05:49"/>
        <d v="2016-11-21T17:03:15"/>
        <d v="2016-12-28T18:54:02"/>
        <d v="2016-05-20T22:32:02"/>
        <d v="2016-05-21T16:45:16"/>
        <d v="2015-02-06T13:57:05"/>
        <d v="2015-10-30T04:32:34"/>
        <d v="2015-12-15T18:16:56"/>
        <d v="2016-09-09T10:28:27"/>
        <d v="2015-02-23T14:29:36"/>
        <d v="2015-10-27T22:34:59"/>
        <d v="2016-06-17T17:49:47"/>
        <d v="2014-12-17T14:42:04"/>
        <d v="2015-04-28T17:34:48"/>
        <d v="2015-07-24T16:08:57"/>
        <d v="2014-12-17T12:09:11"/>
        <d v="2015-02-04T04:40:48"/>
        <d v="2015-06-23T19:34:53"/>
        <d v="2014-09-08T02:05:01"/>
        <d v="2016-11-19T00:45:50"/>
        <d v="2017-01-15T12:43:39"/>
        <d v="2015-12-06T19:47:17"/>
        <d v="2016-05-05T17:19:58"/>
        <d v="2016-07-19T20:24:34"/>
        <d v="2014-10-15T02:59:51"/>
        <d v="2016-12-26T21:41:22"/>
        <d v="2016-04-15T20:21:14"/>
        <d v="2015-07-03T19:59:27"/>
        <d v="2016-09-27T06:40:34"/>
        <d v="2016-11-23T00:15:09"/>
        <d v="2015-02-18T01:11:07"/>
        <d v="2014-09-01T22:00:02"/>
        <d v="2017-02-01T00:45:38"/>
        <d v="2015-10-30T12:56:45"/>
        <d v="2016-05-22T15:02:31"/>
        <d v="2015-01-25T03:15:41"/>
        <d v="2016-01-31T22:43:06"/>
        <d v="2015-12-20T13:45:23"/>
      </sharedItems>
      <fieldGroup par="23" base="18">
        <rangePr groupBy="months" startDate="2009-05-17T03:55:14" endDate="2017-03-15T15:30:08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d" numFmtId="14">
      <sharedItems containsSemiMixedTypes="0" containsNonDate="0" containsDate="1" containsString="0" minDate="2009-08-10T19:26:00" maxDate="2017-05-03T19:12:01"/>
    </cacheField>
    <cacheField name="Year (Converted Date)" numFmtId="0">
      <sharedItems containsSemiMixedTypes="0" containsString="0" containsNumber="1" containsInteger="1" minValue="2009" maxValue="2017"/>
    </cacheField>
    <cacheField name="Year (Date Created)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4" endDate="2017-03-15T15:30:08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4" endDate="2017-03-15T15:30:0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n v="2015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4"/>
    <n v="2017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n v="2016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n v="2014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n v="2015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n v="2016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n v="2014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8"/>
    <n v="2016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n v="2016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n v="2016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n v="2014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1"/>
    <n v="2016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1"/>
    <n v="2014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1"/>
    <n v="2016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1"/>
    <n v="2014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1"/>
    <n v="2015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1"/>
    <n v="2014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n v="2014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7"/>
    <n v="2014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5"/>
    <n v="2015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3"/>
    <n v="2015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10"/>
    <n v="2014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n v="2015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n v="2015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1"/>
    <n v="2015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2"/>
    <n v="2016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n v="201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4"/>
    <n v="2014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n v="2015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n v="2014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6"/>
    <n v="2014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n v="2016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1"/>
    <n v="2016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2"/>
    <n v="2015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2"/>
    <n v="2014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n v="2015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6"/>
    <n v="201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n v="2015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n v="2013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1"/>
    <n v="2014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n v="2014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n v="20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n v="2014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1"/>
    <n v="2014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8"/>
    <n v="2014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n v="2016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5"/>
    <n v="2015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8"/>
    <n v="2014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n v="2015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n v="201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n v="2015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n v="2015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7"/>
    <n v="2014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1"/>
    <n v="2014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n v="2015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7"/>
    <n v="20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n v="2015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3"/>
    <n v="2015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n v="2014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n v="2015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1"/>
    <n v="2014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n v="2013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9"/>
    <n v="2013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1"/>
    <n v="201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n v="2013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1"/>
    <n v="2014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n v="2016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5"/>
    <n v="2012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2"/>
    <n v="2014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1"/>
    <n v="2011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6"/>
    <n v="2011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8"/>
    <n v="2012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1"/>
    <n v="2012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n v="2011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n v="2016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n v="2013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n v="2011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n v="2012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n v="2016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n v="2014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7"/>
    <n v="2013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1"/>
    <n v="2012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n v="201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1"/>
    <n v="2015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n v="2011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8"/>
    <n v="2011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n v="201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n v="201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n v="2014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n v="2013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n v="2011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n v="2011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n v="2017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n v="2012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3"/>
    <n v="201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2"/>
    <n v="2012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1"/>
    <n v="201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n v="2011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n v="2012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40:00"/>
    <n v="2014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7"/>
    <n v="2012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1"/>
    <n v="2013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4"/>
    <n v="2010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n v="2014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n v="2011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n v="2016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2"/>
    <n v="2012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n v="2011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n v="2013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1"/>
    <n v="2011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1"/>
    <n v="2013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n v="2015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n v="2014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1"/>
    <n v="2011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n v="2012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n v="2012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n v="2011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n v="201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n v="2011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n v="2011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n v="2016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n v="2015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8"/>
    <n v="2016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1"/>
    <n v="2014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n v="2015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1"/>
    <n v="2017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n v="2015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2"/>
    <n v="2015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n v="2016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n v="2014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1"/>
    <n v="2014"/>
    <n v="20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n v="2016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n v="2014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1"/>
    <n v="2016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n v="2015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n v="2014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n v="2015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4"/>
    <n v="2015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n v="2015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3"/>
    <n v="2015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n v="2015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4"/>
    <n v="2015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9"/>
    <n v="2014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n v="2016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n v="2015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n v="2015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9"/>
    <n v="2017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n v="2015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7"/>
    <n v="201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n v="2014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n v="2015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n v="2015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n v="2014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5"/>
    <n v="201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6"/>
    <n v="20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6"/>
    <n v="201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7"/>
    <n v="2014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3"/>
    <n v="2016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9"/>
    <n v="2014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6"/>
    <n v="2016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2"/>
    <n v="2015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6"/>
    <n v="2014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1"/>
    <n v="2014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1"/>
    <n v="2015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2"/>
    <n v="2014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5"/>
    <n v="2016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n v="2017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6"/>
    <n v="201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1"/>
    <n v="2015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n v="2014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n v="2015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5"/>
    <n v="2016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4"/>
    <n v="2015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n v="2015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7"/>
    <n v="2015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2"/>
    <n v="2014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40"/>
    <n v="2015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7"/>
    <n v="2015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n v="201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6"/>
    <n v="2016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1"/>
    <n v="2015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n v="20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n v="2017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1"/>
    <n v="2014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1"/>
    <n v="2014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n v="2016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n v="2017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1"/>
    <n v="2015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n v="2014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n v="2016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n v="201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n v="2015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n v="2014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n v="2014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2"/>
    <n v="2016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n v="2015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1"/>
    <n v="2015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n v="2017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n v="2014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3"/>
    <n v="2016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n v="2014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n v="2015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1"/>
    <n v="2015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5"/>
    <n v="2015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n v="2016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n v="2015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4"/>
    <n v="2016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9"/>
    <n v="2015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8"/>
    <n v="2014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n v="201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1"/>
    <n v="2015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8"/>
    <n v="2015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n v="2016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n v="2015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n v="2015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1"/>
    <n v="2016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n v="2015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n v="2014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n v="2015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1"/>
    <n v="2016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n v="2015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5"/>
    <n v="2015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1"/>
    <n v="2015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n v="2016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7"/>
    <n v="2015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n v="2016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1"/>
    <n v="2015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n v="2015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n v="201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n v="2016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n v="2015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2"/>
    <n v="2016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7"/>
    <n v="2015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3"/>
    <n v="2016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1:00"/>
    <n v="2015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n v="2015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n v="2016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n v="2016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n v="2016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n v="2015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n v="2013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n v="201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1"/>
    <n v="2011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n v="201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n v="201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6"/>
    <n v="2012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n v="2010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n v="201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n v="2012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1"/>
    <n v="201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2"/>
    <n v="2013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1"/>
    <n v="2012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1"/>
    <n v="201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n v="2012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n v="2015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n v="2011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n v="2013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n v="2016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7"/>
    <n v="2011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50"/>
    <n v="2015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1"/>
    <n v="201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1"/>
    <n v="2012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9"/>
    <n v="2011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n v="2012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6"/>
    <n v="2012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1"/>
    <n v="201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1"/>
    <n v="201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n v="2014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9"/>
    <n v="2011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3"/>
    <n v="2017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n v="2011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1"/>
    <n v="2014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1"/>
    <n v="201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n v="2011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n v="2012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7"/>
    <n v="2012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5"/>
    <n v="2012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n v="2015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9:00"/>
    <n v="2012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1"/>
    <n v="2017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n v="2014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n v="2009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n v="201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n v="2011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1"/>
    <n v="2012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n v="2013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5"/>
    <n v="2013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1"/>
    <n v="2012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n v="2012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5"/>
    <n v="2013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1"/>
    <n v="2011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n v="2013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1"/>
    <n v="2011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5"/>
    <n v="201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n v="201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n v="2013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n v="2012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1"/>
    <n v="2015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n v="2014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n v="201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n v="2011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n v="2013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9"/>
    <n v="2012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n v="2012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1"/>
    <n v="2012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n v="2012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n v="201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2"/>
    <n v="2013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n v="2011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n v="2012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n v="2011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1"/>
    <n v="2012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n v="2013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n v="201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9"/>
    <n v="2013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n v="2012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1"/>
    <n v="2014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n v="201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n v="2013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1"/>
    <n v="201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n v="2015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n v="201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9"/>
    <n v="2016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n v="2016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n v="2015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n v="2016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n v="2017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n v="2015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n v="2015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1"/>
    <n v="2015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n v="2013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5"/>
    <n v="2016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n v="2015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2"/>
    <n v="2016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n v="2015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n v="201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9"/>
    <n v="2015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9"/>
    <n v="2015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n v="2016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n v="2015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1"/>
    <n v="2017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1"/>
    <n v="2014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n v="2016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n v="2014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n v="2015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1"/>
    <n v="2015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n v="2015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30"/>
    <n v="2015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7"/>
    <n v="2015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9"/>
    <n v="2017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n v="2016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5"/>
    <n v="2016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9"/>
    <n v="2014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n v="2015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2"/>
    <n v="2016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5"/>
    <n v="20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n v="201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8"/>
    <n v="2015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1"/>
    <n v="2016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1"/>
    <n v="2014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n v="2015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7"/>
    <n v="2014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n v="2014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n v="201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n v="2014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20"/>
    <n v="2014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9"/>
    <n v="2012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n v="2013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n v="2015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n v="2012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n v="2017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n v="2013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n v="2016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n v="2012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n v="201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n v="2014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n v="201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n v="2015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1"/>
    <n v="2016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3"/>
    <n v="20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n v="2016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n v="2012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1"/>
    <n v="2012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20"/>
    <n v="2014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8"/>
    <n v="2015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n v="2014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2"/>
    <n v="2015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n v="2015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1"/>
    <n v="2016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n v="2014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n v="2015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1"/>
    <n v="201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1"/>
    <n v="2011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n v="201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n v="2016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n v="2012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n v="2012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1"/>
    <n v="201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n v="2015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1"/>
    <n v="2016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n v="2014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1"/>
    <n v="201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8"/>
    <n v="2015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n v="2011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n v="2014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n v="2014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1"/>
    <n v="2011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1"/>
    <n v="2011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1"/>
    <n v="2013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n v="2016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n v="2015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n v="2013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9"/>
    <n v="2012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2"/>
    <n v="2012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n v="2013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n v="2014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2"/>
    <n v="2014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1"/>
    <n v="2013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8"/>
    <n v="2015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8"/>
    <n v="2013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n v="2014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7"/>
    <n v="2015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n v="2014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n v="2013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40"/>
    <n v="2012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n v="2015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5"/>
    <n v="201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n v="2015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n v="2014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1"/>
    <n v="200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8"/>
    <n v="2013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n v="2016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n v="2015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n v="2015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3"/>
    <n v="2013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1"/>
    <n v="2013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n v="201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n v="201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9"/>
    <n v="2015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9"/>
    <n v="2014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n v="2016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7"/>
    <n v="2013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4"/>
    <n v="2015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2"/>
    <n v="2014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n v="2012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n v="201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n v="2015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n v="201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n v="2014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n v="2013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1"/>
    <n v="2014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2"/>
    <n v="2014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n v="201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n v="2015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1"/>
    <n v="2014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1"/>
    <n v="201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n v="2013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3"/>
    <n v="2014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n v="2013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n v="2011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n v="2014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n v="2013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n v="201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4"/>
    <n v="2011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6"/>
    <n v="2016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5"/>
    <n v="201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n v="2012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n v="2012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6"/>
    <n v="2012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5"/>
    <n v="201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1"/>
    <n v="2014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n v="2014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9"/>
    <n v="2014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n v="2014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n v="2017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4"/>
    <n v="2015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1"/>
    <n v="2014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n v="2012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50"/>
    <n v="2015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6"/>
    <n v="2014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6"/>
    <n v="2013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n v="2012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n v="2016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3"/>
    <n v="2013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n v="2015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n v="2013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n v="2014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5"/>
    <n v="2016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1"/>
    <n v="2017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n v="2012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n v="2012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5:00"/>
    <n v="2016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1"/>
    <n v="2016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9"/>
    <n v="2015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n v="2014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n v="201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5"/>
    <n v="20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1"/>
    <n v="2014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n v="2011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n v="200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1"/>
    <n v="201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2"/>
    <n v="201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n v="2012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n v="2015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n v="2012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n v="2015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1"/>
    <n v="2013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8"/>
    <n v="2012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n v="2012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n v="2015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4:00"/>
    <n v="2016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3"/>
    <n v="2013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8"/>
    <n v="2016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n v="2016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n v="2014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2"/>
    <n v="2015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n v="2015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2"/>
    <n v="2017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1"/>
    <n v="2015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n v="2012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n v="2015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n v="2016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n v="2016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n v="2015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n v="2016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n v="2014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1"/>
    <n v="2015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n v="2017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1"/>
    <n v="2015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1"/>
    <n v="2017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n v="2015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1"/>
    <n v="2016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n v="2016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n v="2016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1"/>
    <n v="2015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6"/>
    <n v="2017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1"/>
    <n v="2015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n v="2015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n v="2016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n v="2016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7"/>
    <n v="2015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5"/>
    <n v="2015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7"/>
    <n v="201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3"/>
    <n v="2014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n v="2016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n v="201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6"/>
    <n v="201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5"/>
    <n v="2016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9"/>
    <n v="2015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3"/>
    <n v="2015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1"/>
    <n v="2017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1"/>
    <n v="2015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7"/>
    <n v="20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2"/>
    <n v="2014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3"/>
    <n v="2014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n v="2016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8"/>
    <n v="2016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4"/>
    <n v="2016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6"/>
    <n v="201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n v="2015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n v="2014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4"/>
    <n v="2015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6"/>
    <n v="2016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n v="2015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n v="2016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n v="2015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4"/>
    <n v="2016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n v="2015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n v="2016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3"/>
    <n v="2016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30"/>
    <n v="2016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1"/>
    <n v="2015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9"/>
    <n v="2015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1"/>
    <n v="2015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8"/>
    <n v="2016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n v="2015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3"/>
    <n v="2015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n v="2016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4"/>
    <n v="2015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n v="2014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8"/>
    <n v="2016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5"/>
    <n v="2015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n v="2015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8"/>
    <n v="2015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n v="2015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n v="2015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n v="2015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4"/>
    <n v="2015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7"/>
    <n v="201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5:00"/>
    <n v="2015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n v="2016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n v="2015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1"/>
    <n v="2014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n v="201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n v="201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9"/>
    <n v="2015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n v="2016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1"/>
    <n v="2016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2"/>
    <n v="2014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1"/>
    <n v="2015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3"/>
    <n v="2015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n v="2014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n v="201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4"/>
    <n v="2014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n v="2014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9"/>
    <n v="2015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1"/>
    <n v="2015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n v="2015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1"/>
    <n v="2015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5"/>
    <n v="2015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7"/>
    <n v="2015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n v="2016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n v="201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1"/>
    <n v="2015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1"/>
    <n v="2016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6:00"/>
    <n v="2015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n v="201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4"/>
    <n v="2015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n v="2015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n v="2014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9"/>
    <n v="2014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8"/>
    <n v="2016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n v="2016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8"/>
    <n v="2015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n v="2015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n v="201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1"/>
    <n v="2015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n v="2016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n v="2014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n v="2016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n v="2015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n v="2016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n v="201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n v="2016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n v="2015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3"/>
    <n v="2015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1"/>
    <n v="2015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1"/>
    <n v="2017"/>
    <n v="201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3"/>
    <n v="2017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6"/>
    <n v="2014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n v="2016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n v="2015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5"/>
    <n v="2015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6"/>
    <n v="201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n v="2014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n v="2016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8"/>
    <n v="2014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50"/>
    <n v="2016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9"/>
    <n v="2014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n v="2014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5"/>
    <n v="201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n v="2014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1"/>
    <n v="2016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n v="2015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n v="2015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3"/>
    <n v="2015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n v="2016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3"/>
    <n v="2015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1"/>
    <n v="2015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n v="201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8:00"/>
    <n v="2014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20"/>
    <n v="2016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n v="2015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n v="2015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6"/>
    <n v="201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n v="2017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n v="2014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n v="2016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n v="2015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n v="2016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1"/>
    <n v="2016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n v="2015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n v="2015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n v="2014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8"/>
    <n v="2014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1"/>
    <n v="2015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2"/>
    <n v="2015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6"/>
    <n v="2016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n v="2016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50"/>
    <n v="2016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n v="2014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5"/>
    <n v="2016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n v="2017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5"/>
    <n v="2016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n v="2014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3"/>
    <n v="2015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n v="2015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4"/>
    <n v="2017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n v="2015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n v="2016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1"/>
    <n v="2016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n v="2015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n v="2016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8"/>
    <n v="2015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6:00"/>
    <n v="2017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1"/>
    <n v="2014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3"/>
    <n v="2014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10"/>
    <n v="2016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1"/>
    <n v="2014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n v="2013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2"/>
    <n v="2017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1"/>
    <n v="2014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8"/>
    <n v="2016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1"/>
    <n v="2017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n v="2017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n v="2017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1"/>
    <n v="201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n v="201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1"/>
    <n v="2014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n v="2014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n v="2014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9"/>
    <n v="2016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3"/>
    <n v="2016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3"/>
    <n v="2016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n v="2017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n v="2015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n v="2014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n v="2014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1"/>
    <n v="2017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n v="201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n v="2012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8"/>
    <n v="2014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n v="2012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1"/>
    <n v="2015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n v="2011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3"/>
    <n v="2015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n v="2013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n v="2013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n v="2011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2"/>
    <n v="2012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n v="20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n v="2012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n v="2013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3"/>
    <n v="2013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1"/>
    <n v="2015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1"/>
    <n v="2014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1"/>
    <n v="2013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n v="2014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1"/>
    <n v="2014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50"/>
    <n v="2014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n v="2015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7"/>
    <n v="2013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3"/>
    <n v="2014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n v="2012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4"/>
    <n v="2012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6"/>
    <n v="2013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1"/>
    <n v="2012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n v="2015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7"/>
    <n v="2014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1"/>
    <n v="2017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3"/>
    <n v="2013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n v="2011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1"/>
    <n v="2016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2"/>
    <n v="2015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2"/>
    <n v="2013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n v="2013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n v="2011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5"/>
    <n v="2012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n v="2010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40"/>
    <n v="2014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n v="2016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n v="2014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n v="2016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n v="2013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n v="2015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5"/>
    <n v="201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n v="2015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1"/>
    <n v="2015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1"/>
    <n v="2013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n v="2013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n v="2013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n v="2016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1"/>
    <n v="200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1"/>
    <n v="201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n v="2014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6"/>
    <n v="2011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1"/>
    <n v="2015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8"/>
    <n v="2013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1"/>
    <n v="2014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n v="201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n v="2011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5"/>
    <n v="2013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n v="201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n v="2012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20"/>
    <n v="2014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6"/>
    <n v="2013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n v="2012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n v="2013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1"/>
    <n v="2012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n v="2013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9:00"/>
    <n v="2013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n v="2013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n v="201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1"/>
    <n v="2013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n v="2011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1"/>
    <n v="2012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n v="2013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n v="2012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n v="2014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n v="2012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n v="20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n v="201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1"/>
    <n v="201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1"/>
    <n v="2011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1"/>
    <n v="2011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n v="2011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n v="2011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1"/>
    <n v="2017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n v="2014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1"/>
    <n v="2014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n v="201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n v="2013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n v="2013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n v="2012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n v="2011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n v="2014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n v="201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1"/>
    <n v="2012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1"/>
    <n v="2012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n v="2013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n v="2014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n v="2015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n v="2012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3"/>
    <n v="2015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1"/>
    <n v="201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n v="2012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1"/>
    <n v="2012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1"/>
    <n v="2012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n v="2012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n v="2016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n v="2013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5"/>
    <n v="2012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1"/>
    <n v="2012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n v="2014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n v="2013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n v="2012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9"/>
    <n v="2013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3"/>
    <n v="2014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6"/>
    <n v="2012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7"/>
    <n v="2012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8"/>
    <n v="2016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4"/>
    <n v="2014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n v="2013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n v="2016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1"/>
    <n v="2014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1"/>
    <n v="2016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n v="2014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n v="2015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n v="2015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n v="2015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n v="2016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n v="2016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1"/>
    <n v="2016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30"/>
    <n v="2015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7"/>
    <n v="201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n v="2016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n v="2016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n v="2015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1"/>
    <n v="2015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n v="2015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4"/>
    <n v="20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n v="2016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9"/>
    <n v="2013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7"/>
    <n v="2012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1"/>
    <n v="2013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n v="2013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n v="2015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1"/>
    <n v="2009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n v="2014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8"/>
    <n v="2013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4"/>
    <n v="201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n v="2013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8"/>
    <n v="2011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n v="2012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n v="2013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n v="2015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8"/>
    <n v="2013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n v="2013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5"/>
    <n v="2010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n v="2012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9"/>
    <n v="2012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7"/>
    <n v="2012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1"/>
    <n v="2011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6"/>
    <n v="2016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1"/>
    <n v="2012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n v="2016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4"/>
    <n v="2016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6"/>
    <n v="2012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1"/>
    <n v="2011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4"/>
    <n v="2014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20"/>
    <n v="2013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1"/>
    <n v="2014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n v="201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n v="2015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1"/>
    <n v="2016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50"/>
    <n v="2010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n v="2015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9"/>
    <n v="2012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n v="2012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n v="2011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3"/>
    <n v="2016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n v="201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1"/>
    <n v="2014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n v="2012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n v="2016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7"/>
    <n v="2011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1"/>
    <n v="2014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4"/>
    <n v="2011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1"/>
    <n v="201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n v="2012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n v="2017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n v="2014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n v="20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n v="2012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8"/>
    <n v="2012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1"/>
    <n v="2012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1"/>
    <n v="201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n v="2014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2"/>
    <n v="2014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6"/>
    <n v="2012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3"/>
    <n v="2013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n v="2011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n v="2014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4"/>
    <n v="2014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n v="2013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n v="2013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1"/>
    <n v="201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6"/>
    <n v="2012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1"/>
    <n v="2012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50"/>
    <n v="2012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1"/>
    <n v="201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n v="2014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6"/>
    <n v="2013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n v="2014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n v="201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n v="2016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1"/>
    <n v="2012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n v="2013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n v="2012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n v="2013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7"/>
    <n v="2015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n v="2017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n v="2016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6"/>
    <n v="2016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n v="2016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n v="2017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n v="2016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n v="201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n v="2016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7"/>
    <n v="201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2"/>
    <n v="2016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3"/>
    <n v="2016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3"/>
    <n v="2016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n v="2015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40"/>
    <n v="2015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n v="2016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6:00"/>
    <n v="2015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n v="2016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1"/>
    <n v="2015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6"/>
    <n v="201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n v="2017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n v="2017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n v="2016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n v="2016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20"/>
    <n v="2015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n v="201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3"/>
    <n v="2016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5"/>
    <n v="2016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n v="201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8"/>
    <n v="201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1"/>
    <n v="2017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n v="2015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1"/>
    <n v="2014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n v="2015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n v="20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n v="2016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n v="2015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n v="2016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n v="2016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n v="2016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n v="2014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n v="2014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n v="201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1"/>
    <n v="2016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n v="2015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1"/>
    <n v="2015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n v="2016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n v="2014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6"/>
    <n v="2016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n v="2016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n v="201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n v="2016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2:00"/>
    <n v="2016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1"/>
    <n v="2016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n v="2014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1"/>
    <n v="2014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1"/>
    <n v="2014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n v="2014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n v="2015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1"/>
    <n v="2014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1"/>
    <n v="2017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4"/>
    <n v="2017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1"/>
    <n v="2015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n v="2017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8"/>
    <n v="2016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n v="2015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n v="2014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4"/>
    <n v="2016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n v="2016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7"/>
    <n v="201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n v="2016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n v="2014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n v="2017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n v="2015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6"/>
    <n v="201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n v="201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7"/>
    <n v="20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6"/>
    <n v="20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4"/>
    <n v="2016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n v="2015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n v="2015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n v="2015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8"/>
    <n v="2015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2"/>
    <n v="2015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4"/>
    <n v="2016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n v="201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n v="201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n v="2014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n v="2017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1"/>
    <n v="2015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n v="2016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n v="2015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6"/>
    <n v="201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n v="2016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1"/>
    <n v="2016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n v="2015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1"/>
    <n v="2013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n v="2015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n v="2016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1"/>
    <n v="201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n v="2016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3"/>
    <n v="2014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n v="2014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6"/>
    <n v="20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n v="2015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1"/>
    <n v="2014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1"/>
    <n v="2015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6"/>
    <n v="2014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n v="2016"/>
    <n v="20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n v="2016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8"/>
    <n v="2015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6"/>
    <n v="2014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1"/>
    <n v="2016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n v="2017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n v="2014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6"/>
    <n v="2016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n v="2015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n v="2016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n v="2015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n v="2015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4"/>
    <n v="2015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1"/>
    <n v="2016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n v="2016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n v="2016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4"/>
    <n v="201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3"/>
    <n v="2014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3"/>
    <n v="2013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2"/>
    <n v="2013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5"/>
    <n v="2016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n v="2013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3"/>
    <n v="201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n v="2015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n v="2014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2"/>
    <n v="201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6"/>
    <n v="2014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7"/>
    <n v="2012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n v="2014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n v="2016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2"/>
    <n v="201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7"/>
    <n v="201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n v="2014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n v="2015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n v="2012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4"/>
    <n v="2014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5"/>
    <n v="201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6"/>
    <n v="2016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n v="2014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n v="2014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8"/>
    <n v="2014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n v="201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4"/>
    <n v="2015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3"/>
    <n v="2016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9"/>
    <n v="2013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8"/>
    <n v="2016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n v="2011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n v="2013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n v="2014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8"/>
    <n v="2014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n v="2014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n v="2015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2"/>
    <n v="2016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1"/>
    <n v="2016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1"/>
    <n v="2013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n v="2016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n v="2014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n v="2014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6"/>
    <n v="2012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n v="201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6"/>
    <n v="2012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1"/>
    <n v="2016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n v="201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1"/>
    <n v="2016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n v="2015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1"/>
    <n v="2014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8"/>
    <n v="2013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n v="2016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n v="2012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n v="2015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40"/>
    <n v="2014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5"/>
    <n v="201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n v="2011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n v="20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6"/>
    <n v="2013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9"/>
    <n v="2014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2"/>
    <n v="2015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n v="2015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5"/>
    <n v="2016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1"/>
    <n v="2014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8"/>
    <n v="2014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4"/>
    <n v="2016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n v="2014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9"/>
    <n v="2015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2"/>
    <n v="2017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2"/>
    <n v="2014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1"/>
    <n v="2014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n v="2016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n v="2015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n v="2016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n v="2017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n v="2015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n v="2015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n v="2015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8"/>
    <n v="2015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n v="2015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n v="2015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3"/>
    <n v="2014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n v="2014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4"/>
    <n v="2014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2"/>
    <n v="2016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7"/>
    <n v="201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6"/>
    <n v="2016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4"/>
    <n v="2015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n v="2015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n v="201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n v="2015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n v="2014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n v="2015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n v="2014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n v="2014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n v="201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7"/>
    <n v="2015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30"/>
    <n v="2015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n v="201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1"/>
    <n v="2014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3"/>
    <n v="2016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n v="2014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n v="2015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n v="2014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n v="2016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4"/>
    <n v="2015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n v="2015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8"/>
    <n v="2014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3"/>
    <n v="2014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n v="2015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n v="2016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n v="2015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n v="2017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n v="2014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n v="2014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8"/>
    <n v="2015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n v="201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n v="2015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n v="2017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n v="2016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n v="2017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n v="201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1"/>
    <n v="201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1"/>
    <n v="2015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1"/>
    <n v="2016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6"/>
    <n v="2016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6"/>
    <n v="2014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1"/>
    <n v="2016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9"/>
    <n v="2017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n v="2016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n v="2015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n v="2015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9:00"/>
    <n v="2015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1"/>
    <n v="2016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1"/>
    <n v="2015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n v="2015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7"/>
    <n v="2015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n v="201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n v="2015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8"/>
    <n v="2015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n v="2015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n v="201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1"/>
    <n v="2017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n v="2016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n v="2016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6"/>
    <n v="2017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n v="2015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n v="2016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n v="2015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n v="2017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6"/>
    <n v="201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7"/>
    <n v="2014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1"/>
    <n v="2015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n v="2016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1"/>
    <n v="2015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4"/>
    <n v="2016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n v="2015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1"/>
    <n v="2016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n v="2016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10"/>
    <n v="2016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n v="201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n v="2013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n v="2014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1"/>
    <n v="2014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n v="2011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n v="2012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1"/>
    <n v="2011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1"/>
    <n v="2015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1"/>
    <n v="2013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n v="2012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n v="2015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n v="2013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n v="2012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6"/>
    <n v="2012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7"/>
    <n v="2011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8"/>
    <n v="2012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1"/>
    <n v="2013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n v="2014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n v="2011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1"/>
    <n v="201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n v="201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5"/>
    <n v="201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30"/>
    <n v="2011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6"/>
    <n v="2013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1"/>
    <n v="2014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n v="2012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n v="2014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n v="201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n v="2013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n v="2014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1"/>
    <n v="2011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3"/>
    <n v="2013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n v="2012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1"/>
    <n v="2011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n v="2013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n v="201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1"/>
    <n v="2014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n v="2014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3"/>
    <n v="2014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1"/>
    <n v="2014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n v="201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6"/>
    <n v="2010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n v="2014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9"/>
    <n v="2013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n v="2013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1"/>
    <n v="2016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n v="201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n v="2013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n v="201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n v="2014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n v="2012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8"/>
    <n v="2013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1"/>
    <n v="2009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n v="2012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1"/>
    <n v="2014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n v="2014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n v="2011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7"/>
    <n v="2013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n v="2013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n v="2013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1"/>
    <n v="2016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6"/>
    <n v="201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1"/>
    <n v="2015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7"/>
    <n v="2015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1"/>
    <n v="2016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6"/>
    <n v="2017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n v="2015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n v="2015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n v="2015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n v="2015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n v="2015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n v="2015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n v="201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n v="2016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n v="2016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n v="2015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n v="2016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1"/>
    <n v="2015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n v="2016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1"/>
    <n v="2016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n v="2017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n v="2016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5"/>
    <n v="201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40"/>
    <n v="2016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3"/>
    <n v="2016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n v="2015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n v="2016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20"/>
    <n v="2016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3"/>
    <n v="2015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5"/>
    <n v="2016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1"/>
    <n v="2016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1"/>
    <n v="2015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10"/>
    <n v="201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1"/>
    <n v="2016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n v="2015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n v="2014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1"/>
    <n v="201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8"/>
    <n v="2016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n v="201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1"/>
    <n v="201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3"/>
    <n v="2016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n v="2016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n v="2015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n v="20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5"/>
    <n v="2016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n v="2014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n v="2016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5"/>
    <n v="2016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n v="2017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n v="2014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n v="2016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3"/>
    <n v="201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n v="2014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n v="2017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n v="2015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n v="2014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n v="2014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8"/>
    <n v="2016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40"/>
    <n v="2015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n v="2016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n v="2016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n v="2014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2"/>
    <n v="2013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6"/>
    <n v="201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4"/>
    <n v="2014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n v="2015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n v="2015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n v="2016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1"/>
    <n v="2015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n v="201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3:00"/>
    <n v="2016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1"/>
    <n v="2012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1"/>
    <n v="2013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1"/>
    <n v="2013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n v="2011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1"/>
    <n v="2011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n v="2012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3"/>
    <n v="2014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2"/>
    <n v="2013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n v="2016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7"/>
    <n v="2015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3"/>
    <n v="2015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4"/>
    <n v="2014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n v="2015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5"/>
    <n v="2015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7"/>
    <n v="2014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1"/>
    <n v="2013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n v="2015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n v="201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n v="2016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n v="2016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n v="2017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7"/>
    <n v="201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n v="2017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n v="2016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7"/>
    <n v="2015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n v="2015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n v="2016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7"/>
    <n v="2013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9"/>
    <n v="2016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3"/>
    <n v="2015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1"/>
    <n v="2016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30"/>
    <n v="2015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1"/>
    <n v="201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1"/>
    <n v="2016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8"/>
    <n v="2016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1"/>
    <n v="2015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1"/>
    <n v="2015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7"/>
    <n v="201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4"/>
    <n v="2016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n v="2017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n v="2017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3"/>
    <n v="2015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n v="2016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n v="2016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n v="2014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n v="2016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n v="2013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n v="2015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n v="2013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n v="201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n v="2014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n v="2015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9"/>
    <n v="2014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7"/>
    <n v="2015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6"/>
    <n v="20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1"/>
    <n v="2016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1"/>
    <n v="2015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40"/>
    <n v="2014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n v="2016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n v="201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2"/>
    <n v="2015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40"/>
    <n v="2015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n v="2015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5"/>
    <n v="2016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7:00"/>
    <n v="2016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7"/>
    <n v="201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30"/>
    <n v="2015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5"/>
    <n v="2016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2"/>
    <n v="2016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3"/>
    <n v="2016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20"/>
    <n v="2015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n v="2015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n v="2016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n v="2016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n v="2015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n v="2014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7"/>
    <n v="2015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9"/>
    <n v="2015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1"/>
    <n v="2016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1"/>
    <n v="2015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n v="2015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n v="201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1"/>
    <n v="2014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n v="2016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n v="2015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n v="2016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50"/>
    <n v="2015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n v="2016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n v="2017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n v="2015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6"/>
    <n v="201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n v="2016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n v="2016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n v="2015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n v="201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n v="2016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n v="2014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n v="2014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8"/>
    <n v="201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n v="2016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n v="2014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n v="2017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n v="2015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1"/>
    <n v="2014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n v="2015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n v="2014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1"/>
    <n v="2014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n v="2013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9"/>
    <n v="2013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9"/>
    <n v="2013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n v="201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1"/>
    <n v="2016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n v="2012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n v="2011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n v="2013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n v="2012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n v="2015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4"/>
    <n v="201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40"/>
    <n v="2012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n v="2013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1"/>
    <n v="2014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n v="2011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n v="2011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4"/>
    <n v="20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n v="2014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n v="2013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n v="2013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n v="2012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n v="2016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n v="2012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n v="201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2"/>
    <n v="2015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n v="2016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1"/>
    <n v="2014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n v="201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n v="2013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1"/>
    <n v="2015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7"/>
    <n v="2011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6"/>
    <n v="2013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n v="2015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n v="20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20"/>
    <n v="2014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1"/>
    <n v="2013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n v="2014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4"/>
    <n v="2016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8"/>
    <n v="2013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n v="2015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n v="2016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2"/>
    <n v="2016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n v="201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1"/>
    <n v="2016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5"/>
    <n v="201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n v="201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n v="2014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n v="2017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n v="2014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5"/>
    <n v="2015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40"/>
    <n v="2017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7"/>
    <n v="2014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1"/>
    <n v="2015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8"/>
    <n v="2016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n v="2016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1"/>
    <n v="2014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n v="2014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1"/>
    <n v="2014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1"/>
    <n v="2014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n v="2016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40"/>
    <n v="2014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1"/>
    <n v="2014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n v="2017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n v="2016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n v="2016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7"/>
    <n v="2017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n v="2017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1"/>
    <n v="2015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6"/>
    <n v="201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1"/>
    <n v="2014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n v="2016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1"/>
    <n v="2016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n v="2015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1"/>
    <n v="2016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1"/>
    <n v="2015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n v="2016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n v="2015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n v="2017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n v="2014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9"/>
    <n v="2014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n v="2015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n v="201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n v="2015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1"/>
    <n v="2015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n v="2014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3"/>
    <n v="2017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1"/>
    <n v="2015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n v="2015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n v="2016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n v="2015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1"/>
    <n v="2014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n v="2015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n v="2015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n v="2015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5"/>
    <n v="2016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4"/>
    <n v="2014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1"/>
    <n v="2015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n v="2015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n v="2014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4"/>
    <n v="201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n v="2009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2"/>
    <n v="2014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1"/>
    <n v="2015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n v="201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1"/>
    <n v="2016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n v="2014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6"/>
    <n v="2014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5"/>
    <n v="2013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n v="2016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n v="2015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1"/>
    <n v="2016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n v="2017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n v="2015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n v="2014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n v="2015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n v="2012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1"/>
    <n v="201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n v="2013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7"/>
    <n v="2012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1"/>
    <n v="2015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n v="2015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n v="2014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n v="2014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1"/>
    <n v="2016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n v="2015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6"/>
    <n v="2014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n v="2015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7"/>
    <n v="2015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n v="2015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2"/>
    <n v="2016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n v="201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6"/>
    <n v="201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n v="2016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n v="2014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30"/>
    <n v="2014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n v="2016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n v="2015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7"/>
    <n v="20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n v="2014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4"/>
    <n v="2011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n v="2011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n v="2012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6"/>
    <n v="2012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n v="2011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9"/>
    <n v="2011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2"/>
    <n v="2012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1"/>
    <n v="2014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1"/>
    <n v="2011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1"/>
    <n v="2012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n v="2013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n v="2013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n v="201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n v="2014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n v="2011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1"/>
    <n v="2012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n v="2013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n v="2013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n v="2014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1"/>
    <n v="2013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1"/>
    <n v="2012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n v="201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n v="2013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n v="2013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n v="2012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8"/>
    <n v="2013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1"/>
    <n v="2012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3"/>
    <n v="2014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n v="2014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1"/>
    <n v="2012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n v="2012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5"/>
    <n v="2011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n v="2012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n v="201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n v="2016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n v="2011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1"/>
    <n v="2009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1"/>
    <n v="2013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n v="2012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1"/>
    <n v="201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5"/>
    <n v="201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8"/>
    <n v="2011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n v="201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n v="2012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1"/>
    <n v="2013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1"/>
    <n v="2014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n v="2012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n v="2011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n v="2014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n v="2013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n v="2011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n v="201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n v="2011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n v="2012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1"/>
    <n v="2012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n v="201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n v="2012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n v="2012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1"/>
    <n v="2013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1"/>
    <n v="2016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n v="2016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n v="2011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8"/>
    <n v="2015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n v="2012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1"/>
    <n v="2011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n v="201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n v="2014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40"/>
    <n v="2011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n v="201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n v="201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5"/>
    <n v="2016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1"/>
    <n v="2012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3"/>
    <n v="2015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1"/>
    <n v="2016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1"/>
    <n v="2011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1"/>
    <n v="2012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n v="20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2"/>
    <n v="2014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6"/>
    <n v="2011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8"/>
    <n v="2014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1"/>
    <n v="2017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1"/>
    <n v="2017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9"/>
    <n v="2017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2"/>
    <n v="2017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4"/>
    <n v="2017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20"/>
    <n v="2017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n v="2017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5"/>
    <n v="2017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n v="2017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n v="2017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n v="2017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1"/>
    <n v="2017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n v="2017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n v="2017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n v="2017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n v="2017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9"/>
    <n v="2017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n v="2017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n v="2017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n v="2017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n v="201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n v="2015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8"/>
    <n v="2015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4"/>
    <n v="2015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n v="2015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n v="2015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6"/>
    <n v="2016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7"/>
    <n v="201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1"/>
    <n v="2014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n v="2016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n v="201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n v="2015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n v="2014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2"/>
    <n v="2015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n v="201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n v="2016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n v="2016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1"/>
    <n v="2016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n v="2014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n v="2014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4"/>
    <n v="2015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n v="2016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n v="201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3"/>
    <n v="201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n v="2014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5"/>
    <n v="201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1"/>
    <n v="2015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5"/>
    <n v="2015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n v="201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4"/>
    <n v="2015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1"/>
    <n v="2015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n v="2016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n v="2016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n v="201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n v="2016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4"/>
    <n v="2015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n v="2015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3"/>
    <n v="2014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3"/>
    <n v="2016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n v="2015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2"/>
    <n v="2015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1"/>
    <n v="2017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n v="2016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n v="2015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n v="2016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1"/>
    <n v="2016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1"/>
    <n v="2015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n v="2015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1"/>
    <n v="2017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n v="2016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n v="2015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n v="2016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9"/>
    <n v="2016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n v="2015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n v="2015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n v="2016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1"/>
    <n v="2017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3"/>
    <n v="2016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50"/>
    <n v="2015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4"/>
    <n v="2016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n v="2015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n v="2016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1"/>
    <n v="2016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40"/>
    <n v="2014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3"/>
    <n v="2014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n v="2014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5"/>
    <n v="201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n v="201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20"/>
    <n v="2015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n v="20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n v="2014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7"/>
    <n v="2014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n v="2015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n v="2014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n v="2014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n v="2014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n v="2015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n v="20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n v="2016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1"/>
    <n v="2016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6"/>
    <n v="2016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n v="2016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n v="2015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1"/>
    <n v="2015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1"/>
    <n v="2014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n v="2014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8"/>
    <n v="2015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3"/>
    <n v="2014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n v="2015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9"/>
    <n v="2015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6"/>
    <n v="201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1"/>
    <n v="2015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n v="2014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n v="2015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1"/>
    <n v="2016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n v="201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n v="2016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n v="2016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n v="2014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1"/>
    <n v="2016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n v="2015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n v="2015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n v="2015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n v="2015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1"/>
    <n v="2015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n v="2014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n v="2014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n v="2017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n v="2015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7"/>
    <n v="2014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n v="2014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7"/>
    <n v="201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3"/>
    <n v="2014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7"/>
    <n v="2015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n v="2015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n v="2016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1"/>
    <n v="2017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1"/>
    <n v="2015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n v="2014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n v="2015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n v="2012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1"/>
    <n v="2014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7"/>
    <n v="2012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1"/>
    <n v="2014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4"/>
    <n v="201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n v="2014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2"/>
    <n v="201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1"/>
    <n v="2014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n v="2011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n v="2014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4"/>
    <n v="2012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n v="2011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n v="2013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6"/>
    <n v="20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n v="2016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n v="2013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n v="2012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n v="2011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n v="2016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1"/>
    <n v="2013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1"/>
    <n v="2014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1"/>
    <n v="2015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5"/>
    <n v="2011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n v="2011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n v="2016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8"/>
    <n v="2012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3"/>
    <n v="2015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1"/>
    <n v="2011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n v="2012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n v="2014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n v="2014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n v="2015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n v="2012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n v="2013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1"/>
    <n v="2014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n v="2014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n v="2014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2"/>
    <n v="201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n v="2011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n v="201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n v="2015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n v="2017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n v="2014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1"/>
    <n v="2014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8"/>
    <n v="2016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1"/>
    <n v="2017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3"/>
    <n v="2016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n v="201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n v="2017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1"/>
    <n v="2016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2"/>
    <n v="2014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3"/>
    <n v="2015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1"/>
    <n v="2015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4"/>
    <n v="2016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n v="2016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n v="2014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6"/>
    <n v="201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n v="2014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n v="2016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n v="2016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n v="2015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n v="201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9"/>
    <n v="2012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1"/>
    <n v="2012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n v="2012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n v="2014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n v="2015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n v="201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7"/>
    <n v="2013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9"/>
    <n v="2012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n v="201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2"/>
    <n v="201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n v="2011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4"/>
    <n v="2012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3"/>
    <n v="2015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n v="2012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1"/>
    <n v="2014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1"/>
    <n v="2016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n v="2015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1"/>
    <n v="2012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1"/>
    <n v="2015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n v="2015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2"/>
    <n v="2017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n v="2016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5"/>
    <n v="20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4"/>
    <n v="2016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6"/>
    <n v="2014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1"/>
    <n v="2016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n v="2014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1"/>
    <n v="2015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n v="201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1"/>
    <n v="2015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9"/>
    <n v="2014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n v="201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n v="2014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n v="2016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n v="2017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2"/>
    <n v="2014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n v="2015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n v="2015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n v="2012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8"/>
    <n v="2013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1"/>
    <n v="2011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n v="2014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1"/>
    <n v="2013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1"/>
    <n v="201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1"/>
    <n v="2012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5"/>
    <n v="2013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7"/>
    <n v="2011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n v="2013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n v="2012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n v="2012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n v="2014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n v="201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1"/>
    <n v="2014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n v="2011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1"/>
    <n v="2012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n v="2013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n v="2013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n v="2011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n v="2014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n v="2011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7"/>
    <n v="201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1"/>
    <n v="2014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9"/>
    <n v="2015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n v="2014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1"/>
    <n v="2009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1"/>
    <n v="2016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2"/>
    <n v="2014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n v="2011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8"/>
    <n v="2016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n v="2013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n v="2012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1"/>
    <n v="2016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1"/>
    <n v="2012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n v="201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4"/>
    <n v="2012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2"/>
    <n v="2013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1"/>
    <n v="2014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n v="2014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1"/>
    <n v="2012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7"/>
    <n v="2014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5"/>
    <n v="201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3"/>
    <n v="2016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n v="2012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n v="2014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30"/>
    <n v="2014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6"/>
    <n v="2016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9"/>
    <n v="2016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n v="2013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n v="2013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n v="2012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1"/>
    <n v="2016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n v="2013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2"/>
    <n v="2013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n v="2013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1"/>
    <n v="2015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n v="201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n v="2015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3"/>
    <n v="2016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6"/>
    <n v="2014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8"/>
    <n v="2016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1"/>
    <n v="2016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n v="2014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1"/>
    <n v="2016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n v="2016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n v="2015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3"/>
    <n v="2015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n v="2016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3"/>
    <n v="2016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7"/>
    <n v="2015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2"/>
    <n v="2015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8"/>
    <n v="2015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3"/>
    <n v="2016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7"/>
    <n v="2015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n v="2014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3"/>
    <n v="2014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n v="2014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n v="2014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4"/>
    <n v="2016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n v="2015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n v="2017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1"/>
    <n v="201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4"/>
    <n v="2014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1"/>
    <n v="2013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6"/>
    <n v="2014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n v="201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3"/>
    <n v="2011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4"/>
    <n v="2016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n v="2016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n v="2016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n v="2015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n v="2016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9:00"/>
    <n v="2013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n v="2011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n v="2013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1"/>
    <n v="2012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50"/>
    <n v="2015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2"/>
    <n v="2016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1"/>
    <n v="201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8"/>
    <n v="2014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n v="2016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n v="2015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1"/>
    <n v="2012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7"/>
    <n v="2015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1"/>
    <n v="2014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n v="2015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n v="201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n v="2014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n v="2012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n v="2015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n v="2016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9"/>
    <n v="2014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1"/>
    <n v="2015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1"/>
    <n v="2015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n v="2014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n v="201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1"/>
    <n v="2013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n v="2016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n v="201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n v="2016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5"/>
    <n v="2016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n v="2016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5"/>
    <n v="2015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8"/>
    <n v="2012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n v="2013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1"/>
    <n v="2015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n v="2013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n v="201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9"/>
    <n v="2015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8"/>
    <n v="2013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4"/>
    <n v="2016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2"/>
    <n v="2015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1"/>
    <n v="2014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n v="2014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3"/>
    <n v="2013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3"/>
    <n v="2016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n v="2015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1"/>
    <n v="2016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n v="2014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n v="2016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n v="2016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2"/>
    <n v="2016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1"/>
    <n v="201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n v="2013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4"/>
    <n v="2014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n v="2015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n v="2016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2"/>
    <n v="2016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4"/>
    <n v="2016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n v="2016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n v="2016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9"/>
    <n v="2015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n v="2016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n v="2013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10"/>
    <n v="2014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n v="2015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8"/>
    <n v="2016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1"/>
    <n v="2015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n v="2015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n v="2012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7"/>
    <n v="2011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n v="2012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1"/>
    <n v="201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8"/>
    <n v="2012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1"/>
    <n v="2011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9"/>
    <n v="2011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1"/>
    <n v="201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n v="2013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6"/>
    <n v="2013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1"/>
    <n v="2011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3"/>
    <n v="2011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3"/>
    <n v="201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n v="2012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4"/>
    <n v="2011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1"/>
    <n v="2012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6"/>
    <n v="2011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6"/>
    <n v="2012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n v="2015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1"/>
    <n v="2012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n v="2012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9"/>
    <n v="2011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n v="2012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n v="2013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n v="2014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5"/>
    <n v="2013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n v="2014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n v="2012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8"/>
    <n v="2015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n v="2014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n v="2011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n v="201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n v="2014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1"/>
    <n v="201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n v="201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n v="2012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1"/>
    <n v="2015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n v="2011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n v="2012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7"/>
    <n v="2014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9"/>
    <n v="2017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n v="2017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n v="201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n v="201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4"/>
    <n v="2015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8"/>
    <n v="2014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n v="2015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n v="2014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n v="2016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4"/>
    <n v="2014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n v="2015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3"/>
    <n v="2014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n v="2011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n v="2013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n v="2012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7"/>
    <n v="2013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n v="2014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9:00"/>
    <n v="2013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n v="2016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n v="2013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n v="2014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n v="2015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1"/>
    <n v="201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n v="2013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5"/>
    <n v="2013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1"/>
    <n v="2016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n v="2014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3"/>
    <n v="2015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n v="201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50:00"/>
    <n v="2016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5"/>
    <n v="2016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30"/>
    <n v="2014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1"/>
    <n v="2015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8"/>
    <n v="2014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n v="2016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n v="2013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1"/>
    <n v="2016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5"/>
    <n v="2013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5"/>
    <n v="2011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n v="2012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n v="2015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n v="2014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n v="2015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n v="2016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6"/>
    <n v="2016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9"/>
    <n v="2014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8"/>
    <n v="2012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1"/>
    <n v="2017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n v="2017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n v="2015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n v="201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n v="2015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1"/>
    <n v="201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n v="2016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7"/>
    <n v="201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50"/>
    <n v="2015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8"/>
    <n v="2016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8"/>
    <n v="201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n v="2015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n v="2015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4"/>
    <n v="2017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6"/>
    <n v="2014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n v="2017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1"/>
    <n v="2016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n v="2013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1"/>
    <n v="2016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1"/>
    <n v="2015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1"/>
    <n v="2016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n v="2016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n v="2016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n v="201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1"/>
    <n v="2016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n v="2016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n v="2016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1"/>
    <n v="2015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n v="2016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n v="2015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n v="2015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n v="2015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1"/>
    <n v="2015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6"/>
    <n v="2013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n v="2012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n v="2015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n v="2013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10"/>
    <n v="2012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5"/>
    <n v="2012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n v="201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n v="2012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n v="201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1"/>
    <n v="2012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n v="2014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1"/>
    <n v="2013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n v="2015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n v="2014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1"/>
    <n v="201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6"/>
    <n v="201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n v="2015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n v="2012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3"/>
    <n v="2015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n v="2013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1"/>
    <n v="2016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8"/>
    <n v="2012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9"/>
    <n v="2015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1"/>
    <n v="2016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n v="2014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n v="2016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n v="2013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n v="2015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1"/>
    <n v="2013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n v="2014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n v="2013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1"/>
    <n v="2014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n v="2015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8"/>
    <n v="201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2"/>
    <n v="2015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n v="2016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n v="2014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7"/>
    <n v="2017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1"/>
    <n v="2013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5"/>
    <n v="2016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n v="2017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n v="2013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n v="2017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1"/>
    <n v="201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1"/>
    <n v="2014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n v="2015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6"/>
    <n v="201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n v="2016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6"/>
    <n v="2013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n v="2016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n v="2014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9"/>
    <n v="2016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8"/>
    <n v="2015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9"/>
    <n v="2017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n v="2016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7"/>
    <n v="201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n v="2016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8"/>
    <n v="2015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7"/>
    <n v="201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n v="2014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n v="2017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1"/>
    <n v="2014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n v="2015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n v="2016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8"/>
    <n v="2016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n v="2016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1"/>
    <n v="2014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6"/>
    <n v="2017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1"/>
    <n v="2017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1"/>
    <n v="2017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n v="2016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7"/>
    <n v="2015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3"/>
    <n v="2017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8"/>
    <n v="2014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8:00"/>
    <n v="201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n v="2014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n v="2012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1"/>
    <n v="2016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n v="2015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2"/>
    <n v="2015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1"/>
    <n v="2011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7"/>
    <n v="201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5"/>
    <n v="2012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n v="2011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n v="2012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1"/>
    <n v="2013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n v="2014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1"/>
    <n v="2012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n v="2013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1"/>
    <n v="2009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1"/>
    <n v="2012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n v="2012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1"/>
    <n v="2012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n v="2013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7"/>
    <n v="2013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n v="2012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1"/>
    <n v="2012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n v="2014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n v="2011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n v="2012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n v="2013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n v="2013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7"/>
    <n v="2011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1"/>
    <n v="2011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1"/>
    <n v="2014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n v="2012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n v="2012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n v="2014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8"/>
    <n v="2013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n v="2013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n v="2014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n v="2014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n v="2012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8"/>
    <n v="2012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4"/>
    <n v="2012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n v="2009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n v="201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1"/>
    <n v="2009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6"/>
    <n v="2013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1"/>
    <n v="2014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2"/>
    <n v="2017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30"/>
    <n v="2017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n v="201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n v="2017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n v="2017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1"/>
    <n v="2017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n v="2014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8"/>
    <n v="2015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n v="2014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1"/>
    <n v="2015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n v="2014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n v="2015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1"/>
    <n v="2014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1"/>
    <n v="2014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n v="2014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6"/>
    <n v="2014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n v="2014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n v="201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n v="2016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n v="2016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5"/>
    <n v="2015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1"/>
    <n v="2014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n v="2016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n v="2016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n v="2015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n v="2016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7"/>
    <n v="201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9"/>
    <n v="2016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n v="2015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n v="2017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40"/>
    <n v="2015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3"/>
    <n v="2015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3"/>
    <n v="2015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n v="2015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n v="2015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n v="2015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9"/>
    <n v="2015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1"/>
    <n v="2015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n v="2015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n v="2016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1"/>
    <n v="2016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n v="2014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n v="2015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n v="2015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1"/>
    <n v="2016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4"/>
    <n v="2015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7"/>
    <n v="201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n v="201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2"/>
    <n v="2016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n v="2014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7"/>
    <n v="2015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2"/>
    <n v="2015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5"/>
    <n v="2015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n v="2015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n v="2016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7"/>
    <n v="2015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4"/>
    <n v="2016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n v="2015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7"/>
    <n v="2015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n v="2015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9"/>
    <n v="2015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4"/>
    <n v="2015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n v="2015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4"/>
    <n v="2014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n v="2015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n v="2015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1"/>
    <n v="2016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n v="2015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1"/>
    <n v="2015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n v="2015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n v="2015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n v="2015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n v="2015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n v="2015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1"/>
    <n v="2017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9"/>
    <n v="2015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n v="2015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n v="2015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7"/>
    <n v="2014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n v="2016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n v="201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2"/>
    <n v="2015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9"/>
    <n v="2016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8"/>
    <n v="2016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n v="2016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n v="2015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n v="2015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8"/>
    <n v="2014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6"/>
    <n v="20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n v="201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n v="2015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4"/>
    <n v="2016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n v="2014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1"/>
    <n v="2015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n v="201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n v="2015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n v="2014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5"/>
    <n v="2015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n v="2015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6"/>
    <n v="2014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n v="2015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n v="2015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1"/>
    <n v="2014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n v="2014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1"/>
    <n v="2016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3"/>
    <n v="2015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n v="2016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2"/>
    <n v="2015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n v="2017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5"/>
    <n v="2016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4"/>
    <n v="2016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8"/>
    <n v="2015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4"/>
    <n v="2016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n v="2015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n v="2015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1"/>
    <n v="2016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n v="2015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n v="2015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n v="2015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n v="2016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1"/>
    <n v="2015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n v="2015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3"/>
    <n v="2014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2"/>
    <n v="2016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n v="2015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n v="2016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n v="2016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1"/>
    <n v="2016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6"/>
    <n v="2014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1"/>
    <n v="2014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n v="2017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n v="2015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n v="2017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9"/>
    <n v="2017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1"/>
    <n v="2016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4:00"/>
    <n v="2017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n v="201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1"/>
    <n v="2016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6"/>
    <n v="2016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n v="2017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n v="2011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n v="2012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1"/>
    <n v="2013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n v="2015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9"/>
    <n v="2012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n v="201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n v="2012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n v="2012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n v="2011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n v="2012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n v="201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n v="201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50"/>
    <n v="2012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n v="2010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n v="201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1"/>
    <n v="2014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n v="2012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n v="201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1"/>
    <n v="2012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n v="2015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9"/>
    <n v="2012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n v="2011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4"/>
    <n v="2012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n v="2011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8:00"/>
    <n v="2011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7"/>
    <n v="2012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8"/>
    <n v="2012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9"/>
    <n v="2011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n v="2013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n v="2012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1"/>
    <n v="2011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1"/>
    <n v="2012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n v="2013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5"/>
    <n v="2012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6"/>
    <n v="2012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3"/>
    <n v="2013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n v="2011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n v="2015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1"/>
    <n v="2012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n v="2012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n v="2015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9"/>
    <n v="2014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1"/>
    <n v="2016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5"/>
    <n v="20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n v="2015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n v="2015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5"/>
    <n v="2015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5"/>
    <n v="201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n v="2015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3"/>
    <n v="2015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n v="2016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2"/>
    <n v="2014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50"/>
    <n v="2017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n v="2014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4"/>
    <n v="2015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n v="2014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1"/>
    <n v="2015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n v="2014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n v="201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n v="2016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n v="2015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1"/>
    <n v="2016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n v="2014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n v="2014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2"/>
    <n v="2012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1"/>
    <n v="2014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1"/>
    <n v="2013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n v="2015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6"/>
    <n v="2012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n v="201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n v="2015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7"/>
    <n v="2012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9"/>
    <n v="201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1"/>
    <n v="201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6"/>
    <n v="2014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7"/>
    <n v="2013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6"/>
    <n v="2011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1"/>
    <n v="2013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n v="2015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2"/>
    <n v="201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n v="2013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1"/>
    <n v="2013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n v="2011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30"/>
    <n v="2012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n v="2015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n v="2013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4"/>
    <n v="2012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1"/>
    <n v="2016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1"/>
    <n v="2013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1"/>
    <n v="2015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1"/>
    <n v="2012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2"/>
    <n v="2017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8"/>
    <n v="2012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n v="2015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4"/>
    <n v="2012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8"/>
    <n v="2012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n v="2014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1"/>
    <n v="2015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1"/>
    <n v="2011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n v="2015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n v="2015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n v="2016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n v="2015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20"/>
    <n v="2014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n v="2016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9"/>
    <n v="2014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n v="2015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5"/>
    <n v="2016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n v="2015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n v="2017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2"/>
    <n v="2016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8"/>
    <n v="2015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n v="2014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6"/>
    <n v="2016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n v="2015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8"/>
    <n v="2015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n v="2014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n v="2015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4"/>
    <n v="2014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n v="2015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9"/>
    <n v="2015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5"/>
    <n v="2016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1"/>
    <n v="2015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n v="2015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3"/>
    <n v="2014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n v="2015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4"/>
    <n v="2015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1"/>
    <n v="2015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8"/>
    <n v="2016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n v="2016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5"/>
    <n v="2016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n v="2014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n v="2015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n v="2014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n v="2017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n v="2014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8"/>
    <n v="2016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n v="2015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n v="2014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n v="2016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1"/>
    <n v="2012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n v="2014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5"/>
    <n v="2013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n v="2012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n v="2016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n v="2014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1"/>
    <n v="2015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n v="2017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2"/>
    <n v="2012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n v="2016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1"/>
    <n v="2017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1"/>
    <n v="2015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n v="2012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n v="2014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1"/>
    <n v="2016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10"/>
    <n v="2015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2"/>
    <n v="2014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n v="2015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n v="2015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n v="2015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9"/>
    <n v="2015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n v="20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7"/>
    <n v="201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3"/>
    <n v="201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n v="2016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30"/>
    <n v="2015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n v="2015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n v="2014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n v="2015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1"/>
    <n v="2016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n v="2015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n v="2016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n v="2014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2"/>
    <n v="2016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2"/>
    <n v="2015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1"/>
    <n v="2016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6"/>
    <n v="2016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6"/>
    <n v="201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9"/>
    <n v="2015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n v="2015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1"/>
    <n v="2014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1"/>
    <n v="2016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n v="2016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n v="2017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n v="2014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10"/>
    <n v="2015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n v="2015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n v="2016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2"/>
    <n v="2016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n v="2016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n v="2015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n v="2014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n v="2014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7"/>
    <n v="2015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n v="2016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n v="2017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1"/>
    <n v="2016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n v="2016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n v="2015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n v="2015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n v="2013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4"/>
    <n v="2015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1"/>
    <n v="2015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n v="2015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5"/>
    <n v="2015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1"/>
    <n v="2015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n v="201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1"/>
    <n v="2015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n v="201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1"/>
    <n v="2014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1"/>
    <n v="2014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n v="2015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1"/>
    <n v="2014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1"/>
    <n v="2016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n v="2014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n v="2016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n v="2014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6"/>
    <n v="201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5"/>
    <n v="2015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n v="2016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1"/>
    <n v="2014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1"/>
    <n v="2014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n v="2015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n v="2014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n v="2015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n v="2014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n v="2015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1"/>
    <n v="2015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1"/>
    <n v="2016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7"/>
    <n v="2015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8"/>
    <n v="2015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1"/>
    <n v="2015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7"/>
    <n v="2014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20"/>
    <n v="2014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9"/>
    <n v="2015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1"/>
    <n v="2014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1"/>
    <n v="2015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9"/>
    <n v="2014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n v="2014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3"/>
    <n v="2014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5"/>
    <n v="2017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n v="201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1"/>
    <n v="2017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n v="2017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n v="2017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1"/>
    <n v="2014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1"/>
    <n v="2013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7"/>
    <n v="201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1"/>
    <n v="2016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1"/>
    <n v="2014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1"/>
    <n v="2014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n v="2013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5"/>
    <n v="2015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n v="201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n v="2016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n v="2015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30"/>
    <n v="2014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n v="2016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5"/>
    <n v="2016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n v="2016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n v="2013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n v="2017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n v="2014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n v="2015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6"/>
    <n v="2017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n v="2016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n v="2015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n v="2015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n v="2015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6"/>
    <n v="2013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1"/>
    <n v="2014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n v="2013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5"/>
    <n v="2015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1"/>
    <n v="2016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1"/>
    <n v="2013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4"/>
    <n v="2014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n v="2014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5"/>
    <n v="2016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8"/>
    <n v="2014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3"/>
    <n v="2015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1"/>
    <n v="2014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n v="2012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8"/>
    <n v="2016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9"/>
    <n v="2012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n v="2012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2"/>
    <n v="2014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n v="2012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3"/>
    <n v="2016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n v="2015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n v="2012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3"/>
    <n v="2014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5"/>
    <n v="2011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n v="2012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2"/>
    <n v="2014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8"/>
    <n v="2015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n v="2014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n v="2016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4"/>
    <n v="2016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7"/>
    <n v="201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n v="2013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4"/>
    <n v="201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6"/>
    <n v="2012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5"/>
    <n v="2013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n v="2012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n v="2012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9"/>
    <n v="2011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n v="2015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4"/>
    <n v="2012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1"/>
    <n v="2014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n v="2014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n v="2013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n v="2013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2"/>
    <n v="2016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9"/>
    <n v="2013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5"/>
    <n v="2011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7"/>
    <n v="2015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n v="2015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n v="2014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2"/>
    <n v="2015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9"/>
    <n v="2017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n v="2015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n v="2015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n v="2015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4"/>
    <n v="2014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1"/>
    <n v="2016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n v="2014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3"/>
    <n v="2014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n v="2016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1"/>
    <n v="201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4"/>
    <n v="2015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1"/>
    <n v="2016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40"/>
    <n v="2015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n v="201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1"/>
    <n v="2016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1"/>
    <n v="2014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n v="2014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1"/>
    <n v="2014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n v="2015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n v="2016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n v="2015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1"/>
    <n v="2014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n v="2015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1"/>
    <n v="2015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1"/>
    <n v="2014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n v="2015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n v="2015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n v="2015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6"/>
    <n v="201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1"/>
    <n v="2016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n v="2014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4"/>
    <n v="2015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1"/>
    <n v="2015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2"/>
    <n v="2016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n v="20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n v="2016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n v="2015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n v="2015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n v="2015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n v="201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1"/>
    <n v="2016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n v="2014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3"/>
    <n v="2015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1"/>
    <n v="2015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1"/>
    <n v="2015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7"/>
    <n v="2015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1"/>
    <n v="2015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n v="201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1"/>
    <n v="2015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n v="2016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n v="2014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n v="2015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n v="2014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1"/>
    <n v="2015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1"/>
    <n v="2015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1"/>
    <n v="2015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1"/>
    <n v="2017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n v="2015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n v="2014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1"/>
    <n v="2014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n v="2015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n v="2015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n v="2014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n v="2016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n v="2017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n v="2015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n v="2015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n v="2016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20"/>
    <n v="2015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1"/>
    <n v="2016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n v="2014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n v="2016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4"/>
    <n v="2014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n v="2014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2:00"/>
    <n v="2015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n v="2016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1"/>
    <n v="2015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1"/>
    <n v="2017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1"/>
    <n v="2014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5"/>
    <n v="2015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7"/>
    <n v="201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9"/>
    <n v="2015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n v="2014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n v="2014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n v="2015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n v="2015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n v="2016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1"/>
    <n v="2016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n v="2016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2"/>
    <n v="2016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n v="2014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4"/>
    <n v="2014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n v="2015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2"/>
    <n v="2015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n v="2017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n v="2016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n v="2015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n v="2016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6"/>
    <n v="201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2"/>
    <n v="2016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n v="2015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n v="2014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n v="2016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1"/>
    <n v="2016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n v="2014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n v="2015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n v="2015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n v="2015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n v="2014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6"/>
    <n v="2014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n v="2014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n v="2016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n v="2014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1"/>
    <n v="2015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6"/>
    <n v="20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1"/>
    <n v="2014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n v="2016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n v="201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n v="2015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n v="2016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3"/>
    <n v="2014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n v="2015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n v="2015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n v="2015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n v="2014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n v="2016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1"/>
    <n v="2015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8"/>
    <n v="2016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n v="2016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1"/>
    <n v="2014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8"/>
    <n v="2015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7"/>
    <n v="2015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n v="2016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n v="2014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5"/>
    <n v="2015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n v="2016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30"/>
    <n v="2014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8"/>
    <n v="2015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n v="2015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n v="2014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n v="2015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5"/>
    <n v="201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8"/>
    <n v="2015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n v="2015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1"/>
    <n v="2015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n v="2014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3:00"/>
    <n v="2015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n v="2014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7"/>
    <n v="201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9"/>
    <n v="2014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n v="2015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n v="2014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n v="2015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n v="2016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n v="201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n v="2016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n v="2014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n v="2014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5"/>
    <n v="2015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1"/>
    <n v="2014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n v="2015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6"/>
    <n v="201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n v="2015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n v="2015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n v="2015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1"/>
    <n v="2015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n v="2016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n v="2016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n v="2015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8"/>
    <n v="2015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3"/>
    <n v="2016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4"/>
    <n v="2014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1"/>
    <n v="2016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2"/>
    <n v="2015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n v="2017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30"/>
    <n v="2015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1"/>
    <n v="2016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n v="2015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n v="2016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n v="2016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n v="2014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n v="2015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n v="2015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5"/>
    <n v="2015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1"/>
    <n v="2014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n v="2015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n v="2015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3"/>
    <n v="2015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n v="2016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n v="2015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n v="2014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n v="2014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1"/>
    <n v="2016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1"/>
    <n v="2016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n v="2014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n v="2014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n v="2016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1"/>
    <n v="2015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1"/>
    <n v="2014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n v="2015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1"/>
    <n v="2015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7"/>
    <n v="2015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n v="2016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n v="2014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2"/>
    <n v="2016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n v="2016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n v="201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1"/>
    <n v="201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n v="2016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1"/>
    <n v="2015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n v="2016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1"/>
    <n v="2017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1"/>
    <n v="2016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8"/>
    <n v="2016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3"/>
    <n v="2014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n v="2017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n v="2015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1"/>
    <n v="2017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1"/>
    <n v="2014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1"/>
    <n v="2017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1"/>
    <n v="2017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n v="2016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n v="20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1"/>
    <n v="2016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n v="201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6"/>
    <n v="2014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2"/>
    <n v="2014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4"/>
    <n v="2015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20"/>
    <n v="2016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1"/>
    <n v="2014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40"/>
    <n v="2015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1"/>
    <n v="2015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n v="2015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n v="2015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1"/>
    <n v="2014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n v="2014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3"/>
    <n v="2014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n v="2014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1"/>
    <n v="2015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1"/>
    <n v="2014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4"/>
    <n v="2015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n v="2016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n v="2016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n v="2015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n v="2012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1"/>
    <n v="2014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3"/>
    <n v="2017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2"/>
    <n v="2015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n v="2016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n v="2014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n v="2015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n v="2016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n v="2015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6"/>
    <n v="2016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1"/>
    <n v="2016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n v="2013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n v="2013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1"/>
    <n v="201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n v="2016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1"/>
    <n v="2013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1"/>
    <n v="2015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n v="2016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n v="2015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1"/>
    <n v="2015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9"/>
    <n v="2016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n v="2014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1"/>
    <n v="2014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1"/>
    <n v="2016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1"/>
    <n v="2014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n v="201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1"/>
    <n v="2016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6"/>
    <n v="2017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1"/>
    <n v="2015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n v="2014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n v="2015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n v="2015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5"/>
    <n v="201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n v="2016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1"/>
    <n v="2016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7"/>
    <n v="2014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n v="2015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9"/>
    <n v="2014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n v="2015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n v="2016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1"/>
    <n v="2015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n v="2014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8"/>
    <n v="2016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20"/>
    <n v="2015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n v="2015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n v="201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n v="2016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1"/>
    <n v="2015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1"/>
    <n v="2016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1"/>
    <n v="2015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n v="2016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1"/>
    <n v="2016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n v="2015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n v="2017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6"/>
    <n v="201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n v="20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n v="201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2"/>
    <n v="2015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7"/>
    <n v="2015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1"/>
    <n v="2014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1"/>
    <n v="2015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n v="2015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6:00"/>
    <n v="2015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1"/>
    <n v="2016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n v="2015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1"/>
    <n v="2016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6"/>
    <n v="201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4"/>
    <n v="2016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n v="2015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n v="2014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7"/>
    <n v="2015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1"/>
    <n v="2016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n v="2015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1"/>
    <n v="2016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1"/>
    <n v="2016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2"/>
    <n v="2016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6"/>
    <n v="2014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n v="2015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9"/>
    <n v="2016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7"/>
    <n v="2015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1"/>
    <n v="2015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1"/>
    <n v="2014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1"/>
    <n v="2015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2"/>
    <n v="2015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n v="2015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1"/>
    <n v="2014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n v="2017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n v="2014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5"/>
    <n v="2016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3"/>
    <n v="2015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n v="2014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n v="2016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6"/>
    <n v="201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1"/>
    <n v="2016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4"/>
    <n v="2016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3"/>
    <n v="2015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n v="201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n v="2014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3"/>
    <n v="2016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n v="2016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2"/>
    <n v="2015"/>
    <n v="20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3"/>
    <n v="2016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n v="2016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n v="2015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n v="2017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40"/>
    <n v="2017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1"/>
    <n v="2017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n v="2017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n v="2017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5"/>
    <n v="2017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n v="2017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n v="2017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n v="2017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1"/>
    <n v="2017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n v="201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n v="2017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4"/>
    <n v="2017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1"/>
    <n v="2017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n v="201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7"/>
    <n v="2017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n v="2017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n v="2017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n v="2017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n v="2014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n v="2014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1"/>
    <n v="2012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n v="2011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5"/>
    <n v="201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n v="2013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1"/>
    <n v="2011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n v="2012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6"/>
    <n v="2012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n v="2012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n v="2014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3"/>
    <n v="2013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1"/>
    <n v="2012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1"/>
    <n v="2014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3"/>
    <n v="2014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n v="2014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6"/>
    <n v="2014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6"/>
    <n v="2014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n v="2011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1"/>
    <n v="2014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2"/>
    <n v="2014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1"/>
    <n v="2014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1"/>
    <n v="2013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1"/>
    <n v="2014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n v="2016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9"/>
    <n v="2012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n v="2014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9"/>
    <n v="2014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n v="2011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n v="2013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n v="2014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n v="2014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n v="2013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n v="2014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n v="2014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n v="2012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30"/>
    <n v="2013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2"/>
    <n v="2014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n v="2014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n v="2014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4"/>
    <n v="2014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n v="2015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3"/>
    <n v="2015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n v="2016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50"/>
    <n v="2016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1"/>
    <n v="2015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n v="2015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9"/>
    <n v="2015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3"/>
    <n v="2015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1"/>
    <n v="2015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9"/>
    <n v="2015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n v="2015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n v="2014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n v="2016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n v="2014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1"/>
    <n v="2015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3"/>
    <n v="2015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1"/>
    <n v="2015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3"/>
    <n v="2015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2"/>
    <n v="2015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8"/>
    <n v="2015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8"/>
    <n v="2014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n v="2014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n v="2012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n v="2014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2"/>
    <n v="2014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20"/>
    <n v="2015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n v="2016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1"/>
    <n v="2015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n v="2015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5"/>
    <n v="2016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n v="2014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8"/>
    <n v="2015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n v="2017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4"/>
    <n v="2015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n v="2015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7"/>
    <n v="2015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n v="2017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1"/>
    <n v="2016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3"/>
    <n v="2015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n v="2017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n v="2015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n v="2014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1"/>
    <n v="2014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n v="2016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n v="2016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n v="2017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1"/>
    <n v="2017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n v="2016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n v="2016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n v="2015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9"/>
    <n v="2015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1"/>
    <n v="201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n v="2017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1"/>
    <n v="2014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n v="2014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1"/>
    <n v="2015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3"/>
    <n v="2016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n v="2015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n v="2015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3"/>
    <n v="2015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8"/>
    <n v="2015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5"/>
    <n v="2015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n v="201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7"/>
    <n v="2015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n v="2016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n v="2016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30"/>
    <n v="2015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n v="2014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n v="2015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3"/>
    <n v="2017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2"/>
    <n v="2015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n v="2016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n v="2015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n v="2015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1"/>
    <n v="2014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1"/>
    <n v="2015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n v="2015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n v="2015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1"/>
    <n v="2015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1"/>
    <n v="2015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9"/>
    <n v="2016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n v="2015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n v="201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6"/>
    <n v="2014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10"/>
    <n v="2015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1"/>
    <n v="2016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1"/>
    <n v="2016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n v="2015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n v="2016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n v="2014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n v="2015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n v="2016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1"/>
    <n v="2015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6"/>
    <n v="201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9"/>
    <n v="2016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n v="2016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n v="2016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n v="2017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3"/>
    <n v="2016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9"/>
    <n v="2015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1"/>
    <n v="2016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3"/>
    <n v="2017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2"/>
    <n v="2017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n v="2015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n v="2015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n v="2017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5"/>
    <n v="2015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n v="2016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1"/>
    <n v="2015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1"/>
    <n v="2015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n v="2015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n v="2015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3"/>
    <n v="2015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1"/>
    <n v="2016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n v="20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n v="2015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3"/>
    <n v="2016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9"/>
    <n v="2015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1"/>
    <n v="201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n v="2016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n v="2016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n v="2016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6"/>
    <n v="201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n v="2015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1"/>
    <n v="2016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n v="2016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1"/>
    <n v="2015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n v="2016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n v="2014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n v="2016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1"/>
    <n v="2016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7"/>
    <n v="2015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8"/>
    <n v="2016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1"/>
    <n v="2014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1"/>
    <n v="201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n v="2016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n v="2016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n v="2015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6"/>
    <n v="201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7"/>
    <n v="201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n v="2014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n v="2014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n v="2015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7"/>
    <n v="2015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n v="2014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1"/>
    <n v="2015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n v="2015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1"/>
    <n v="2014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n v="201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1"/>
    <n v="2014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n v="2017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9"/>
    <n v="2016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5"/>
    <n v="2016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1"/>
    <n v="2016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n v="2015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n v="2016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n v="2014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n v="2015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1"/>
    <n v="2015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n v="2016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1"/>
    <n v="2016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n v="2016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n v="2015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n v="2014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n v="2016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n v="2016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n v="2015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n v="2016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n v="2016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n v="2014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8:00"/>
    <n v="2014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5"/>
    <n v="2017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n v="2016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n v="2014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n v="2015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n v="2014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1"/>
    <n v="2016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3"/>
    <n v="2015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n v="2015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5"/>
    <n v="2015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n v="2015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1"/>
    <n v="2017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1"/>
    <n v="2016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6"/>
    <n v="201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1"/>
    <n v="2014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n v="2015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7"/>
    <n v="2015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4"/>
    <n v="2014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5"/>
    <n v="2015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1"/>
    <n v="2015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n v="2014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n v="2015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n v="2014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n v="2015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n v="201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1"/>
    <n v="2016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1"/>
    <n v="2015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3"/>
    <n v="2014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7"/>
    <n v="2014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n v="2014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n v="2015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3"/>
    <n v="2016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n v="2014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1"/>
    <n v="2014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6"/>
    <n v="2016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1"/>
    <n v="2014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6"/>
    <n v="2014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n v="2015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n v="2014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1"/>
    <n v="2016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n v="2014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n v="201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n v="201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n v="2015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n v="2015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n v="2015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3"/>
    <n v="2015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1"/>
    <n v="2016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n v="2014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n v="2014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n v="201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1"/>
    <n v="2016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n v="2016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n v="2015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3"/>
    <n v="2014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1"/>
    <n v="2015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n v="2016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1"/>
    <n v="201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1"/>
    <n v="201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n v="2014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n v="2014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n v="2016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n v="2016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4"/>
    <n v="2015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n v="2015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n v="2015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1"/>
    <n v="2015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n v="2014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1"/>
    <n v="2014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3"/>
    <n v="2014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1"/>
    <n v="2015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2"/>
    <n v="2016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n v="2014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n v="2014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1"/>
    <n v="2016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n v="2014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n v="2014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1"/>
    <n v="2016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n v="2014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1"/>
    <n v="2015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n v="2015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1"/>
    <n v="2016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n v="2014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1"/>
    <n v="2015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3"/>
    <n v="2015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n v="2014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n v="201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n v="2015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1"/>
    <n v="2015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n v="2016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30"/>
    <n v="2014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1"/>
    <n v="2016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n v="2015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8"/>
    <n v="2015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1"/>
    <n v="2014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7"/>
    <n v="20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n v="2014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8"/>
    <n v="2016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n v="2014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1"/>
    <n v="2015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1"/>
    <n v="2015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1"/>
    <n v="2016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n v="2014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n v="2016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n v="2015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n v="2016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8"/>
    <n v="2016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n v="2015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n v="2016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n v="2015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1"/>
    <n v="2016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n v="2016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1"/>
    <n v="2016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n v="2014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1"/>
    <n v="2014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n v="2015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n v="2016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1"/>
    <n v="2014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1"/>
    <n v="2014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1"/>
    <n v="2015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1"/>
    <n v="2015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1"/>
    <n v="2014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n v="2015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n v="2015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n v="2014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n v="2014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n v="2016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n v="2016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1"/>
    <n v="2015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n v="2015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n v="2015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n v="2014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5"/>
    <n v="2016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5"/>
    <n v="2015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n v="2015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n v="2014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n v="2016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n v="2014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n v="201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1"/>
    <n v="2016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1"/>
    <n v="2016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1"/>
    <n v="201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1"/>
    <n v="2016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6"/>
    <n v="201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1"/>
    <n v="2016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9"/>
    <n v="2016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n v="2015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1"/>
    <n v="2014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n v="2014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8"/>
    <n v="2016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n v="2016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1"/>
    <n v="2014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7"/>
    <n v="2014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n v="2014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3"/>
    <n v="2015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1"/>
    <n v="2014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n v="2015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n v="2015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n v="2014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1"/>
    <n v="2014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1"/>
    <n v="2014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1"/>
    <n v="2015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n v="2015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n v="2014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1"/>
    <n v="2015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n v="2016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1"/>
    <n v="2014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n v="2015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n v="2016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n v="2015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9"/>
    <n v="2017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n v="2015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n v="2016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n v="2016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1"/>
    <n v="2014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n v="2015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4"/>
    <n v="2015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1"/>
    <n v="2015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1"/>
    <n v="201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n v="2014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n v="2016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n v="2016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n v="2016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n v="20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3"/>
    <n v="2014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40"/>
    <n v="2015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n v="2015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n v="2015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1"/>
    <n v="2015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n v="2016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1"/>
    <n v="2016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4"/>
    <n v="2015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n v="2016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n v="2014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n v="201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1"/>
    <n v="2015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n v="2015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5"/>
    <n v="2016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5"/>
    <n v="201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2"/>
    <n v="2014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n v="201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n v="2015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1"/>
    <n v="2015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1"/>
    <n v="2015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n v="2016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n v="2016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1"/>
    <n v="2015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n v="2014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n v="2015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n v="2015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5"/>
    <n v="201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7"/>
    <n v="2015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n v="2014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n v="2014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n v="2015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7"/>
    <n v="2014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9"/>
    <n v="2014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1"/>
    <n v="2016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n v="2016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1"/>
    <n v="2015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8"/>
    <n v="2016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7"/>
    <n v="201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1"/>
    <n v="2015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n v="2014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3"/>
    <n v="2016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6"/>
    <n v="2016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5"/>
    <n v="2015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1"/>
    <n v="2014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n v="2016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n v="2016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n v="2015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n v="2015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n v="201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1"/>
    <n v="2015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1"/>
    <n v="2015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1"/>
    <n v="2015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3"/>
    <n v="2016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1"/>
    <n v="2015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3"/>
    <n v="2014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1"/>
    <n v="2016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n v="2014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1"/>
    <n v="2015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n v="201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3"/>
    <n v="2015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n v="2016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1"/>
    <n v="2015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n v="201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n v="201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n v="2016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1"/>
    <n v="2015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n v="2016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n v="2016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7"/>
    <n v="2015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n v="2015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2"/>
    <n v="2014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5"/>
    <n v="201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7"/>
    <n v="2015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7"/>
    <n v="2015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5"/>
    <n v="2015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n v="2017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1"/>
    <n v="2015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1"/>
    <n v="201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n v="2015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n v="2016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1"/>
    <n v="2014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n v="2014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n v="2016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8"/>
    <n v="2015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8"/>
    <n v="2014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n v="2016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n v="2015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1"/>
    <n v="2016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1"/>
    <n v="2014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1"/>
    <n v="2014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10"/>
    <n v="2014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n v="2016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n v="2017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7"/>
    <n v="20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30"/>
    <n v="2015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6"/>
    <n v="201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n v="2015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n v="2016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1"/>
    <n v="2015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n v="2014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1"/>
    <n v="2015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n v="2015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n v="2016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9"/>
    <n v="2016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n v="2015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n v="2016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n v="2014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n v="201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5"/>
    <n v="2016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n v="2014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1"/>
    <n v="2016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n v="2015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1"/>
    <n v="201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1"/>
    <n v="2015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1"/>
    <n v="2017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n v="2016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1"/>
    <n v="2014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1"/>
    <n v="2015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6"/>
    <n v="2014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1"/>
    <n v="2016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n v="2015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n v="2016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10"/>
    <n v="2016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n v="2015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n v="201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n v="2015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n v="2015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n v="2015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n v="2015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n v="2014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n v="201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1"/>
    <n v="2014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n v="2016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n v="2016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n v="201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1"/>
    <n v="2014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n v="2015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1"/>
    <n v="2014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5"/>
    <n v="201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n v="2016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1"/>
    <n v="2014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7"/>
    <n v="20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7"/>
    <n v="2015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n v="2014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1"/>
    <n v="2015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n v="2014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n v="201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n v="2015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4"/>
    <n v="2014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n v="2015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1"/>
    <n v="2014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1"/>
    <n v="2015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n v="2016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1"/>
    <n v="2015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7"/>
    <n v="2015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9"/>
    <n v="2016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n v="2016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n v="2014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1"/>
    <n v="2014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4"/>
    <n v="2015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1"/>
    <n v="2016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1"/>
    <n v="2016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n v="2016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n v="2014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50"/>
    <n v="2014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n v="2016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n v="2014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7"/>
    <n v="2014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9"/>
    <n v="2015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n v="2014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1"/>
    <n v="2015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n v="201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1"/>
    <n v="2015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n v="2015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n v="2016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n v="2015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n v="20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n v="2015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n v="2015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n v="201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1"/>
    <n v="2016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n v="2014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1"/>
    <n v="2016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n v="2016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1"/>
    <n v="2016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n v="2016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n v="2015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3"/>
    <n v="2015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n v="2015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n v="2015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1"/>
    <n v="2015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n v="2015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7"/>
    <n v="2015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n v="2015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1"/>
    <n v="2015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1"/>
    <n v="2015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1"/>
    <n v="2014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n v="2016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n v="2014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1"/>
    <n v="2015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n v="201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5"/>
    <n v="201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1"/>
    <n v="2014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n v="2014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n v="2016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n v="2015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n v="20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n v="2016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n v="2015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n v="2016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1"/>
    <n v="2016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1"/>
    <n v="2015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1"/>
    <n v="2014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n v="2016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n v="2014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6"/>
    <n v="2014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1"/>
    <n v="2014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4"/>
    <n v="2015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n v="2014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1"/>
    <n v="2015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30"/>
    <n v="2015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7"/>
    <n v="2015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n v="2016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n v="2014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n v="2014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1"/>
    <n v="2015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n v="2014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n v="2016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n v="2015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1"/>
    <n v="2016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n v="2016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1"/>
    <n v="2016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n v="201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n v="2015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1"/>
    <n v="2014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n v="2014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1"/>
    <n v="2015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n v="2016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1"/>
    <n v="2015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6"/>
    <n v="2014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n v="2016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1"/>
    <n v="2016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3"/>
    <n v="2016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n v="2016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n v="2016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n v="2015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n v="2015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n v="2015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n v="2016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3"/>
    <n v="2014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n v="2015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n v="2014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n v="2015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n v="2015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7"/>
    <n v="2017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n v="201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n v="2014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4"/>
    <n v="2016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n v="2015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n v="2015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7"/>
    <n v="2015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9"/>
    <n v="2016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n v="2016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1"/>
    <n v="2014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n v="2014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9:00"/>
    <n v="2015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40"/>
    <n v="2015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n v="2014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9"/>
    <n v="2015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n v="2016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n v="2015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1"/>
    <n v="2016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1"/>
    <n v="2015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1"/>
    <n v="2015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4"/>
    <n v="2014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n v="2015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3"/>
    <n v="2015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1"/>
    <n v="2015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8"/>
    <n v="201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n v="2016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n v="2016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1"/>
    <n v="2015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1"/>
    <n v="2016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n v="2015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n v="2015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n v="2015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n v="2014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n v="2016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n v="2016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6"/>
    <n v="2014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n v="2016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1"/>
    <n v="2014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n v="2015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n v="2016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n v="2016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9"/>
    <n v="2015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n v="2015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5"/>
    <n v="2015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n v="2016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n v="2014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n v="2014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n v="201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1"/>
    <n v="201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5"/>
    <n v="2015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1"/>
    <n v="2014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n v="2015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30"/>
    <n v="2015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n v="2015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n v="2015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n v="2015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n v="2015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n v="2014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n v="2015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n v="2015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n v="2015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n v="2014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n v="2015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n v="2014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1"/>
    <n v="2014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1"/>
    <n v="2014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1"/>
    <n v="2016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6"/>
    <n v="201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n v="2015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1"/>
    <n v="2014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1"/>
    <n v="2016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n v="2016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n v="2014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1"/>
    <n v="2015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n v="2014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n v="2017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7"/>
    <n v="2015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6"/>
    <n v="20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n v="2015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1"/>
    <n v="2016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n v="2016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3"/>
    <n v="2016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1"/>
    <n v="2015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n v="2015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n v="2014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n v="2017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n v="2016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n v="2014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n v="2015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n v="2016"/>
    <n v="201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3"/>
    <n v="2014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1"/>
    <n v="2015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n v="2017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1"/>
    <n v="2015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n v="2015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1"/>
    <n v="2015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1"/>
    <n v="201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n v="2014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n v="2016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n v="2015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9"/>
    <n v="2014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4"/>
    <n v="2015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n v="2015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2"/>
    <n v="2014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2"/>
    <n v="2015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50:00"/>
    <n v="2015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3"/>
    <n v="2016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n v="2015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n v="2015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1"/>
    <n v="2015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n v="2015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n v="2014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7"/>
    <n v="2014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3"/>
    <n v="2014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n v="2015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8"/>
    <n v="2014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n v="2015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n v="2015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1"/>
    <n v="2015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n v="2016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3"/>
    <n v="2016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n v="2014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n v="2014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n v="2016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n v="2016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n v="2014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n v="2015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n v="2015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3"/>
    <n v="2014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4:00"/>
    <n v="2014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9"/>
    <n v="2014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5"/>
    <n v="201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1"/>
    <n v="2015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n v="2016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n v="2016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8"/>
    <n v="2015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n v="2016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n v="2016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n v="2015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7"/>
    <n v="2015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1"/>
    <n v="2016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1"/>
    <n v="2016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n v="2015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n v="2014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n v="2015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n v="2014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5"/>
    <n v="2015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n v="2015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6"/>
    <n v="201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n v="2015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n v="2015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5"/>
    <n v="2016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n v="2014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n v="2015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1"/>
    <n v="2016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n v="2016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1"/>
    <n v="2015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1"/>
    <n v="201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n v="201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2"/>
    <n v="201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1"/>
    <n v="2016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n v="2016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n v="2014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7"/>
    <n v="2014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n v="201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n v="2014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n v="2015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8"/>
    <n v="2015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n v="2015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1"/>
    <n v="2016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1"/>
    <n v="2014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8"/>
    <n v="201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4"/>
    <n v="2016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1"/>
    <n v="201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2"/>
    <n v="2016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n v="2014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5"/>
    <n v="2015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n v="2016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9"/>
    <n v="2016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9"/>
    <n v="2016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n v="2014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3"/>
    <n v="2016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4"/>
    <n v="2015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n v="2015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n v="2014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n v="2016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n v="2015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n v="2014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1"/>
    <n v="201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n v="2016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1"/>
    <n v="2016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n v="2014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n v="2015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n v="2015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4"/>
    <n v="2016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n v="2015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20"/>
    <n v="2015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3"/>
    <n v="2015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1"/>
    <n v="2014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n v="201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n v="2014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n v="2015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n v="2015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50"/>
    <n v="2014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n v="2016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1"/>
    <n v="2017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2"/>
    <n v="2014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n v="2015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n v="2014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6"/>
    <n v="2014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8"/>
    <n v="2016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n v="2014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8"/>
    <n v="2015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n v="2014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n v="2014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n v="2015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10"/>
    <n v="2015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4"/>
    <n v="2015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n v="2016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n v="2015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n v="2014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5"/>
    <n v="201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n v="2016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1"/>
    <n v="2016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n v="2015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n v="2014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n v="2015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n v="2016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n v="2015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n v="2015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n v="2015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1"/>
    <n v="2017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n v="2014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n v="2015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n v="2016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5"/>
    <n v="201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n v="2015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1"/>
    <n v="2016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n v="2015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8"/>
    <n v="2014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1"/>
    <n v="2014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1"/>
    <n v="2016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n v="2014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1"/>
    <n v="2015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n v="2015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5"/>
    <n v="2016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n v="2015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n v="2014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n v="2015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50"/>
    <n v="2014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n v="2014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n v="2015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n v="2016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6"/>
    <n v="20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n v="2014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n v="2014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n v="2014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1"/>
    <n v="2014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n v="2016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n v="2014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1"/>
    <n v="2016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n v="2015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n v="2016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n v="2014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n v="2014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n v="2016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n v="2016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n v="201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n v="2015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2"/>
    <n v="2014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n v="2016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1"/>
    <n v="2015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1"/>
    <n v="2017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1"/>
    <n v="2015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1"/>
    <n v="2015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2"/>
    <n v="2016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n v="2014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n v="2015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6"/>
    <n v="20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n v="2014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n v="2014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5"/>
    <n v="2016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n v="2017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2"/>
    <n v="201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n v="201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n v="201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n v="2015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n v="201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7"/>
    <n v="201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1"/>
    <n v="201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n v="2015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7"/>
    <n v="201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1"/>
    <n v="2015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1"/>
    <n v="2015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1"/>
    <n v="2015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n v="2015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n v="2015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n v="2015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1"/>
    <n v="2014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n v="2016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1"/>
    <n v="2017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n v="2016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8"/>
    <n v="201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4"/>
    <n v="2016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1"/>
    <n v="2014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n v="2017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4"/>
    <n v="2016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1"/>
    <n v="2015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n v="2016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n v="2016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n v="2015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n v="2014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n v="2017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n v="2015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n v="2016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1"/>
    <n v="2015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1"/>
    <n v="201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1"/>
    <n v="2016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6F925-FC2B-4FA7-A5E0-727CD641A72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5">
  <location ref="B6:F20" firstHeaderRow="1" firstDataRow="2" firstDataCol="1" rowPageCount="2" colPageCount="1"/>
  <pivotFields count="24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0"/>
        <item x="2"/>
        <item h="1"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 defaultSubtotal="0">
      <items count="6">
        <item sd="0" x="0"/>
        <item sd="0" x="1"/>
        <item sd="0" x="2"/>
        <item x="3"/>
        <item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3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33C66-0510-42CF-9918-2E186552EAC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23:E25" firstHeaderRow="1" firstDataRow="2" firstDataCol="1" rowPageCount="1" colPageCount="1"/>
  <pivotFields count="24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 defaultSubtotal="0">
      <items count="4">
        <item x="1"/>
        <item x="0"/>
        <item x="2"/>
        <item h="1"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2">
        <item h="1" x="5"/>
        <item h="1" x="25"/>
        <item h="1" x="16"/>
        <item h="1" x="33"/>
        <item h="1" x="39"/>
        <item h="1" x="35"/>
        <item h="1" x="4"/>
        <item h="1" x="3"/>
        <item h="1" x="15"/>
        <item h="1" x="28"/>
        <item h="1" x="10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6"/>
        <item h="1" x="38"/>
        <item h="1" x="32"/>
        <item h="1" x="0"/>
        <item h="1" x="22"/>
        <item h="1" x="19"/>
        <item h="1" x="17"/>
        <item h="1" x="8"/>
        <item h="1" x="7"/>
        <item h="1" x="21"/>
        <item t="default"/>
      </items>
    </pivotField>
    <pivotField compact="0" numFmtId="167" outline="0" showAll="0"/>
    <pivotField compact="0" numFmtId="167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Items count="1">
    <i/>
  </rowItems>
  <colFields count="1">
    <field x="5"/>
  </colFields>
  <colItems count="3">
    <i>
      <x v="1"/>
    </i>
    <i>
      <x v="2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EDB8F-6D00-44CC-BCBA-0BA8B1A8C30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0">
  <location ref="G7:K28" firstHeaderRow="1" firstDataRow="2" firstDataCol="1" rowPageCount="2" colPageCount="1"/>
  <pivotFields count="24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0"/>
        <item x="2"/>
        <item h="1" x="3"/>
        <item x="1"/>
        <item t="default"/>
      </items>
    </pivotField>
    <pivotField axis="axisRow" compact="0" outline="0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 defaultSubtotal="0">
      <items count="6">
        <item sd="0" x="0"/>
        <item sd="0" x="1"/>
        <item sd="0" x="2"/>
        <item x="3"/>
        <item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6"/>
  </rowFields>
  <rowItems count="20">
    <i>
      <x v="20"/>
    </i>
    <i>
      <x v="9"/>
    </i>
    <i>
      <x v="3"/>
    </i>
    <i>
      <x v="1"/>
    </i>
    <i>
      <x v="11"/>
    </i>
    <i>
      <x v="5"/>
    </i>
    <i>
      <x v="17"/>
    </i>
    <i>
      <x v="8"/>
    </i>
    <i>
      <x v="14"/>
    </i>
    <i>
      <x v="18"/>
    </i>
    <i>
      <x v="12"/>
    </i>
    <i>
      <x v="6"/>
    </i>
    <i>
      <x v="15"/>
    </i>
    <i>
      <x v="7"/>
    </i>
    <i>
      <x v="16"/>
    </i>
    <i>
      <x/>
    </i>
    <i>
      <x v="19"/>
    </i>
    <i>
      <x v="4"/>
    </i>
    <i>
      <x v="1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3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32016-8F51-4537-8977-FB1673DB4544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1">
  <location ref="AT8:AV22" firstHeaderRow="1" firstDataRow="2" firstDataCol="1" rowPageCount="3" colPageCount="1"/>
  <pivotFields count="24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Page" dataField="1" compact="0" outline="0" multipleItemSelectionAllowed="1" showAll="0">
      <items count="5">
        <item x="0"/>
        <item h="1" x="2"/>
        <item h="1" x="3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compact="0" outline="0" showAll="0">
      <items count="42">
        <item h="1" x="5"/>
        <item h="1" x="25"/>
        <item h="1" x="16"/>
        <item h="1" x="33"/>
        <item h="1" x="39"/>
        <item h="1" x="35"/>
        <item h="1" x="4"/>
        <item h="1" x="3"/>
        <item h="1" x="15"/>
        <item h="1" x="28"/>
        <item h="1" x="10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6"/>
        <item h="1" x="38"/>
        <item h="1" x="32"/>
        <item h="1" x="0"/>
        <item h="1" x="22"/>
        <item h="1" x="19"/>
        <item h="1" x="17"/>
        <item h="1" x="8"/>
        <item h="1" x="7"/>
        <item h="1" x="21"/>
        <item t="default"/>
      </items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/>
    <pivotField compact="0" outline="0" showAll="0"/>
    <pivotField compact="0" outline="0" showAll="0"/>
    <pivotField compact="0" outline="0" showAll="0" defaultSubtotal="0">
      <items count="6">
        <item sd="0" x="0"/>
        <item sd="0" x="1"/>
        <item sd="0" x="2"/>
        <item x="3"/>
        <item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7"/>
  </colFields>
  <colItems count="2">
    <i>
      <x v="24"/>
    </i>
    <i t="grand">
      <x/>
    </i>
  </colItems>
  <pageFields count="3">
    <pageField fld="16" item="8" hier="-1"/>
    <pageField fld="23" hier="-1"/>
    <pageField fld="5" hier="-1"/>
  </pageFields>
  <dataFields count="1">
    <dataField name="Count of outcomes" fld="5" subtotal="count" baseField="0" baseItem="0"/>
  </dataFields>
  <chartFormats count="1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89BD8-3FE0-4F90-9741-11945808D8E8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4">
  <location ref="AL7:AO17" firstHeaderRow="1" firstDataRow="2" firstDataCol="1" rowPageCount="2" colPageCount="1"/>
  <pivotFields count="24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0"/>
        <item x="2"/>
        <item h="1" x="3"/>
        <item x="1"/>
        <item t="default"/>
      </items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compact="0" outline="0" showAll="0">
      <items count="42">
        <item x="5"/>
        <item x="25"/>
        <item x="16"/>
        <item x="33"/>
        <item x="39"/>
        <item x="35"/>
        <item x="4"/>
        <item x="3"/>
        <item x="15"/>
        <item x="28"/>
        <item x="10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6"/>
        <item x="38"/>
        <item x="32"/>
        <item x="0"/>
        <item x="22"/>
        <item x="19"/>
        <item x="17"/>
        <item x="8"/>
        <item x="7"/>
        <item x="21"/>
        <item t="default"/>
      </items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 defaultSubtotal="0">
      <items count="6">
        <item sd="0" x="0"/>
        <item sd="0" x="1"/>
        <item sd="0" x="2"/>
        <item x="3"/>
        <item x="4"/>
        <item sd="0" x="5"/>
      </items>
    </pivotField>
    <pivotField axis="axisRow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3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16" item="8" hier="-1"/>
    <pageField fld="17" item="24" hier="-1"/>
  </pageFields>
  <dataFields count="1">
    <dataField name="Count of outcomes" fld="5" subtotal="count" baseField="0" baseItem="0"/>
  </dataFields>
  <formats count="2">
    <format dxfId="5">
      <pivotArea outline="0" fieldPosition="0">
        <references count="1">
          <reference field="23" count="3" selected="0">
            <x v="6"/>
            <x v="7"/>
            <x v="8"/>
          </reference>
        </references>
      </pivotArea>
    </format>
    <format dxfId="4">
      <pivotArea dataOnly="0" labelOnly="1" outline="0" fieldPosition="0">
        <references count="1">
          <reference field="23" count="3">
            <x v="6"/>
            <x v="7"/>
            <x v="8"/>
          </reference>
        </references>
      </pivotArea>
    </format>
  </formats>
  <chartFormats count="1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3" count="1" selected="0">
            <x v="4"/>
          </reference>
        </references>
      </pivotArea>
    </chartFormat>
    <chartFormat chart="2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AB883-7FE6-4BB9-851B-D208BDCD472E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0">
  <location ref="AC6:AG16" firstHeaderRow="1" firstDataRow="2" firstDataCol="1" rowPageCount="1" colPageCount="1"/>
  <pivotFields count="24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0"/>
        <item x="2"/>
        <item h="1" x="3"/>
        <item x="1"/>
        <item t="default"/>
      </items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 defaultSubtotal="0">
      <items count="6">
        <item sd="0" x="0"/>
        <item sd="0" x="1"/>
        <item sd="0" x="2"/>
        <item x="3"/>
        <item x="4"/>
        <item sd="0" x="5"/>
      </items>
    </pivotField>
    <pivotField axis="axisRow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3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formats count="2">
    <format dxfId="7">
      <pivotArea outline="0" fieldPosition="0">
        <references count="1">
          <reference field="23" count="3" selected="0">
            <x v="6"/>
            <x v="7"/>
            <x v="8"/>
          </reference>
        </references>
      </pivotArea>
    </format>
    <format dxfId="6">
      <pivotArea dataOnly="0" labelOnly="1" outline="0" fieldPosition="0">
        <references count="1">
          <reference field="23" count="3">
            <x v="6"/>
            <x v="7"/>
            <x v="8"/>
          </reference>
        </references>
      </pivotArea>
    </format>
  </format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3" count="1" selected="0">
            <x v="9"/>
          </reference>
        </references>
      </pivotArea>
    </chartFormat>
    <chartFormat chart="17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FB514-A700-444E-BDF2-BC714A1190A5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5">
  <location ref="T7:X12" firstHeaderRow="1" firstDataRow="2" firstDataCol="1" rowPageCount="2" colPageCount="1"/>
  <pivotFields count="24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0"/>
        <item x="2"/>
        <item h="1" x="3"/>
        <item x="1"/>
        <item t="default"/>
      </items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 sortType="descending">
      <items count="42">
        <item x="5"/>
        <item x="25"/>
        <item x="16"/>
        <item x="33"/>
        <item x="39"/>
        <item x="35"/>
        <item x="4"/>
        <item x="3"/>
        <item x="15"/>
        <item x="28"/>
        <item x="10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6"/>
        <item x="38"/>
        <item x="32"/>
        <item x="0"/>
        <item x="22"/>
        <item x="19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 defaultSubtotal="0">
      <items count="6">
        <item sd="0" x="0"/>
        <item sd="0" x="1"/>
        <item sd="0" x="2"/>
        <item x="3"/>
        <item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4">
    <i>
      <x v="24"/>
    </i>
    <i>
      <x v="32"/>
    </i>
    <i>
      <x v="1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3" hier="-1"/>
  </pageField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W4115"/>
  <sheetViews>
    <sheetView tabSelected="1" zoomScale="70" zoomScaleNormal="70" workbookViewId="0">
      <pane xSplit="2" ySplit="1" topLeftCell="C2" activePane="bottomRight" state="frozen"/>
      <selection activeCell="P3529" sqref="P3529"/>
      <selection pane="topRight" activeCell="P3529" sqref="P3529"/>
      <selection pane="bottomLeft" activeCell="P3529" sqref="P3529"/>
      <selection pane="bottomRight" activeCell="B44" sqref="B44"/>
    </sheetView>
  </sheetViews>
  <sheetFormatPr defaultColWidth="8.85546875" defaultRowHeight="15.75" outlineLevelCol="1" x14ac:dyDescent="0.25"/>
  <cols>
    <col min="1" max="1" width="8.85546875" style="4"/>
    <col min="2" max="2" width="38.28515625" style="4" customWidth="1"/>
    <col min="3" max="3" width="16.140625" style="4" customWidth="1"/>
    <col min="4" max="4" width="17.140625" style="5" customWidth="1"/>
    <col min="5" max="5" width="16.42578125" style="6" customWidth="1"/>
    <col min="6" max="6" width="21.28515625" style="4" customWidth="1"/>
    <col min="7" max="8" width="7.85546875" style="4" customWidth="1"/>
    <col min="9" max="9" width="19.28515625" style="4" customWidth="1" outlineLevel="1"/>
    <col min="10" max="10" width="17.85546875" style="4" customWidth="1" outlineLevel="1"/>
    <col min="11" max="11" width="15.42578125" style="4" customWidth="1"/>
    <col min="12" max="12" width="12.42578125" style="4" customWidth="1"/>
    <col min="13" max="13" width="12.42578125" style="4" hidden="1" customWidth="1" outlineLevel="1"/>
    <col min="14" max="14" width="32.5703125" style="4" customWidth="1" collapsed="1"/>
    <col min="15" max="15" width="25.28515625" style="9" customWidth="1"/>
    <col min="16" max="16" width="28.85546875" style="12" bestFit="1" customWidth="1"/>
    <col min="17" max="17" width="18.5703125" style="12" bestFit="1" customWidth="1"/>
    <col min="18" max="18" width="16.85546875" style="12" bestFit="1" customWidth="1"/>
    <col min="19" max="19" width="19.5703125" style="42" bestFit="1" customWidth="1"/>
    <col min="20" max="20" width="16.28515625" style="42" bestFit="1" customWidth="1"/>
    <col min="21" max="21" width="22.140625" style="12" bestFit="1" customWidth="1"/>
    <col min="22" max="23" width="22.42578125" style="12" customWidth="1"/>
    <col min="24" max="24" width="12.5703125" style="4" customWidth="1"/>
    <col min="25" max="25" width="8.85546875" style="4"/>
    <col min="26" max="26" width="19.7109375" style="4" bestFit="1" customWidth="1"/>
    <col min="27" max="27" width="15" style="4" customWidth="1"/>
    <col min="28" max="16384" width="8.85546875" style="4"/>
  </cols>
  <sheetData>
    <row r="1" spans="1:23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8357</v>
      </c>
      <c r="P1" s="11" t="s">
        <v>8358</v>
      </c>
      <c r="Q1" s="11" t="s">
        <v>8388</v>
      </c>
      <c r="R1" s="11" t="s">
        <v>8306</v>
      </c>
      <c r="S1" s="41" t="s">
        <v>8383</v>
      </c>
      <c r="T1" s="41" t="s">
        <v>8386</v>
      </c>
      <c r="U1" s="38" t="s">
        <v>8387</v>
      </c>
      <c r="V1" s="38" t="s">
        <v>8385</v>
      </c>
      <c r="W1" s="38" t="s">
        <v>8419</v>
      </c>
    </row>
    <row r="2" spans="1:23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13">
        <f>IFERROR(ROUND(E2/D2*100,0),"no backers")</f>
        <v>137</v>
      </c>
      <c r="P2" s="39">
        <f>IFERROR(ROUND(E2/L2,2),0)</f>
        <v>63.92</v>
      </c>
      <c r="Q2" s="39" t="s">
        <v>8359</v>
      </c>
      <c r="R2" s="39" t="s">
        <v>8319</v>
      </c>
      <c r="S2" s="42">
        <f t="shared" ref="S2:S65" si="0">((((LEFT(J2,10) &amp; "." &amp; RIGHT(J2,3))/60)/60)/24)+DATE(1970,1,1)</f>
        <v>42177.007081145835</v>
      </c>
      <c r="T2" s="42">
        <f t="shared" ref="T2:T65" si="1">((((LEFT(I2,10) &amp; "." &amp; RIGHT(I2,3))/60)/60)/24)+DATE(1970,1,1)</f>
        <v>42208.125004629634</v>
      </c>
      <c r="U2" s="40">
        <f t="shared" ref="U2:U65" si="2">YEAR(T2)</f>
        <v>2015</v>
      </c>
      <c r="V2" s="40">
        <f t="shared" ref="V2:V65" si="3">YEAR(S2)</f>
        <v>2015</v>
      </c>
      <c r="W2" s="50">
        <f>T2-S2</f>
        <v>31.117923483798222</v>
      </c>
    </row>
    <row r="3" spans="1:23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13">
        <f t="shared" ref="O3:O66" si="4">IFERROR(ROUND(E3/D3*100,0),"no backers")</f>
        <v>143</v>
      </c>
      <c r="P3" s="39">
        <f t="shared" ref="P3:P66" si="5">IFERROR(ROUND(E3/L3,2),0)</f>
        <v>185.48</v>
      </c>
      <c r="Q3" s="39" t="s">
        <v>8359</v>
      </c>
      <c r="R3" s="39" t="s">
        <v>8319</v>
      </c>
      <c r="S3" s="42">
        <f t="shared" si="0"/>
        <v>42766.600505590279</v>
      </c>
      <c r="T3" s="42">
        <f t="shared" si="1"/>
        <v>42796.600505590279</v>
      </c>
      <c r="U3" s="40">
        <f t="shared" si="2"/>
        <v>2017</v>
      </c>
      <c r="V3" s="40">
        <f t="shared" si="3"/>
        <v>2017</v>
      </c>
      <c r="W3" s="50">
        <f t="shared" ref="W3:W66" si="6">T3-S3</f>
        <v>30</v>
      </c>
    </row>
    <row r="4" spans="1:23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13">
        <f t="shared" si="4"/>
        <v>105</v>
      </c>
      <c r="P4" s="39">
        <f t="shared" si="5"/>
        <v>15</v>
      </c>
      <c r="Q4" s="39" t="s">
        <v>8359</v>
      </c>
      <c r="R4" s="39" t="s">
        <v>8319</v>
      </c>
      <c r="S4" s="42">
        <f t="shared" si="0"/>
        <v>42405.702350497682</v>
      </c>
      <c r="T4" s="42">
        <f t="shared" si="1"/>
        <v>42415.702350497682</v>
      </c>
      <c r="U4" s="40">
        <f t="shared" si="2"/>
        <v>2016</v>
      </c>
      <c r="V4" s="40">
        <f t="shared" si="3"/>
        <v>2016</v>
      </c>
      <c r="W4" s="50">
        <f t="shared" si="6"/>
        <v>10</v>
      </c>
    </row>
    <row r="5" spans="1:23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13">
        <f t="shared" si="4"/>
        <v>104</v>
      </c>
      <c r="P5" s="39">
        <f t="shared" si="5"/>
        <v>69.27</v>
      </c>
      <c r="Q5" s="39" t="s">
        <v>8359</v>
      </c>
      <c r="R5" s="39" t="s">
        <v>8319</v>
      </c>
      <c r="S5" s="42">
        <f t="shared" si="0"/>
        <v>41828.515128553241</v>
      </c>
      <c r="T5" s="42">
        <f t="shared" si="1"/>
        <v>41858.515128553241</v>
      </c>
      <c r="U5" s="40">
        <f t="shared" si="2"/>
        <v>2014</v>
      </c>
      <c r="V5" s="40">
        <f t="shared" si="3"/>
        <v>2014</v>
      </c>
      <c r="W5" s="50">
        <f t="shared" si="6"/>
        <v>30</v>
      </c>
    </row>
    <row r="6" spans="1:23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13">
        <f t="shared" si="4"/>
        <v>123</v>
      </c>
      <c r="P6" s="39">
        <f t="shared" si="5"/>
        <v>190.55</v>
      </c>
      <c r="Q6" s="39" t="s">
        <v>8359</v>
      </c>
      <c r="R6" s="39" t="s">
        <v>8319</v>
      </c>
      <c r="S6" s="42">
        <f t="shared" si="0"/>
        <v>42327.834250914355</v>
      </c>
      <c r="T6" s="42">
        <f t="shared" si="1"/>
        <v>42357.834250914355</v>
      </c>
      <c r="U6" s="40">
        <f t="shared" si="2"/>
        <v>2015</v>
      </c>
      <c r="V6" s="40">
        <f t="shared" si="3"/>
        <v>2015</v>
      </c>
      <c r="W6" s="50">
        <f t="shared" si="6"/>
        <v>30</v>
      </c>
    </row>
    <row r="7" spans="1:23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13">
        <f t="shared" si="4"/>
        <v>110</v>
      </c>
      <c r="P7" s="39">
        <f t="shared" si="5"/>
        <v>93.4</v>
      </c>
      <c r="Q7" s="39" t="s">
        <v>8359</v>
      </c>
      <c r="R7" s="39" t="s">
        <v>8319</v>
      </c>
      <c r="S7" s="42">
        <f t="shared" si="0"/>
        <v>42563.932953784722</v>
      </c>
      <c r="T7" s="42">
        <f t="shared" si="1"/>
        <v>42580.232644675925</v>
      </c>
      <c r="U7" s="40">
        <f t="shared" si="2"/>
        <v>2016</v>
      </c>
      <c r="V7" s="40">
        <f t="shared" si="3"/>
        <v>2016</v>
      </c>
      <c r="W7" s="50">
        <f t="shared" si="6"/>
        <v>16.299690891202772</v>
      </c>
    </row>
    <row r="8" spans="1:23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13">
        <f t="shared" si="4"/>
        <v>106</v>
      </c>
      <c r="P8" s="39">
        <f t="shared" si="5"/>
        <v>146.88</v>
      </c>
      <c r="Q8" s="39" t="s">
        <v>8359</v>
      </c>
      <c r="R8" s="39" t="s">
        <v>8319</v>
      </c>
      <c r="S8" s="42">
        <f t="shared" si="0"/>
        <v>41794.072340856481</v>
      </c>
      <c r="T8" s="42">
        <f t="shared" si="1"/>
        <v>41804.072340856481</v>
      </c>
      <c r="U8" s="40">
        <f t="shared" si="2"/>
        <v>2014</v>
      </c>
      <c r="V8" s="40">
        <f t="shared" si="3"/>
        <v>2014</v>
      </c>
      <c r="W8" s="50">
        <f t="shared" si="6"/>
        <v>10</v>
      </c>
    </row>
    <row r="9" spans="1:23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13">
        <f t="shared" si="4"/>
        <v>101</v>
      </c>
      <c r="P9" s="39">
        <f t="shared" si="5"/>
        <v>159.82</v>
      </c>
      <c r="Q9" s="39" t="s">
        <v>8359</v>
      </c>
      <c r="R9" s="39" t="s">
        <v>8319</v>
      </c>
      <c r="S9" s="42">
        <f t="shared" si="0"/>
        <v>42516.047081793979</v>
      </c>
      <c r="T9" s="42">
        <f t="shared" si="1"/>
        <v>42556.047081793979</v>
      </c>
      <c r="U9" s="40">
        <f t="shared" si="2"/>
        <v>2016</v>
      </c>
      <c r="V9" s="40">
        <f t="shared" si="3"/>
        <v>2016</v>
      </c>
      <c r="W9" s="50">
        <f t="shared" si="6"/>
        <v>40</v>
      </c>
    </row>
    <row r="10" spans="1:23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13">
        <f t="shared" si="4"/>
        <v>100</v>
      </c>
      <c r="P10" s="39">
        <f t="shared" si="5"/>
        <v>291.79000000000002</v>
      </c>
      <c r="Q10" s="39" t="s">
        <v>8359</v>
      </c>
      <c r="R10" s="39" t="s">
        <v>8319</v>
      </c>
      <c r="S10" s="42">
        <f t="shared" si="0"/>
        <v>42468.944585787038</v>
      </c>
      <c r="T10" s="42">
        <f t="shared" si="1"/>
        <v>42475.875</v>
      </c>
      <c r="U10" s="40">
        <f t="shared" si="2"/>
        <v>2016</v>
      </c>
      <c r="V10" s="40">
        <f t="shared" si="3"/>
        <v>2016</v>
      </c>
      <c r="W10" s="50">
        <f t="shared" si="6"/>
        <v>6.9304142129622051</v>
      </c>
    </row>
    <row r="11" spans="1:23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13">
        <f t="shared" si="4"/>
        <v>126</v>
      </c>
      <c r="P11" s="39">
        <f t="shared" si="5"/>
        <v>31.5</v>
      </c>
      <c r="Q11" s="39" t="s">
        <v>8359</v>
      </c>
      <c r="R11" s="39" t="s">
        <v>8319</v>
      </c>
      <c r="S11" s="42">
        <f t="shared" si="0"/>
        <v>42447.103520185185</v>
      </c>
      <c r="T11" s="42">
        <f t="shared" si="1"/>
        <v>42477.103520185185</v>
      </c>
      <c r="U11" s="40">
        <f t="shared" si="2"/>
        <v>2016</v>
      </c>
      <c r="V11" s="40">
        <f t="shared" si="3"/>
        <v>2016</v>
      </c>
      <c r="W11" s="50">
        <f t="shared" si="6"/>
        <v>30</v>
      </c>
    </row>
    <row r="12" spans="1:23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13">
        <f t="shared" si="4"/>
        <v>101</v>
      </c>
      <c r="P12" s="39">
        <f t="shared" si="5"/>
        <v>158.68</v>
      </c>
      <c r="Q12" s="39" t="s">
        <v>8359</v>
      </c>
      <c r="R12" s="39" t="s">
        <v>8319</v>
      </c>
      <c r="S12" s="42">
        <f t="shared" si="0"/>
        <v>41780.068047210647</v>
      </c>
      <c r="T12" s="42">
        <f t="shared" si="1"/>
        <v>41815.068047210647</v>
      </c>
      <c r="U12" s="40">
        <f t="shared" si="2"/>
        <v>2014</v>
      </c>
      <c r="V12" s="40">
        <f t="shared" si="3"/>
        <v>2014</v>
      </c>
      <c r="W12" s="50">
        <f t="shared" si="6"/>
        <v>35</v>
      </c>
    </row>
    <row r="13" spans="1:23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13">
        <f t="shared" si="4"/>
        <v>121</v>
      </c>
      <c r="P13" s="39">
        <f t="shared" si="5"/>
        <v>80.33</v>
      </c>
      <c r="Q13" s="39" t="s">
        <v>8359</v>
      </c>
      <c r="R13" s="39" t="s">
        <v>8319</v>
      </c>
      <c r="S13" s="42">
        <f t="shared" si="0"/>
        <v>42572.778500717592</v>
      </c>
      <c r="T13" s="42">
        <f t="shared" si="1"/>
        <v>42604.125009259253</v>
      </c>
      <c r="U13" s="40">
        <f t="shared" si="2"/>
        <v>2016</v>
      </c>
      <c r="V13" s="40">
        <f t="shared" si="3"/>
        <v>2016</v>
      </c>
      <c r="W13" s="50">
        <f t="shared" si="6"/>
        <v>31.346508541661024</v>
      </c>
    </row>
    <row r="14" spans="1:23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13">
        <f t="shared" si="4"/>
        <v>165</v>
      </c>
      <c r="P14" s="39">
        <f t="shared" si="5"/>
        <v>59.96</v>
      </c>
      <c r="Q14" s="39" t="s">
        <v>8359</v>
      </c>
      <c r="R14" s="39" t="s">
        <v>8319</v>
      </c>
      <c r="S14" s="42">
        <f t="shared" si="0"/>
        <v>41791.713257233794</v>
      </c>
      <c r="T14" s="42">
        <f t="shared" si="1"/>
        <v>41836.125006944443</v>
      </c>
      <c r="U14" s="40">
        <f t="shared" si="2"/>
        <v>2014</v>
      </c>
      <c r="V14" s="40">
        <f t="shared" si="3"/>
        <v>2014</v>
      </c>
      <c r="W14" s="50">
        <f t="shared" si="6"/>
        <v>44.411749710649019</v>
      </c>
    </row>
    <row r="15" spans="1:23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13">
        <f t="shared" si="4"/>
        <v>160</v>
      </c>
      <c r="P15" s="39">
        <f t="shared" si="5"/>
        <v>109.78</v>
      </c>
      <c r="Q15" s="39" t="s">
        <v>8359</v>
      </c>
      <c r="R15" s="39" t="s">
        <v>8319</v>
      </c>
      <c r="S15" s="42">
        <f t="shared" si="0"/>
        <v>42508.677188761576</v>
      </c>
      <c r="T15" s="42">
        <f t="shared" si="1"/>
        <v>42544.852090509259</v>
      </c>
      <c r="U15" s="40">
        <f t="shared" si="2"/>
        <v>2016</v>
      </c>
      <c r="V15" s="40">
        <f t="shared" si="3"/>
        <v>2016</v>
      </c>
      <c r="W15" s="50">
        <f t="shared" si="6"/>
        <v>36.17490174768318</v>
      </c>
    </row>
    <row r="16" spans="1:23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13">
        <f t="shared" si="4"/>
        <v>101</v>
      </c>
      <c r="P16" s="39">
        <f t="shared" si="5"/>
        <v>147.71</v>
      </c>
      <c r="Q16" s="39" t="s">
        <v>8359</v>
      </c>
      <c r="R16" s="39" t="s">
        <v>8319</v>
      </c>
      <c r="S16" s="42">
        <f t="shared" si="0"/>
        <v>41808.026491759258</v>
      </c>
      <c r="T16" s="42">
        <f t="shared" si="1"/>
        <v>41833.582649768519</v>
      </c>
      <c r="U16" s="40">
        <f t="shared" si="2"/>
        <v>2014</v>
      </c>
      <c r="V16" s="40">
        <f t="shared" si="3"/>
        <v>2014</v>
      </c>
      <c r="W16" s="50">
        <f t="shared" si="6"/>
        <v>25.556158009261708</v>
      </c>
    </row>
    <row r="17" spans="1:23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13">
        <f t="shared" si="4"/>
        <v>107</v>
      </c>
      <c r="P17" s="39">
        <f t="shared" si="5"/>
        <v>21.76</v>
      </c>
      <c r="Q17" s="39" t="s">
        <v>8359</v>
      </c>
      <c r="R17" s="39" t="s">
        <v>8319</v>
      </c>
      <c r="S17" s="42">
        <f t="shared" si="0"/>
        <v>42256.391882615746</v>
      </c>
      <c r="T17" s="42">
        <f t="shared" si="1"/>
        <v>42274.843065277775</v>
      </c>
      <c r="U17" s="40">
        <f t="shared" si="2"/>
        <v>2015</v>
      </c>
      <c r="V17" s="40">
        <f t="shared" si="3"/>
        <v>2015</v>
      </c>
      <c r="W17" s="50">
        <f t="shared" si="6"/>
        <v>18.451182662029169</v>
      </c>
    </row>
    <row r="18" spans="1:23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13">
        <f t="shared" si="4"/>
        <v>100</v>
      </c>
      <c r="P18" s="39">
        <f t="shared" si="5"/>
        <v>171.84</v>
      </c>
      <c r="Q18" s="39" t="s">
        <v>8359</v>
      </c>
      <c r="R18" s="39" t="s">
        <v>8319</v>
      </c>
      <c r="S18" s="42">
        <f t="shared" si="0"/>
        <v>41760.796426053239</v>
      </c>
      <c r="T18" s="42">
        <f t="shared" si="1"/>
        <v>41806.229173611107</v>
      </c>
      <c r="U18" s="40">
        <f t="shared" si="2"/>
        <v>2014</v>
      </c>
      <c r="V18" s="40">
        <f t="shared" si="3"/>
        <v>2014</v>
      </c>
      <c r="W18" s="50">
        <f t="shared" si="6"/>
        <v>45.432747557868424</v>
      </c>
    </row>
    <row r="19" spans="1:23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13">
        <f t="shared" si="4"/>
        <v>101</v>
      </c>
      <c r="P19" s="39">
        <f t="shared" si="5"/>
        <v>41.94</v>
      </c>
      <c r="Q19" s="39" t="s">
        <v>8359</v>
      </c>
      <c r="R19" s="39" t="s">
        <v>8319</v>
      </c>
      <c r="S19" s="42">
        <f t="shared" si="0"/>
        <v>41917.731740995368</v>
      </c>
      <c r="T19" s="42">
        <f t="shared" si="1"/>
        <v>41947.773403032406</v>
      </c>
      <c r="U19" s="40">
        <f t="shared" si="2"/>
        <v>2014</v>
      </c>
      <c r="V19" s="40">
        <f t="shared" si="3"/>
        <v>2014</v>
      </c>
      <c r="W19" s="50">
        <f t="shared" si="6"/>
        <v>30.041662037037895</v>
      </c>
    </row>
    <row r="20" spans="1:23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13">
        <f t="shared" si="4"/>
        <v>106</v>
      </c>
      <c r="P20" s="39">
        <f t="shared" si="5"/>
        <v>93.26</v>
      </c>
      <c r="Q20" s="39" t="s">
        <v>8359</v>
      </c>
      <c r="R20" s="39" t="s">
        <v>8319</v>
      </c>
      <c r="S20" s="42">
        <f t="shared" si="0"/>
        <v>41869.542324722221</v>
      </c>
      <c r="T20" s="42">
        <f t="shared" si="1"/>
        <v>41899.542324722221</v>
      </c>
      <c r="U20" s="40">
        <f t="shared" si="2"/>
        <v>2014</v>
      </c>
      <c r="V20" s="40">
        <f t="shared" si="3"/>
        <v>2014</v>
      </c>
      <c r="W20" s="50">
        <f t="shared" si="6"/>
        <v>30</v>
      </c>
    </row>
    <row r="21" spans="1:23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13">
        <f t="shared" si="4"/>
        <v>145</v>
      </c>
      <c r="P21" s="39">
        <f t="shared" si="5"/>
        <v>56.14</v>
      </c>
      <c r="Q21" s="39" t="s">
        <v>8359</v>
      </c>
      <c r="R21" s="39" t="s">
        <v>8319</v>
      </c>
      <c r="S21" s="42">
        <f t="shared" si="0"/>
        <v>42175.816376550923</v>
      </c>
      <c r="T21" s="42">
        <f t="shared" si="1"/>
        <v>42205.816376550923</v>
      </c>
      <c r="U21" s="40">
        <f t="shared" si="2"/>
        <v>2015</v>
      </c>
      <c r="V21" s="40">
        <f t="shared" si="3"/>
        <v>2015</v>
      </c>
      <c r="W21" s="50">
        <f t="shared" si="6"/>
        <v>30</v>
      </c>
    </row>
    <row r="22" spans="1:23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13">
        <f t="shared" si="4"/>
        <v>100</v>
      </c>
      <c r="P22" s="39">
        <f t="shared" si="5"/>
        <v>80.16</v>
      </c>
      <c r="Q22" s="39" t="s">
        <v>8359</v>
      </c>
      <c r="R22" s="39" t="s">
        <v>8319</v>
      </c>
      <c r="S22" s="42">
        <f t="shared" si="0"/>
        <v>42200.758251296298</v>
      </c>
      <c r="T22" s="42">
        <f t="shared" si="1"/>
        <v>42260.758251296298</v>
      </c>
      <c r="U22" s="40">
        <f t="shared" si="2"/>
        <v>2015</v>
      </c>
      <c r="V22" s="40">
        <f t="shared" si="3"/>
        <v>2015</v>
      </c>
      <c r="W22" s="50">
        <f t="shared" si="6"/>
        <v>60</v>
      </c>
    </row>
    <row r="23" spans="1:23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13">
        <f t="shared" si="4"/>
        <v>109</v>
      </c>
      <c r="P23" s="39">
        <f t="shared" si="5"/>
        <v>199.9</v>
      </c>
      <c r="Q23" s="39" t="s">
        <v>8359</v>
      </c>
      <c r="R23" s="39" t="s">
        <v>8319</v>
      </c>
      <c r="S23" s="42">
        <f t="shared" si="0"/>
        <v>41878.627196631947</v>
      </c>
      <c r="T23" s="42">
        <f t="shared" si="1"/>
        <v>41908.627196631947</v>
      </c>
      <c r="U23" s="40">
        <f t="shared" si="2"/>
        <v>2014</v>
      </c>
      <c r="V23" s="40">
        <f t="shared" si="3"/>
        <v>2014</v>
      </c>
      <c r="W23" s="50">
        <f t="shared" si="6"/>
        <v>30</v>
      </c>
    </row>
    <row r="24" spans="1:23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13">
        <f t="shared" si="4"/>
        <v>117</v>
      </c>
      <c r="P24" s="39">
        <f t="shared" si="5"/>
        <v>51.25</v>
      </c>
      <c r="Q24" s="39" t="s">
        <v>8359</v>
      </c>
      <c r="R24" s="39" t="s">
        <v>8319</v>
      </c>
      <c r="S24" s="42">
        <f t="shared" si="0"/>
        <v>41989.911351157411</v>
      </c>
      <c r="T24" s="42">
        <f t="shared" si="1"/>
        <v>42005.332640509267</v>
      </c>
      <c r="U24" s="40">
        <f t="shared" si="2"/>
        <v>2015</v>
      </c>
      <c r="V24" s="40">
        <f t="shared" si="3"/>
        <v>2014</v>
      </c>
      <c r="W24" s="50">
        <f t="shared" si="6"/>
        <v>15.421289351856103</v>
      </c>
    </row>
    <row r="25" spans="1:23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13">
        <f t="shared" si="4"/>
        <v>119</v>
      </c>
      <c r="P25" s="39">
        <f t="shared" si="5"/>
        <v>103.04</v>
      </c>
      <c r="Q25" s="39" t="s">
        <v>8359</v>
      </c>
      <c r="R25" s="39" t="s">
        <v>8319</v>
      </c>
      <c r="S25" s="42">
        <f t="shared" si="0"/>
        <v>42097.77895255787</v>
      </c>
      <c r="T25" s="42">
        <f t="shared" si="1"/>
        <v>42124.638891203707</v>
      </c>
      <c r="U25" s="40">
        <f t="shared" si="2"/>
        <v>2015</v>
      </c>
      <c r="V25" s="40">
        <f t="shared" si="3"/>
        <v>2015</v>
      </c>
      <c r="W25" s="50">
        <f t="shared" si="6"/>
        <v>26.859938645837246</v>
      </c>
    </row>
    <row r="26" spans="1:23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13">
        <f t="shared" si="4"/>
        <v>109</v>
      </c>
      <c r="P26" s="39">
        <f t="shared" si="5"/>
        <v>66.349999999999994</v>
      </c>
      <c r="Q26" s="39" t="s">
        <v>8359</v>
      </c>
      <c r="R26" s="39" t="s">
        <v>8319</v>
      </c>
      <c r="S26" s="42">
        <f t="shared" si="0"/>
        <v>42229.820183599535</v>
      </c>
      <c r="T26" s="42">
        <f t="shared" si="1"/>
        <v>42262.818760879629</v>
      </c>
      <c r="U26" s="40">
        <f t="shared" si="2"/>
        <v>2015</v>
      </c>
      <c r="V26" s="40">
        <f t="shared" si="3"/>
        <v>2015</v>
      </c>
      <c r="W26" s="50">
        <f t="shared" si="6"/>
        <v>32.998577280093741</v>
      </c>
    </row>
    <row r="27" spans="1:23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13">
        <f t="shared" si="4"/>
        <v>133</v>
      </c>
      <c r="P27" s="39">
        <f t="shared" si="5"/>
        <v>57.14</v>
      </c>
      <c r="Q27" s="39" t="s">
        <v>8359</v>
      </c>
      <c r="R27" s="39" t="s">
        <v>8319</v>
      </c>
      <c r="S27" s="42">
        <f t="shared" si="0"/>
        <v>42318.025020381945</v>
      </c>
      <c r="T27" s="42">
        <f t="shared" si="1"/>
        <v>42378.025020381945</v>
      </c>
      <c r="U27" s="40">
        <f t="shared" si="2"/>
        <v>2016</v>
      </c>
      <c r="V27" s="40">
        <f t="shared" si="3"/>
        <v>2015</v>
      </c>
      <c r="W27" s="50">
        <f t="shared" si="6"/>
        <v>60</v>
      </c>
    </row>
    <row r="28" spans="1:23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13">
        <f t="shared" si="4"/>
        <v>155</v>
      </c>
      <c r="P28" s="39">
        <f t="shared" si="5"/>
        <v>102.11</v>
      </c>
      <c r="Q28" s="39" t="s">
        <v>8359</v>
      </c>
      <c r="R28" s="39" t="s">
        <v>8319</v>
      </c>
      <c r="S28" s="42">
        <f t="shared" si="0"/>
        <v>41828.515557222221</v>
      </c>
      <c r="T28" s="42">
        <f t="shared" si="1"/>
        <v>41868.515557222221</v>
      </c>
      <c r="U28" s="40">
        <f t="shared" si="2"/>
        <v>2014</v>
      </c>
      <c r="V28" s="40">
        <f t="shared" si="3"/>
        <v>2014</v>
      </c>
      <c r="W28" s="50">
        <f t="shared" si="6"/>
        <v>40</v>
      </c>
    </row>
    <row r="29" spans="1:23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13">
        <f t="shared" si="4"/>
        <v>112</v>
      </c>
      <c r="P29" s="39">
        <f t="shared" si="5"/>
        <v>148.97</v>
      </c>
      <c r="Q29" s="39" t="s">
        <v>8359</v>
      </c>
      <c r="R29" s="39" t="s">
        <v>8319</v>
      </c>
      <c r="S29" s="42">
        <f t="shared" si="0"/>
        <v>41929.164736493054</v>
      </c>
      <c r="T29" s="42">
        <f t="shared" si="1"/>
        <v>41959.206410104161</v>
      </c>
      <c r="U29" s="40">
        <f t="shared" si="2"/>
        <v>2014</v>
      </c>
      <c r="V29" s="40">
        <f t="shared" si="3"/>
        <v>2014</v>
      </c>
      <c r="W29" s="50">
        <f t="shared" si="6"/>
        <v>30.041673611107399</v>
      </c>
    </row>
    <row r="30" spans="1:23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13">
        <f t="shared" si="4"/>
        <v>100</v>
      </c>
      <c r="P30" s="39">
        <f t="shared" si="5"/>
        <v>169.61</v>
      </c>
      <c r="Q30" s="39" t="s">
        <v>8359</v>
      </c>
      <c r="R30" s="39" t="s">
        <v>8319</v>
      </c>
      <c r="S30" s="42">
        <f t="shared" si="0"/>
        <v>42324.963938472225</v>
      </c>
      <c r="T30" s="42">
        <f t="shared" si="1"/>
        <v>42354.963938472225</v>
      </c>
      <c r="U30" s="40">
        <f t="shared" si="2"/>
        <v>2015</v>
      </c>
      <c r="V30" s="40">
        <f t="shared" si="3"/>
        <v>2015</v>
      </c>
      <c r="W30" s="50">
        <f t="shared" si="6"/>
        <v>30</v>
      </c>
    </row>
    <row r="31" spans="1:23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13">
        <f t="shared" si="4"/>
        <v>123</v>
      </c>
      <c r="P31" s="39">
        <f t="shared" si="5"/>
        <v>31.62</v>
      </c>
      <c r="Q31" s="39" t="s">
        <v>8359</v>
      </c>
      <c r="R31" s="39" t="s">
        <v>8319</v>
      </c>
      <c r="S31" s="42">
        <f t="shared" si="0"/>
        <v>41812.673244999998</v>
      </c>
      <c r="T31" s="42">
        <f t="shared" si="1"/>
        <v>41842.673244999998</v>
      </c>
      <c r="U31" s="40">
        <f t="shared" si="2"/>
        <v>2014</v>
      </c>
      <c r="V31" s="40">
        <f t="shared" si="3"/>
        <v>2014</v>
      </c>
      <c r="W31" s="50">
        <f t="shared" si="6"/>
        <v>30</v>
      </c>
    </row>
    <row r="32" spans="1:23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13">
        <f t="shared" si="4"/>
        <v>101</v>
      </c>
      <c r="P32" s="39">
        <f t="shared" si="5"/>
        <v>76.45</v>
      </c>
      <c r="Q32" s="39" t="s">
        <v>8359</v>
      </c>
      <c r="R32" s="39" t="s">
        <v>8319</v>
      </c>
      <c r="S32" s="42">
        <f t="shared" si="0"/>
        <v>41842.293003645835</v>
      </c>
      <c r="T32" s="42">
        <f t="shared" si="1"/>
        <v>41872.293003645835</v>
      </c>
      <c r="U32" s="40">
        <f t="shared" si="2"/>
        <v>2014</v>
      </c>
      <c r="V32" s="40">
        <f t="shared" si="3"/>
        <v>2014</v>
      </c>
      <c r="W32" s="50">
        <f t="shared" si="6"/>
        <v>30</v>
      </c>
    </row>
    <row r="33" spans="1:23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13">
        <f t="shared" si="4"/>
        <v>100</v>
      </c>
      <c r="P33" s="39">
        <f t="shared" si="5"/>
        <v>13</v>
      </c>
      <c r="Q33" s="39" t="s">
        <v>8359</v>
      </c>
      <c r="R33" s="39" t="s">
        <v>8319</v>
      </c>
      <c r="S33" s="42">
        <f t="shared" si="0"/>
        <v>42376.792062893517</v>
      </c>
      <c r="T33" s="42">
        <f t="shared" si="1"/>
        <v>42394.792065208334</v>
      </c>
      <c r="U33" s="40">
        <f t="shared" si="2"/>
        <v>2016</v>
      </c>
      <c r="V33" s="40">
        <f t="shared" si="3"/>
        <v>2016</v>
      </c>
      <c r="W33" s="50">
        <f t="shared" si="6"/>
        <v>18.000002314816811</v>
      </c>
    </row>
    <row r="34" spans="1:23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13">
        <f t="shared" si="4"/>
        <v>100</v>
      </c>
      <c r="P34" s="39">
        <f t="shared" si="5"/>
        <v>320.45</v>
      </c>
      <c r="Q34" s="39" t="s">
        <v>8359</v>
      </c>
      <c r="R34" s="39" t="s">
        <v>8319</v>
      </c>
      <c r="S34" s="42">
        <f t="shared" si="0"/>
        <v>42461.627511770828</v>
      </c>
      <c r="T34" s="42">
        <f t="shared" si="1"/>
        <v>42503.165983101848</v>
      </c>
      <c r="U34" s="40">
        <f t="shared" si="2"/>
        <v>2016</v>
      </c>
      <c r="V34" s="40">
        <f t="shared" si="3"/>
        <v>2016</v>
      </c>
      <c r="W34" s="50">
        <f t="shared" si="6"/>
        <v>41.538471331019537</v>
      </c>
    </row>
    <row r="35" spans="1:23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13">
        <f t="shared" si="4"/>
        <v>102</v>
      </c>
      <c r="P35" s="39">
        <f t="shared" si="5"/>
        <v>83.75</v>
      </c>
      <c r="Q35" s="39" t="s">
        <v>8359</v>
      </c>
      <c r="R35" s="39" t="s">
        <v>8319</v>
      </c>
      <c r="S35" s="42">
        <f t="shared" si="0"/>
        <v>42286.660901631942</v>
      </c>
      <c r="T35" s="42">
        <f t="shared" si="1"/>
        <v>42316.70256366898</v>
      </c>
      <c r="U35" s="40">
        <f t="shared" si="2"/>
        <v>2015</v>
      </c>
      <c r="V35" s="40">
        <f t="shared" si="3"/>
        <v>2015</v>
      </c>
      <c r="W35" s="50">
        <f t="shared" si="6"/>
        <v>30.041662037037895</v>
      </c>
    </row>
    <row r="36" spans="1:23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13">
        <f t="shared" si="4"/>
        <v>130</v>
      </c>
      <c r="P36" s="39">
        <f t="shared" si="5"/>
        <v>49.88</v>
      </c>
      <c r="Q36" s="39" t="s">
        <v>8359</v>
      </c>
      <c r="R36" s="39" t="s">
        <v>8319</v>
      </c>
      <c r="S36" s="42">
        <f t="shared" si="0"/>
        <v>41841.321777789351</v>
      </c>
      <c r="T36" s="42">
        <f t="shared" si="1"/>
        <v>41856.321777789351</v>
      </c>
      <c r="U36" s="40">
        <f t="shared" si="2"/>
        <v>2014</v>
      </c>
      <c r="V36" s="40">
        <f t="shared" si="3"/>
        <v>2014</v>
      </c>
      <c r="W36" s="50">
        <f t="shared" si="6"/>
        <v>15</v>
      </c>
    </row>
    <row r="37" spans="1:23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13">
        <f t="shared" si="4"/>
        <v>167</v>
      </c>
      <c r="P37" s="39">
        <f t="shared" si="5"/>
        <v>59.46</v>
      </c>
      <c r="Q37" s="39" t="s">
        <v>8359</v>
      </c>
      <c r="R37" s="39" t="s">
        <v>8319</v>
      </c>
      <c r="S37" s="42">
        <f t="shared" si="0"/>
        <v>42098.291838125006</v>
      </c>
      <c r="T37" s="42">
        <f t="shared" si="1"/>
        <v>42122.000002314817</v>
      </c>
      <c r="U37" s="40">
        <f t="shared" si="2"/>
        <v>2015</v>
      </c>
      <c r="V37" s="40">
        <f t="shared" si="3"/>
        <v>2015</v>
      </c>
      <c r="W37" s="50">
        <f t="shared" si="6"/>
        <v>23.708164189811214</v>
      </c>
    </row>
    <row r="38" spans="1:23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13">
        <f t="shared" si="4"/>
        <v>142</v>
      </c>
      <c r="P38" s="39">
        <f t="shared" si="5"/>
        <v>193.84</v>
      </c>
      <c r="Q38" s="39" t="s">
        <v>8359</v>
      </c>
      <c r="R38" s="39" t="s">
        <v>8319</v>
      </c>
      <c r="S38" s="42">
        <f t="shared" si="0"/>
        <v>42068.307003761569</v>
      </c>
      <c r="T38" s="42">
        <f t="shared" si="1"/>
        <v>42098.265341724538</v>
      </c>
      <c r="U38" s="40">
        <f t="shared" si="2"/>
        <v>2015</v>
      </c>
      <c r="V38" s="40">
        <f t="shared" si="3"/>
        <v>2015</v>
      </c>
      <c r="W38" s="50">
        <f t="shared" si="6"/>
        <v>29.958337962969381</v>
      </c>
    </row>
    <row r="39" spans="1:23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13">
        <f t="shared" si="4"/>
        <v>183</v>
      </c>
      <c r="P39" s="39">
        <f t="shared" si="5"/>
        <v>159.51</v>
      </c>
      <c r="Q39" s="39" t="s">
        <v>8359</v>
      </c>
      <c r="R39" s="39" t="s">
        <v>8319</v>
      </c>
      <c r="S39" s="42">
        <f t="shared" si="0"/>
        <v>42032.69304489583</v>
      </c>
      <c r="T39" s="42">
        <f t="shared" si="1"/>
        <v>42062.69304489583</v>
      </c>
      <c r="U39" s="40">
        <f t="shared" si="2"/>
        <v>2015</v>
      </c>
      <c r="V39" s="40">
        <f t="shared" si="3"/>
        <v>2015</v>
      </c>
      <c r="W39" s="50">
        <f t="shared" si="6"/>
        <v>30</v>
      </c>
    </row>
    <row r="40" spans="1:23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13">
        <f t="shared" si="4"/>
        <v>110</v>
      </c>
      <c r="P40" s="39">
        <f t="shared" si="5"/>
        <v>41.68</v>
      </c>
      <c r="Q40" s="39" t="s">
        <v>8359</v>
      </c>
      <c r="R40" s="39" t="s">
        <v>8319</v>
      </c>
      <c r="S40" s="42">
        <f t="shared" si="0"/>
        <v>41375.057226203702</v>
      </c>
      <c r="T40" s="42">
        <f t="shared" si="1"/>
        <v>41405.057226203702</v>
      </c>
      <c r="U40" s="40">
        <f t="shared" si="2"/>
        <v>2013</v>
      </c>
      <c r="V40" s="40">
        <f t="shared" si="3"/>
        <v>2013</v>
      </c>
      <c r="W40" s="50">
        <f t="shared" si="6"/>
        <v>30</v>
      </c>
    </row>
    <row r="41" spans="1:23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13">
        <f t="shared" si="4"/>
        <v>131</v>
      </c>
      <c r="P41" s="39">
        <f t="shared" si="5"/>
        <v>150.9</v>
      </c>
      <c r="Q41" s="39" t="s">
        <v>8359</v>
      </c>
      <c r="R41" s="39" t="s">
        <v>8319</v>
      </c>
      <c r="S41" s="42">
        <f t="shared" si="0"/>
        <v>41754.047084120371</v>
      </c>
      <c r="T41" s="42">
        <f t="shared" si="1"/>
        <v>41784.957647453703</v>
      </c>
      <c r="U41" s="40">
        <f t="shared" si="2"/>
        <v>2014</v>
      </c>
      <c r="V41" s="40">
        <f t="shared" si="3"/>
        <v>2014</v>
      </c>
      <c r="W41" s="50">
        <f t="shared" si="6"/>
        <v>30.910563333331083</v>
      </c>
    </row>
    <row r="42" spans="1:23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13">
        <f t="shared" si="4"/>
        <v>101</v>
      </c>
      <c r="P42" s="39">
        <f t="shared" si="5"/>
        <v>126.69</v>
      </c>
      <c r="Q42" s="39" t="s">
        <v>8359</v>
      </c>
      <c r="R42" s="39" t="s">
        <v>8319</v>
      </c>
      <c r="S42" s="42">
        <f t="shared" si="0"/>
        <v>41789.213987129631</v>
      </c>
      <c r="T42" s="42">
        <f t="shared" si="1"/>
        <v>41809.166671296298</v>
      </c>
      <c r="U42" s="40">
        <f t="shared" si="2"/>
        <v>2014</v>
      </c>
      <c r="V42" s="40">
        <f t="shared" si="3"/>
        <v>2014</v>
      </c>
      <c r="W42" s="50">
        <f t="shared" si="6"/>
        <v>19.952684166666586</v>
      </c>
    </row>
    <row r="43" spans="1:23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13">
        <f t="shared" si="4"/>
        <v>100</v>
      </c>
      <c r="P43" s="39">
        <f t="shared" si="5"/>
        <v>105.26</v>
      </c>
      <c r="Q43" s="39" t="s">
        <v>8359</v>
      </c>
      <c r="R43" s="39" t="s">
        <v>8319</v>
      </c>
      <c r="S43" s="42">
        <f t="shared" si="0"/>
        <v>41887.56891613426</v>
      </c>
      <c r="T43" s="42">
        <f t="shared" si="1"/>
        <v>41917.56891613426</v>
      </c>
      <c r="U43" s="40">
        <f t="shared" si="2"/>
        <v>2014</v>
      </c>
      <c r="V43" s="40">
        <f t="shared" si="3"/>
        <v>2014</v>
      </c>
      <c r="W43" s="50">
        <f t="shared" si="6"/>
        <v>30</v>
      </c>
    </row>
    <row r="44" spans="1:23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13">
        <f t="shared" si="4"/>
        <v>142</v>
      </c>
      <c r="P44" s="39">
        <f t="shared" si="5"/>
        <v>117.51</v>
      </c>
      <c r="Q44" s="39" t="s">
        <v>8359</v>
      </c>
      <c r="R44" s="39" t="s">
        <v>8319</v>
      </c>
      <c r="S44" s="42">
        <f t="shared" si="0"/>
        <v>41971.63919011574</v>
      </c>
      <c r="T44" s="42">
        <f t="shared" si="1"/>
        <v>42001.63919011574</v>
      </c>
      <c r="U44" s="40">
        <f t="shared" si="2"/>
        <v>2014</v>
      </c>
      <c r="V44" s="40">
        <f t="shared" si="3"/>
        <v>2014</v>
      </c>
      <c r="W44" s="50">
        <f t="shared" si="6"/>
        <v>30</v>
      </c>
    </row>
    <row r="45" spans="1:23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13">
        <f t="shared" si="4"/>
        <v>309</v>
      </c>
      <c r="P45" s="39">
        <f t="shared" si="5"/>
        <v>117.36</v>
      </c>
      <c r="Q45" s="39" t="s">
        <v>8359</v>
      </c>
      <c r="R45" s="39" t="s">
        <v>8319</v>
      </c>
      <c r="S45" s="42">
        <f t="shared" si="0"/>
        <v>41802.790352847223</v>
      </c>
      <c r="T45" s="42">
        <f t="shared" si="1"/>
        <v>41833.000006944443</v>
      </c>
      <c r="U45" s="40">
        <f t="shared" si="2"/>
        <v>2014</v>
      </c>
      <c r="V45" s="40">
        <f t="shared" si="3"/>
        <v>2014</v>
      </c>
      <c r="W45" s="50">
        <f t="shared" si="6"/>
        <v>30.209654097219754</v>
      </c>
    </row>
    <row r="46" spans="1:23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13">
        <f t="shared" si="4"/>
        <v>100</v>
      </c>
      <c r="P46" s="39">
        <f t="shared" si="5"/>
        <v>133.33000000000001</v>
      </c>
      <c r="Q46" s="39" t="s">
        <v>8359</v>
      </c>
      <c r="R46" s="39" t="s">
        <v>8319</v>
      </c>
      <c r="S46" s="42">
        <f t="shared" si="0"/>
        <v>41874.09881408565</v>
      </c>
      <c r="T46" s="42">
        <f t="shared" si="1"/>
        <v>41919.09881408565</v>
      </c>
      <c r="U46" s="40">
        <f t="shared" si="2"/>
        <v>2014</v>
      </c>
      <c r="V46" s="40">
        <f t="shared" si="3"/>
        <v>2014</v>
      </c>
      <c r="W46" s="50">
        <f t="shared" si="6"/>
        <v>45</v>
      </c>
    </row>
    <row r="47" spans="1:23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13">
        <f t="shared" si="4"/>
        <v>120</v>
      </c>
      <c r="P47" s="39">
        <f t="shared" si="5"/>
        <v>98.36</v>
      </c>
      <c r="Q47" s="39" t="s">
        <v>8359</v>
      </c>
      <c r="R47" s="39" t="s">
        <v>8319</v>
      </c>
      <c r="S47" s="42">
        <f t="shared" si="0"/>
        <v>42457.62392484954</v>
      </c>
      <c r="T47" s="42">
        <f t="shared" si="1"/>
        <v>42487.62392484954</v>
      </c>
      <c r="U47" s="40">
        <f t="shared" si="2"/>
        <v>2016</v>
      </c>
      <c r="V47" s="40">
        <f t="shared" si="3"/>
        <v>2016</v>
      </c>
      <c r="W47" s="50">
        <f t="shared" si="6"/>
        <v>30</v>
      </c>
    </row>
    <row r="48" spans="1:23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13">
        <f t="shared" si="4"/>
        <v>104</v>
      </c>
      <c r="P48" s="39">
        <f t="shared" si="5"/>
        <v>194.44</v>
      </c>
      <c r="Q48" s="39" t="s">
        <v>8359</v>
      </c>
      <c r="R48" s="39" t="s">
        <v>8319</v>
      </c>
      <c r="S48" s="42">
        <f t="shared" si="0"/>
        <v>42323.964988124993</v>
      </c>
      <c r="T48" s="42">
        <f t="shared" si="1"/>
        <v>42353.964988124993</v>
      </c>
      <c r="U48" s="40">
        <f t="shared" si="2"/>
        <v>2015</v>
      </c>
      <c r="V48" s="40">
        <f t="shared" si="3"/>
        <v>2015</v>
      </c>
      <c r="W48" s="50">
        <f t="shared" si="6"/>
        <v>30</v>
      </c>
    </row>
    <row r="49" spans="1:23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13">
        <f t="shared" si="4"/>
        <v>108</v>
      </c>
      <c r="P49" s="39">
        <f t="shared" si="5"/>
        <v>76.87</v>
      </c>
      <c r="Q49" s="39" t="s">
        <v>8359</v>
      </c>
      <c r="R49" s="39" t="s">
        <v>8319</v>
      </c>
      <c r="S49" s="42">
        <f t="shared" si="0"/>
        <v>41932.819525543979</v>
      </c>
      <c r="T49" s="42">
        <f t="shared" si="1"/>
        <v>41992.861199155093</v>
      </c>
      <c r="U49" s="40">
        <f t="shared" si="2"/>
        <v>2014</v>
      </c>
      <c r="V49" s="40">
        <f t="shared" si="3"/>
        <v>2014</v>
      </c>
      <c r="W49" s="50">
        <f t="shared" si="6"/>
        <v>60.041673611114675</v>
      </c>
    </row>
    <row r="50" spans="1:23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13">
        <f t="shared" si="4"/>
        <v>108</v>
      </c>
      <c r="P50" s="39">
        <f t="shared" si="5"/>
        <v>56.82</v>
      </c>
      <c r="Q50" s="39" t="s">
        <v>8359</v>
      </c>
      <c r="R50" s="39" t="s">
        <v>8319</v>
      </c>
      <c r="S50" s="42">
        <f t="shared" si="0"/>
        <v>42033.516901157403</v>
      </c>
      <c r="T50" s="42">
        <f t="shared" si="1"/>
        <v>42064.500002314817</v>
      </c>
      <c r="U50" s="40">
        <f t="shared" si="2"/>
        <v>2015</v>
      </c>
      <c r="V50" s="40">
        <f t="shared" si="3"/>
        <v>2015</v>
      </c>
      <c r="W50" s="50">
        <f t="shared" si="6"/>
        <v>30.98310115741333</v>
      </c>
    </row>
    <row r="51" spans="1:23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13">
        <f t="shared" si="4"/>
        <v>100</v>
      </c>
      <c r="P51" s="39">
        <f t="shared" si="5"/>
        <v>137.93</v>
      </c>
      <c r="Q51" s="39" t="s">
        <v>8359</v>
      </c>
      <c r="R51" s="39" t="s">
        <v>8319</v>
      </c>
      <c r="S51" s="42">
        <f t="shared" si="0"/>
        <v>42271.176447280093</v>
      </c>
      <c r="T51" s="42">
        <f t="shared" si="1"/>
        <v>42301.176447280093</v>
      </c>
      <c r="U51" s="40">
        <f t="shared" si="2"/>
        <v>2015</v>
      </c>
      <c r="V51" s="40">
        <f t="shared" si="3"/>
        <v>2015</v>
      </c>
      <c r="W51" s="50">
        <f t="shared" si="6"/>
        <v>30</v>
      </c>
    </row>
    <row r="52" spans="1:23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13">
        <f t="shared" si="4"/>
        <v>100</v>
      </c>
      <c r="P52" s="39">
        <f t="shared" si="5"/>
        <v>27.27</v>
      </c>
      <c r="Q52" s="39" t="s">
        <v>8359</v>
      </c>
      <c r="R52" s="39" t="s">
        <v>8319</v>
      </c>
      <c r="S52" s="42">
        <f t="shared" si="0"/>
        <v>41995.752991412039</v>
      </c>
      <c r="T52" s="42">
        <f t="shared" si="1"/>
        <v>42034.708335648145</v>
      </c>
      <c r="U52" s="40">
        <f t="shared" si="2"/>
        <v>2015</v>
      </c>
      <c r="V52" s="40">
        <f t="shared" si="3"/>
        <v>2014</v>
      </c>
      <c r="W52" s="50">
        <f t="shared" si="6"/>
        <v>38.955344236106612</v>
      </c>
    </row>
    <row r="53" spans="1:23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13">
        <f t="shared" si="4"/>
        <v>128</v>
      </c>
      <c r="P53" s="39">
        <f t="shared" si="5"/>
        <v>118.34</v>
      </c>
      <c r="Q53" s="39" t="s">
        <v>8359</v>
      </c>
      <c r="R53" s="39" t="s">
        <v>8319</v>
      </c>
      <c r="S53" s="42">
        <f t="shared" si="0"/>
        <v>42196.928669409725</v>
      </c>
      <c r="T53" s="42">
        <f t="shared" si="1"/>
        <v>42226.928669409725</v>
      </c>
      <c r="U53" s="40">
        <f t="shared" si="2"/>
        <v>2015</v>
      </c>
      <c r="V53" s="40">
        <f t="shared" si="3"/>
        <v>2015</v>
      </c>
      <c r="W53" s="50">
        <f t="shared" si="6"/>
        <v>30</v>
      </c>
    </row>
    <row r="54" spans="1:23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13">
        <f t="shared" si="4"/>
        <v>116</v>
      </c>
      <c r="P54" s="39">
        <f t="shared" si="5"/>
        <v>223.48</v>
      </c>
      <c r="Q54" s="39" t="s">
        <v>8359</v>
      </c>
      <c r="R54" s="39" t="s">
        <v>8319</v>
      </c>
      <c r="S54" s="42">
        <f t="shared" si="0"/>
        <v>41807.701931087962</v>
      </c>
      <c r="T54" s="42">
        <f t="shared" si="1"/>
        <v>41837.701931087962</v>
      </c>
      <c r="U54" s="40">
        <f t="shared" si="2"/>
        <v>2014</v>
      </c>
      <c r="V54" s="40">
        <f t="shared" si="3"/>
        <v>2014</v>
      </c>
      <c r="W54" s="50">
        <f t="shared" si="6"/>
        <v>30</v>
      </c>
    </row>
    <row r="55" spans="1:23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13">
        <f t="shared" si="4"/>
        <v>110</v>
      </c>
      <c r="P55" s="39">
        <f t="shared" si="5"/>
        <v>28.11</v>
      </c>
      <c r="Q55" s="39" t="s">
        <v>8359</v>
      </c>
      <c r="R55" s="39" t="s">
        <v>8319</v>
      </c>
      <c r="S55" s="42">
        <f t="shared" si="0"/>
        <v>41719.549137094909</v>
      </c>
      <c r="T55" s="42">
        <f t="shared" si="1"/>
        <v>41733.916675925924</v>
      </c>
      <c r="U55" s="40">
        <f t="shared" si="2"/>
        <v>2014</v>
      </c>
      <c r="V55" s="40">
        <f t="shared" si="3"/>
        <v>2014</v>
      </c>
      <c r="W55" s="50">
        <f t="shared" si="6"/>
        <v>14.367538831014826</v>
      </c>
    </row>
    <row r="56" spans="1:23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13">
        <f t="shared" si="4"/>
        <v>101</v>
      </c>
      <c r="P56" s="39">
        <f t="shared" si="5"/>
        <v>194.23</v>
      </c>
      <c r="Q56" s="39" t="s">
        <v>8359</v>
      </c>
      <c r="R56" s="39" t="s">
        <v>8319</v>
      </c>
      <c r="S56" s="42">
        <f t="shared" si="0"/>
        <v>42333.713208576388</v>
      </c>
      <c r="T56" s="42">
        <f t="shared" si="1"/>
        <v>42363.713208576388</v>
      </c>
      <c r="U56" s="40">
        <f t="shared" si="2"/>
        <v>2015</v>
      </c>
      <c r="V56" s="40">
        <f t="shared" si="3"/>
        <v>2015</v>
      </c>
      <c r="W56" s="50">
        <f t="shared" si="6"/>
        <v>30</v>
      </c>
    </row>
    <row r="57" spans="1:23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13">
        <f t="shared" si="4"/>
        <v>129</v>
      </c>
      <c r="P57" s="39">
        <f t="shared" si="5"/>
        <v>128.94999999999999</v>
      </c>
      <c r="Q57" s="39" t="s">
        <v>8359</v>
      </c>
      <c r="R57" s="39" t="s">
        <v>8319</v>
      </c>
      <c r="S57" s="42">
        <f t="shared" si="0"/>
        <v>42496.968941157407</v>
      </c>
      <c r="T57" s="42">
        <f t="shared" si="1"/>
        <v>42517.968945787034</v>
      </c>
      <c r="U57" s="40">
        <f t="shared" si="2"/>
        <v>2016</v>
      </c>
      <c r="V57" s="40">
        <f t="shared" si="3"/>
        <v>2016</v>
      </c>
      <c r="W57" s="50">
        <f t="shared" si="6"/>
        <v>21.000004629626346</v>
      </c>
    </row>
    <row r="58" spans="1:23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13">
        <f t="shared" si="4"/>
        <v>107</v>
      </c>
      <c r="P58" s="39">
        <f t="shared" si="5"/>
        <v>49.32</v>
      </c>
      <c r="Q58" s="39" t="s">
        <v>8359</v>
      </c>
      <c r="R58" s="39" t="s">
        <v>8319</v>
      </c>
      <c r="S58" s="42">
        <f t="shared" si="0"/>
        <v>42149.548893796295</v>
      </c>
      <c r="T58" s="42">
        <f t="shared" si="1"/>
        <v>42163.666668981481</v>
      </c>
      <c r="U58" s="40">
        <f t="shared" si="2"/>
        <v>2015</v>
      </c>
      <c r="V58" s="40">
        <f t="shared" si="3"/>
        <v>2015</v>
      </c>
      <c r="W58" s="50">
        <f t="shared" si="6"/>
        <v>14.117775185186474</v>
      </c>
    </row>
    <row r="59" spans="1:23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13">
        <f t="shared" si="4"/>
        <v>102</v>
      </c>
      <c r="P59" s="39">
        <f t="shared" si="5"/>
        <v>221.52</v>
      </c>
      <c r="Q59" s="39" t="s">
        <v>8359</v>
      </c>
      <c r="R59" s="39" t="s">
        <v>8319</v>
      </c>
      <c r="S59" s="42">
        <f t="shared" si="0"/>
        <v>42089.83290465278</v>
      </c>
      <c r="T59" s="42">
        <f t="shared" si="1"/>
        <v>42119.83290465278</v>
      </c>
      <c r="U59" s="40">
        <f t="shared" si="2"/>
        <v>2015</v>
      </c>
      <c r="V59" s="40">
        <f t="shared" si="3"/>
        <v>2015</v>
      </c>
      <c r="W59" s="50">
        <f t="shared" si="6"/>
        <v>30</v>
      </c>
    </row>
    <row r="60" spans="1:23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13">
        <f t="shared" si="4"/>
        <v>103</v>
      </c>
      <c r="P60" s="39">
        <f t="shared" si="5"/>
        <v>137.21</v>
      </c>
      <c r="Q60" s="39" t="s">
        <v>8359</v>
      </c>
      <c r="R60" s="39" t="s">
        <v>8319</v>
      </c>
      <c r="S60" s="42">
        <f t="shared" si="0"/>
        <v>41932.745052916667</v>
      </c>
      <c r="T60" s="42">
        <f t="shared" si="1"/>
        <v>41962.786714953705</v>
      </c>
      <c r="U60" s="40">
        <f t="shared" si="2"/>
        <v>2014</v>
      </c>
      <c r="V60" s="40">
        <f t="shared" si="3"/>
        <v>2014</v>
      </c>
      <c r="W60" s="50">
        <f t="shared" si="6"/>
        <v>30.041662037037895</v>
      </c>
    </row>
    <row r="61" spans="1:23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13">
        <f t="shared" si="4"/>
        <v>100</v>
      </c>
      <c r="P61" s="39">
        <f t="shared" si="5"/>
        <v>606.82000000000005</v>
      </c>
      <c r="Q61" s="39" t="s">
        <v>8359</v>
      </c>
      <c r="R61" s="39" t="s">
        <v>8319</v>
      </c>
      <c r="S61" s="42">
        <f t="shared" si="0"/>
        <v>42230.235842314811</v>
      </c>
      <c r="T61" s="42">
        <f t="shared" si="1"/>
        <v>42261.875004629634</v>
      </c>
      <c r="U61" s="40">
        <f t="shared" si="2"/>
        <v>2015</v>
      </c>
      <c r="V61" s="40">
        <f t="shared" si="3"/>
        <v>2015</v>
      </c>
      <c r="W61" s="50">
        <f t="shared" si="6"/>
        <v>31.639162314822897</v>
      </c>
    </row>
    <row r="62" spans="1:23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13">
        <f t="shared" si="4"/>
        <v>103</v>
      </c>
      <c r="P62" s="39">
        <f t="shared" si="5"/>
        <v>43.04</v>
      </c>
      <c r="Q62" s="39" t="s">
        <v>8359</v>
      </c>
      <c r="R62" s="39" t="s">
        <v>8320</v>
      </c>
      <c r="S62" s="42">
        <f t="shared" si="0"/>
        <v>41701.901825428242</v>
      </c>
      <c r="T62" s="42">
        <f t="shared" si="1"/>
        <v>41721.00000925926</v>
      </c>
      <c r="U62" s="40">
        <f t="shared" si="2"/>
        <v>2014</v>
      </c>
      <c r="V62" s="40">
        <f t="shared" si="3"/>
        <v>2014</v>
      </c>
      <c r="W62" s="50">
        <f t="shared" si="6"/>
        <v>19.098183831018105</v>
      </c>
    </row>
    <row r="63" spans="1:23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13">
        <f t="shared" si="4"/>
        <v>148</v>
      </c>
      <c r="P63" s="39">
        <f t="shared" si="5"/>
        <v>322.39</v>
      </c>
      <c r="Q63" s="39" t="s">
        <v>8359</v>
      </c>
      <c r="R63" s="39" t="s">
        <v>8320</v>
      </c>
      <c r="S63" s="42">
        <f t="shared" si="0"/>
        <v>41409.814321261576</v>
      </c>
      <c r="T63" s="42">
        <f t="shared" si="1"/>
        <v>41431.814318946759</v>
      </c>
      <c r="U63" s="40">
        <f t="shared" si="2"/>
        <v>2013</v>
      </c>
      <c r="V63" s="40">
        <f t="shared" si="3"/>
        <v>2013</v>
      </c>
      <c r="W63" s="50">
        <f t="shared" si="6"/>
        <v>21.999997685183189</v>
      </c>
    </row>
    <row r="64" spans="1:23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13">
        <f t="shared" si="4"/>
        <v>155</v>
      </c>
      <c r="P64" s="39">
        <f t="shared" si="5"/>
        <v>96.71</v>
      </c>
      <c r="Q64" s="39" t="s">
        <v>8359</v>
      </c>
      <c r="R64" s="39" t="s">
        <v>8320</v>
      </c>
      <c r="S64" s="42">
        <f t="shared" si="0"/>
        <v>41311.799524050926</v>
      </c>
      <c r="T64" s="42">
        <f t="shared" si="1"/>
        <v>41336.799524050926</v>
      </c>
      <c r="U64" s="40">
        <f t="shared" si="2"/>
        <v>2013</v>
      </c>
      <c r="V64" s="40">
        <f t="shared" si="3"/>
        <v>2013</v>
      </c>
      <c r="W64" s="50">
        <f t="shared" si="6"/>
        <v>25</v>
      </c>
    </row>
    <row r="65" spans="1:23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13">
        <f t="shared" si="4"/>
        <v>114</v>
      </c>
      <c r="P65" s="39">
        <f t="shared" si="5"/>
        <v>35.47</v>
      </c>
      <c r="Q65" s="39" t="s">
        <v>8359</v>
      </c>
      <c r="R65" s="39" t="s">
        <v>8320</v>
      </c>
      <c r="S65" s="42">
        <f t="shared" si="0"/>
        <v>41612.912187650465</v>
      </c>
      <c r="T65" s="42">
        <f t="shared" si="1"/>
        <v>41636.207647453703</v>
      </c>
      <c r="U65" s="40">
        <f t="shared" si="2"/>
        <v>2013</v>
      </c>
      <c r="V65" s="40">
        <f t="shared" si="3"/>
        <v>2013</v>
      </c>
      <c r="W65" s="50">
        <f t="shared" si="6"/>
        <v>23.295459803237463</v>
      </c>
    </row>
    <row r="66" spans="1:23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13">
        <f t="shared" si="4"/>
        <v>173</v>
      </c>
      <c r="P66" s="39">
        <f t="shared" si="5"/>
        <v>86.67</v>
      </c>
      <c r="Q66" s="39" t="s">
        <v>8359</v>
      </c>
      <c r="R66" s="39" t="s">
        <v>8320</v>
      </c>
      <c r="S66" s="42">
        <f t="shared" ref="S66:S129" si="7">((((LEFT(J66,10) &amp; "." &amp; RIGHT(J66,3))/60)/60)/24)+DATE(1970,1,1)</f>
        <v>41433.018300706019</v>
      </c>
      <c r="T66" s="42">
        <f t="shared" ref="T66:T129" si="8">((((LEFT(I66,10) &amp; "." &amp; RIGHT(I66,3))/60)/60)/24)+DATE(1970,1,1)</f>
        <v>41463.018300706019</v>
      </c>
      <c r="U66" s="40">
        <f t="shared" ref="U66:U129" si="9">YEAR(T66)</f>
        <v>2013</v>
      </c>
      <c r="V66" s="40">
        <f t="shared" ref="V66:V129" si="10">YEAR(S66)</f>
        <v>2013</v>
      </c>
      <c r="W66" s="50">
        <f t="shared" si="6"/>
        <v>30</v>
      </c>
    </row>
    <row r="67" spans="1:23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13">
        <f t="shared" ref="O67:O130" si="11">IFERROR(ROUND(E67/D67*100,0),"no backers")</f>
        <v>108</v>
      </c>
      <c r="P67" s="39">
        <f t="shared" ref="P67:P130" si="12">IFERROR(ROUND(E67/L67,2),0)</f>
        <v>132.05000000000001</v>
      </c>
      <c r="Q67" s="39" t="s">
        <v>8359</v>
      </c>
      <c r="R67" s="39" t="s">
        <v>8320</v>
      </c>
      <c r="S67" s="42">
        <f t="shared" si="7"/>
        <v>41835.821230949077</v>
      </c>
      <c r="T67" s="42">
        <f t="shared" si="8"/>
        <v>41862.249314120374</v>
      </c>
      <c r="U67" s="40">
        <f t="shared" si="9"/>
        <v>2014</v>
      </c>
      <c r="V67" s="40">
        <f t="shared" si="10"/>
        <v>2014</v>
      </c>
      <c r="W67" s="50">
        <f t="shared" ref="W67:W130" si="13">T67-S67</f>
        <v>26.428083171296748</v>
      </c>
    </row>
    <row r="68" spans="1:23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13">
        <f t="shared" si="11"/>
        <v>119</v>
      </c>
      <c r="P68" s="39">
        <f t="shared" si="12"/>
        <v>91.23</v>
      </c>
      <c r="Q68" s="39" t="s">
        <v>8359</v>
      </c>
      <c r="R68" s="39" t="s">
        <v>8320</v>
      </c>
      <c r="S68" s="42">
        <f t="shared" si="7"/>
        <v>42539.849773379625</v>
      </c>
      <c r="T68" s="42">
        <f t="shared" si="8"/>
        <v>42569.849773379625</v>
      </c>
      <c r="U68" s="40">
        <f t="shared" si="9"/>
        <v>2016</v>
      </c>
      <c r="V68" s="40">
        <f t="shared" si="10"/>
        <v>2016</v>
      </c>
      <c r="W68" s="50">
        <f t="shared" si="13"/>
        <v>30</v>
      </c>
    </row>
    <row r="69" spans="1:23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13">
        <f t="shared" si="11"/>
        <v>116</v>
      </c>
      <c r="P69" s="39">
        <f t="shared" si="12"/>
        <v>116.25</v>
      </c>
      <c r="Q69" s="39" t="s">
        <v>8359</v>
      </c>
      <c r="R69" s="39" t="s">
        <v>8320</v>
      </c>
      <c r="S69" s="42">
        <f t="shared" si="7"/>
        <v>41075.583388935185</v>
      </c>
      <c r="T69" s="42">
        <f t="shared" si="8"/>
        <v>41105.583388935185</v>
      </c>
      <c r="U69" s="40">
        <f t="shared" si="9"/>
        <v>2012</v>
      </c>
      <c r="V69" s="40">
        <f t="shared" si="10"/>
        <v>2012</v>
      </c>
      <c r="W69" s="50">
        <f t="shared" si="13"/>
        <v>30</v>
      </c>
    </row>
    <row r="70" spans="1:23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13">
        <f t="shared" si="11"/>
        <v>127</v>
      </c>
      <c r="P70" s="39">
        <f t="shared" si="12"/>
        <v>21.19</v>
      </c>
      <c r="Q70" s="39" t="s">
        <v>8359</v>
      </c>
      <c r="R70" s="39" t="s">
        <v>8320</v>
      </c>
      <c r="S70" s="42">
        <f t="shared" si="7"/>
        <v>41663.569349432866</v>
      </c>
      <c r="T70" s="42">
        <f t="shared" si="8"/>
        <v>41693.569349432866</v>
      </c>
      <c r="U70" s="40">
        <f t="shared" si="9"/>
        <v>2014</v>
      </c>
      <c r="V70" s="40">
        <f t="shared" si="10"/>
        <v>2014</v>
      </c>
      <c r="W70" s="50">
        <f t="shared" si="13"/>
        <v>30</v>
      </c>
    </row>
    <row r="71" spans="1:23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13">
        <f t="shared" si="11"/>
        <v>111</v>
      </c>
      <c r="P71" s="39">
        <f t="shared" si="12"/>
        <v>62.33</v>
      </c>
      <c r="Q71" s="39" t="s">
        <v>8359</v>
      </c>
      <c r="R71" s="39" t="s">
        <v>8320</v>
      </c>
      <c r="S71" s="42">
        <f t="shared" si="7"/>
        <v>40786.187789641204</v>
      </c>
      <c r="T71" s="42">
        <f t="shared" si="8"/>
        <v>40818.290980787038</v>
      </c>
      <c r="U71" s="40">
        <f t="shared" si="9"/>
        <v>2011</v>
      </c>
      <c r="V71" s="40">
        <f t="shared" si="10"/>
        <v>2011</v>
      </c>
      <c r="W71" s="50">
        <f t="shared" si="13"/>
        <v>32.103191145833989</v>
      </c>
    </row>
    <row r="72" spans="1:23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13">
        <f t="shared" si="11"/>
        <v>127</v>
      </c>
      <c r="P72" s="39">
        <f t="shared" si="12"/>
        <v>37.409999999999997</v>
      </c>
      <c r="Q72" s="39" t="s">
        <v>8359</v>
      </c>
      <c r="R72" s="39" t="s">
        <v>8320</v>
      </c>
      <c r="S72" s="42">
        <f t="shared" si="7"/>
        <v>40730.896363946762</v>
      </c>
      <c r="T72" s="42">
        <f t="shared" si="8"/>
        <v>40790.896363946762</v>
      </c>
      <c r="U72" s="40">
        <f t="shared" si="9"/>
        <v>2011</v>
      </c>
      <c r="V72" s="40">
        <f t="shared" si="10"/>
        <v>2011</v>
      </c>
      <c r="W72" s="50">
        <f t="shared" si="13"/>
        <v>60</v>
      </c>
    </row>
    <row r="73" spans="1:23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13">
        <f t="shared" si="11"/>
        <v>124</v>
      </c>
      <c r="P73" s="39">
        <f t="shared" si="12"/>
        <v>69.72</v>
      </c>
      <c r="Q73" s="39" t="s">
        <v>8359</v>
      </c>
      <c r="R73" s="39" t="s">
        <v>8320</v>
      </c>
      <c r="S73" s="42">
        <f t="shared" si="7"/>
        <v>40997.271500659721</v>
      </c>
      <c r="T73" s="42">
        <f t="shared" si="8"/>
        <v>41057.271500659721</v>
      </c>
      <c r="U73" s="40">
        <f t="shared" si="9"/>
        <v>2012</v>
      </c>
      <c r="V73" s="40">
        <f t="shared" si="10"/>
        <v>2012</v>
      </c>
      <c r="W73" s="50">
        <f t="shared" si="13"/>
        <v>60</v>
      </c>
    </row>
    <row r="74" spans="1:23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13">
        <f t="shared" si="11"/>
        <v>108</v>
      </c>
      <c r="P74" s="39">
        <f t="shared" si="12"/>
        <v>58.17</v>
      </c>
      <c r="Q74" s="39" t="s">
        <v>8359</v>
      </c>
      <c r="R74" s="39" t="s">
        <v>8320</v>
      </c>
      <c r="S74" s="42">
        <f t="shared" si="7"/>
        <v>41208.01020232639</v>
      </c>
      <c r="T74" s="42">
        <f t="shared" si="8"/>
        <v>41228.000006944443</v>
      </c>
      <c r="U74" s="40">
        <f t="shared" si="9"/>
        <v>2012</v>
      </c>
      <c r="V74" s="40">
        <f t="shared" si="10"/>
        <v>2012</v>
      </c>
      <c r="W74" s="50">
        <f t="shared" si="13"/>
        <v>19.989804618053313</v>
      </c>
    </row>
    <row r="75" spans="1:23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13">
        <f t="shared" si="11"/>
        <v>100</v>
      </c>
      <c r="P75" s="39">
        <f t="shared" si="12"/>
        <v>50</v>
      </c>
      <c r="Q75" s="39" t="s">
        <v>8359</v>
      </c>
      <c r="R75" s="39" t="s">
        <v>8320</v>
      </c>
      <c r="S75" s="42">
        <f t="shared" si="7"/>
        <v>40587.756766018523</v>
      </c>
      <c r="T75" s="42">
        <f t="shared" si="8"/>
        <v>40666.165973842595</v>
      </c>
      <c r="U75" s="40">
        <f t="shared" si="9"/>
        <v>2011</v>
      </c>
      <c r="V75" s="40">
        <f t="shared" si="10"/>
        <v>2011</v>
      </c>
      <c r="W75" s="50">
        <f t="shared" si="13"/>
        <v>78.409207824071927</v>
      </c>
    </row>
    <row r="76" spans="1:23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13">
        <f t="shared" si="11"/>
        <v>113</v>
      </c>
      <c r="P76" s="39">
        <f t="shared" si="12"/>
        <v>19.47</v>
      </c>
      <c r="Q76" s="39" t="s">
        <v>8359</v>
      </c>
      <c r="R76" s="39" t="s">
        <v>8320</v>
      </c>
      <c r="S76" s="42">
        <f t="shared" si="7"/>
        <v>42360.487216377311</v>
      </c>
      <c r="T76" s="42">
        <f t="shared" si="8"/>
        <v>42390.487216377311</v>
      </c>
      <c r="U76" s="40">
        <f t="shared" si="9"/>
        <v>2016</v>
      </c>
      <c r="V76" s="40">
        <f t="shared" si="10"/>
        <v>2015</v>
      </c>
      <c r="W76" s="50">
        <f t="shared" si="13"/>
        <v>30</v>
      </c>
    </row>
    <row r="77" spans="1:23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13">
        <f t="shared" si="11"/>
        <v>115</v>
      </c>
      <c r="P77" s="39">
        <f t="shared" si="12"/>
        <v>85.96</v>
      </c>
      <c r="Q77" s="39" t="s">
        <v>8359</v>
      </c>
      <c r="R77" s="39" t="s">
        <v>8320</v>
      </c>
      <c r="S77" s="42">
        <f t="shared" si="7"/>
        <v>41357.209169814814</v>
      </c>
      <c r="T77" s="42">
        <f t="shared" si="8"/>
        <v>41387.209169814814</v>
      </c>
      <c r="U77" s="40">
        <f t="shared" si="9"/>
        <v>2013</v>
      </c>
      <c r="V77" s="40">
        <f t="shared" si="10"/>
        <v>2013</v>
      </c>
      <c r="W77" s="50">
        <f t="shared" si="13"/>
        <v>30</v>
      </c>
    </row>
    <row r="78" spans="1:23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13">
        <f t="shared" si="11"/>
        <v>153</v>
      </c>
      <c r="P78" s="39">
        <f t="shared" si="12"/>
        <v>30.67</v>
      </c>
      <c r="Q78" s="39" t="s">
        <v>8359</v>
      </c>
      <c r="R78" s="39" t="s">
        <v>8320</v>
      </c>
      <c r="S78" s="42">
        <f t="shared" si="7"/>
        <v>40844.691652291665</v>
      </c>
      <c r="T78" s="42">
        <f t="shared" si="8"/>
        <v>40904.733314328703</v>
      </c>
      <c r="U78" s="40">
        <f t="shared" si="9"/>
        <v>2011</v>
      </c>
      <c r="V78" s="40">
        <f t="shared" si="10"/>
        <v>2011</v>
      </c>
      <c r="W78" s="50">
        <f t="shared" si="13"/>
        <v>60.041662037037895</v>
      </c>
    </row>
    <row r="79" spans="1:23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13">
        <f t="shared" si="11"/>
        <v>393</v>
      </c>
      <c r="P79" s="39">
        <f t="shared" si="12"/>
        <v>60.38</v>
      </c>
      <c r="Q79" s="39" t="s">
        <v>8359</v>
      </c>
      <c r="R79" s="39" t="s">
        <v>8320</v>
      </c>
      <c r="S79" s="42">
        <f t="shared" si="7"/>
        <v>40997.144880983797</v>
      </c>
      <c r="T79" s="42">
        <f t="shared" si="8"/>
        <v>41050.124307175931</v>
      </c>
      <c r="U79" s="40">
        <f t="shared" si="9"/>
        <v>2012</v>
      </c>
      <c r="V79" s="40">
        <f t="shared" si="10"/>
        <v>2012</v>
      </c>
      <c r="W79" s="50">
        <f t="shared" si="13"/>
        <v>52.97942619213427</v>
      </c>
    </row>
    <row r="80" spans="1:23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13">
        <f t="shared" si="11"/>
        <v>2702</v>
      </c>
      <c r="P80" s="39">
        <f t="shared" si="12"/>
        <v>38.6</v>
      </c>
      <c r="Q80" s="39" t="s">
        <v>8359</v>
      </c>
      <c r="R80" s="39" t="s">
        <v>8320</v>
      </c>
      <c r="S80" s="42">
        <f t="shared" si="7"/>
        <v>42604.730568530096</v>
      </c>
      <c r="T80" s="42">
        <f t="shared" si="8"/>
        <v>42614.730568530096</v>
      </c>
      <c r="U80" s="40">
        <f t="shared" si="9"/>
        <v>2016</v>
      </c>
      <c r="V80" s="40">
        <f t="shared" si="10"/>
        <v>2016</v>
      </c>
      <c r="W80" s="50">
        <f t="shared" si="13"/>
        <v>10</v>
      </c>
    </row>
    <row r="81" spans="1:23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13">
        <f t="shared" si="11"/>
        <v>127</v>
      </c>
      <c r="P81" s="39">
        <f t="shared" si="12"/>
        <v>40.270000000000003</v>
      </c>
      <c r="Q81" s="39" t="s">
        <v>8359</v>
      </c>
      <c r="R81" s="39" t="s">
        <v>8320</v>
      </c>
      <c r="S81" s="42">
        <f t="shared" si="7"/>
        <v>41724.77654042824</v>
      </c>
      <c r="T81" s="42">
        <f t="shared" si="8"/>
        <v>41754.77654042824</v>
      </c>
      <c r="U81" s="40">
        <f t="shared" si="9"/>
        <v>2014</v>
      </c>
      <c r="V81" s="40">
        <f t="shared" si="10"/>
        <v>2014</v>
      </c>
      <c r="W81" s="50">
        <f t="shared" si="13"/>
        <v>30</v>
      </c>
    </row>
    <row r="82" spans="1:23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13">
        <f t="shared" si="11"/>
        <v>107</v>
      </c>
      <c r="P82" s="39">
        <f t="shared" si="12"/>
        <v>273.83</v>
      </c>
      <c r="Q82" s="39" t="s">
        <v>8359</v>
      </c>
      <c r="R82" s="39" t="s">
        <v>8320</v>
      </c>
      <c r="S82" s="42">
        <f t="shared" si="7"/>
        <v>41583.083991388892</v>
      </c>
      <c r="T82" s="42">
        <f t="shared" si="8"/>
        <v>41618.083991388892</v>
      </c>
      <c r="U82" s="40">
        <f t="shared" si="9"/>
        <v>2013</v>
      </c>
      <c r="V82" s="40">
        <f t="shared" si="10"/>
        <v>2013</v>
      </c>
      <c r="W82" s="50">
        <f t="shared" si="13"/>
        <v>35</v>
      </c>
    </row>
    <row r="83" spans="1:23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13">
        <f t="shared" si="11"/>
        <v>198</v>
      </c>
      <c r="P83" s="39">
        <f t="shared" si="12"/>
        <v>53.04</v>
      </c>
      <c r="Q83" s="39" t="s">
        <v>8359</v>
      </c>
      <c r="R83" s="39" t="s">
        <v>8320</v>
      </c>
      <c r="S83" s="42">
        <f t="shared" si="7"/>
        <v>41100.158878784721</v>
      </c>
      <c r="T83" s="42">
        <f t="shared" si="8"/>
        <v>41104.126399537039</v>
      </c>
      <c r="U83" s="40">
        <f t="shared" si="9"/>
        <v>2012</v>
      </c>
      <c r="V83" s="40">
        <f t="shared" si="10"/>
        <v>2012</v>
      </c>
      <c r="W83" s="50">
        <f t="shared" si="13"/>
        <v>3.967520752317796</v>
      </c>
    </row>
    <row r="84" spans="1:23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13">
        <f t="shared" si="11"/>
        <v>100</v>
      </c>
      <c r="P84" s="39">
        <f t="shared" si="12"/>
        <v>40.01</v>
      </c>
      <c r="Q84" s="39" t="s">
        <v>8359</v>
      </c>
      <c r="R84" s="39" t="s">
        <v>8320</v>
      </c>
      <c r="S84" s="42">
        <f t="shared" si="7"/>
        <v>40795.820153483794</v>
      </c>
      <c r="T84" s="42">
        <f t="shared" si="8"/>
        <v>40825.820153483794</v>
      </c>
      <c r="U84" s="40">
        <f t="shared" si="9"/>
        <v>2011</v>
      </c>
      <c r="V84" s="40">
        <f t="shared" si="10"/>
        <v>2011</v>
      </c>
      <c r="W84" s="50">
        <f t="shared" si="13"/>
        <v>30</v>
      </c>
    </row>
    <row r="85" spans="1:23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13">
        <f t="shared" si="11"/>
        <v>103</v>
      </c>
      <c r="P85" s="39">
        <f t="shared" si="12"/>
        <v>15.77</v>
      </c>
      <c r="Q85" s="39" t="s">
        <v>8359</v>
      </c>
      <c r="R85" s="39" t="s">
        <v>8320</v>
      </c>
      <c r="S85" s="42">
        <f t="shared" si="7"/>
        <v>42042.615617928241</v>
      </c>
      <c r="T85" s="42">
        <f t="shared" si="8"/>
        <v>42057.479173611107</v>
      </c>
      <c r="U85" s="40">
        <f t="shared" si="9"/>
        <v>2015</v>
      </c>
      <c r="V85" s="40">
        <f t="shared" si="10"/>
        <v>2015</v>
      </c>
      <c r="W85" s="50">
        <f t="shared" si="13"/>
        <v>14.863555682866718</v>
      </c>
    </row>
    <row r="86" spans="1:23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13">
        <f t="shared" si="11"/>
        <v>100</v>
      </c>
      <c r="P86" s="39">
        <f t="shared" si="12"/>
        <v>71.430000000000007</v>
      </c>
      <c r="Q86" s="39" t="s">
        <v>8359</v>
      </c>
      <c r="R86" s="39" t="s">
        <v>8320</v>
      </c>
      <c r="S86" s="42">
        <f t="shared" si="7"/>
        <v>40648.757940810181</v>
      </c>
      <c r="T86" s="42">
        <f t="shared" si="8"/>
        <v>40678.757940810181</v>
      </c>
      <c r="U86" s="40">
        <f t="shared" si="9"/>
        <v>2011</v>
      </c>
      <c r="V86" s="40">
        <f t="shared" si="10"/>
        <v>2011</v>
      </c>
      <c r="W86" s="50">
        <f t="shared" si="13"/>
        <v>30</v>
      </c>
    </row>
    <row r="87" spans="1:23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13">
        <f t="shared" si="11"/>
        <v>126</v>
      </c>
      <c r="P87" s="39">
        <f t="shared" si="12"/>
        <v>71.709999999999994</v>
      </c>
      <c r="Q87" s="39" t="s">
        <v>8359</v>
      </c>
      <c r="R87" s="39" t="s">
        <v>8320</v>
      </c>
      <c r="S87" s="42">
        <f t="shared" si="7"/>
        <v>40779.12543792824</v>
      </c>
      <c r="T87" s="42">
        <f t="shared" si="8"/>
        <v>40809.12543792824</v>
      </c>
      <c r="U87" s="40">
        <f t="shared" si="9"/>
        <v>2011</v>
      </c>
      <c r="V87" s="40">
        <f t="shared" si="10"/>
        <v>2011</v>
      </c>
      <c r="W87" s="50">
        <f t="shared" si="13"/>
        <v>30</v>
      </c>
    </row>
    <row r="88" spans="1:23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13">
        <f t="shared" si="11"/>
        <v>106</v>
      </c>
      <c r="P88" s="39">
        <f t="shared" si="12"/>
        <v>375.76</v>
      </c>
      <c r="Q88" s="39" t="s">
        <v>8359</v>
      </c>
      <c r="R88" s="39" t="s">
        <v>8320</v>
      </c>
      <c r="S88" s="42">
        <f t="shared" si="7"/>
        <v>42291.556086168981</v>
      </c>
      <c r="T88" s="42">
        <f t="shared" si="8"/>
        <v>42365.597743576393</v>
      </c>
      <c r="U88" s="40">
        <f t="shared" si="9"/>
        <v>2015</v>
      </c>
      <c r="V88" s="40">
        <f t="shared" si="10"/>
        <v>2015</v>
      </c>
      <c r="W88" s="50">
        <f t="shared" si="13"/>
        <v>74.041657407411549</v>
      </c>
    </row>
    <row r="89" spans="1:23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13">
        <f t="shared" si="11"/>
        <v>105</v>
      </c>
      <c r="P89" s="39">
        <f t="shared" si="12"/>
        <v>104.6</v>
      </c>
      <c r="Q89" s="39" t="s">
        <v>8359</v>
      </c>
      <c r="R89" s="39" t="s">
        <v>8320</v>
      </c>
      <c r="S89" s="42">
        <f t="shared" si="7"/>
        <v>40322.539395868058</v>
      </c>
      <c r="T89" s="42">
        <f t="shared" si="8"/>
        <v>40332.070141898148</v>
      </c>
      <c r="U89" s="40">
        <f t="shared" si="9"/>
        <v>2010</v>
      </c>
      <c r="V89" s="40">
        <f t="shared" si="10"/>
        <v>2010</v>
      </c>
      <c r="W89" s="50">
        <f t="shared" si="13"/>
        <v>9.5307460300900857</v>
      </c>
    </row>
    <row r="90" spans="1:23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13">
        <f t="shared" si="11"/>
        <v>103</v>
      </c>
      <c r="P90" s="39">
        <f t="shared" si="12"/>
        <v>60</v>
      </c>
      <c r="Q90" s="39" t="s">
        <v>8359</v>
      </c>
      <c r="R90" s="39" t="s">
        <v>8320</v>
      </c>
      <c r="S90" s="42">
        <f t="shared" si="7"/>
        <v>41786.658932071761</v>
      </c>
      <c r="T90" s="42">
        <f t="shared" si="8"/>
        <v>41812.658925127318</v>
      </c>
      <c r="U90" s="40">
        <f t="shared" si="9"/>
        <v>2014</v>
      </c>
      <c r="V90" s="40">
        <f t="shared" si="10"/>
        <v>2014</v>
      </c>
      <c r="W90" s="50">
        <f t="shared" si="13"/>
        <v>25.999993055556843</v>
      </c>
    </row>
    <row r="91" spans="1:23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13">
        <f t="shared" si="11"/>
        <v>115</v>
      </c>
      <c r="P91" s="39">
        <f t="shared" si="12"/>
        <v>123.29</v>
      </c>
      <c r="Q91" s="39" t="s">
        <v>8359</v>
      </c>
      <c r="R91" s="39" t="s">
        <v>8320</v>
      </c>
      <c r="S91" s="42">
        <f t="shared" si="7"/>
        <v>41402.752224444441</v>
      </c>
      <c r="T91" s="42">
        <f t="shared" si="8"/>
        <v>41427.752224444441</v>
      </c>
      <c r="U91" s="40">
        <f t="shared" si="9"/>
        <v>2013</v>
      </c>
      <c r="V91" s="40">
        <f t="shared" si="10"/>
        <v>2013</v>
      </c>
      <c r="W91" s="50">
        <f t="shared" si="13"/>
        <v>25</v>
      </c>
    </row>
    <row r="92" spans="1:23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13">
        <f t="shared" si="11"/>
        <v>100</v>
      </c>
      <c r="P92" s="39">
        <f t="shared" si="12"/>
        <v>31.38</v>
      </c>
      <c r="Q92" s="39" t="s">
        <v>8359</v>
      </c>
      <c r="R92" s="39" t="s">
        <v>8320</v>
      </c>
      <c r="S92" s="42">
        <f t="shared" si="7"/>
        <v>40706.297447905097</v>
      </c>
      <c r="T92" s="42">
        <f t="shared" si="8"/>
        <v>40736.297447905097</v>
      </c>
      <c r="U92" s="40">
        <f t="shared" si="9"/>
        <v>2011</v>
      </c>
      <c r="V92" s="40">
        <f t="shared" si="10"/>
        <v>2011</v>
      </c>
      <c r="W92" s="50">
        <f t="shared" si="13"/>
        <v>30</v>
      </c>
    </row>
    <row r="93" spans="1:23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13">
        <f t="shared" si="11"/>
        <v>120</v>
      </c>
      <c r="P93" s="39">
        <f t="shared" si="12"/>
        <v>78.260000000000005</v>
      </c>
      <c r="Q93" s="39" t="s">
        <v>8359</v>
      </c>
      <c r="R93" s="39" t="s">
        <v>8320</v>
      </c>
      <c r="S93" s="42">
        <f t="shared" si="7"/>
        <v>40619.402369953699</v>
      </c>
      <c r="T93" s="42">
        <f t="shared" si="8"/>
        <v>40680.402363009256</v>
      </c>
      <c r="U93" s="40">
        <f t="shared" si="9"/>
        <v>2011</v>
      </c>
      <c r="V93" s="40">
        <f t="shared" si="10"/>
        <v>2011</v>
      </c>
      <c r="W93" s="50">
        <f t="shared" si="13"/>
        <v>60.999993055556843</v>
      </c>
    </row>
    <row r="94" spans="1:23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13">
        <f t="shared" si="11"/>
        <v>105</v>
      </c>
      <c r="P94" s="39">
        <f t="shared" si="12"/>
        <v>122.33</v>
      </c>
      <c r="Q94" s="39" t="s">
        <v>8359</v>
      </c>
      <c r="R94" s="39" t="s">
        <v>8320</v>
      </c>
      <c r="S94" s="42">
        <f t="shared" si="7"/>
        <v>42721.198888692132</v>
      </c>
      <c r="T94" s="42">
        <f t="shared" si="8"/>
        <v>42767.333333333328</v>
      </c>
      <c r="U94" s="40">
        <f t="shared" si="9"/>
        <v>2017</v>
      </c>
      <c r="V94" s="40">
        <f t="shared" si="10"/>
        <v>2016</v>
      </c>
      <c r="W94" s="50">
        <f t="shared" si="13"/>
        <v>46.134444641196751</v>
      </c>
    </row>
    <row r="95" spans="1:23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13">
        <f t="shared" si="11"/>
        <v>111</v>
      </c>
      <c r="P95" s="39">
        <f t="shared" si="12"/>
        <v>73.73</v>
      </c>
      <c r="Q95" s="39" t="s">
        <v>8359</v>
      </c>
      <c r="R95" s="39" t="s">
        <v>8320</v>
      </c>
      <c r="S95" s="42">
        <f t="shared" si="7"/>
        <v>41065.858073344905</v>
      </c>
      <c r="T95" s="42">
        <f t="shared" si="8"/>
        <v>41093.875002314817</v>
      </c>
      <c r="U95" s="40">
        <f t="shared" si="9"/>
        <v>2012</v>
      </c>
      <c r="V95" s="40">
        <f t="shared" si="10"/>
        <v>2012</v>
      </c>
      <c r="W95" s="50">
        <f t="shared" si="13"/>
        <v>28.016928969911532</v>
      </c>
    </row>
    <row r="96" spans="1:23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13">
        <f t="shared" si="11"/>
        <v>104</v>
      </c>
      <c r="P96" s="39">
        <f t="shared" si="12"/>
        <v>21.67</v>
      </c>
      <c r="Q96" s="39" t="s">
        <v>8359</v>
      </c>
      <c r="R96" s="39" t="s">
        <v>8320</v>
      </c>
      <c r="S96" s="42">
        <f t="shared" si="7"/>
        <v>41716.717856736112</v>
      </c>
      <c r="T96" s="42">
        <f t="shared" si="8"/>
        <v>41736.717856736112</v>
      </c>
      <c r="U96" s="40">
        <f t="shared" si="9"/>
        <v>2014</v>
      </c>
      <c r="V96" s="40">
        <f t="shared" si="10"/>
        <v>2014</v>
      </c>
      <c r="W96" s="50">
        <f t="shared" si="13"/>
        <v>20</v>
      </c>
    </row>
    <row r="97" spans="1:23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13">
        <f t="shared" si="11"/>
        <v>131</v>
      </c>
      <c r="P97" s="39">
        <f t="shared" si="12"/>
        <v>21.9</v>
      </c>
      <c r="Q97" s="39" t="s">
        <v>8359</v>
      </c>
      <c r="R97" s="39" t="s">
        <v>8320</v>
      </c>
      <c r="S97" s="42">
        <f t="shared" si="7"/>
        <v>40935.005113900464</v>
      </c>
      <c r="T97" s="42">
        <f t="shared" si="8"/>
        <v>40965.005113900464</v>
      </c>
      <c r="U97" s="40">
        <f t="shared" si="9"/>
        <v>2012</v>
      </c>
      <c r="V97" s="40">
        <f t="shared" si="10"/>
        <v>2012</v>
      </c>
      <c r="W97" s="50">
        <f t="shared" si="13"/>
        <v>30</v>
      </c>
    </row>
    <row r="98" spans="1:23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13">
        <f t="shared" si="11"/>
        <v>115</v>
      </c>
      <c r="P98" s="39">
        <f t="shared" si="12"/>
        <v>50.59</v>
      </c>
      <c r="Q98" s="39" t="s">
        <v>8359</v>
      </c>
      <c r="R98" s="39" t="s">
        <v>8320</v>
      </c>
      <c r="S98" s="42">
        <f t="shared" si="7"/>
        <v>40324.662514363423</v>
      </c>
      <c r="T98" s="42">
        <f t="shared" si="8"/>
        <v>40391.125006944443</v>
      </c>
      <c r="U98" s="40">
        <f t="shared" si="9"/>
        <v>2010</v>
      </c>
      <c r="V98" s="40">
        <f t="shared" si="10"/>
        <v>2010</v>
      </c>
      <c r="W98" s="50">
        <f t="shared" si="13"/>
        <v>66.462492581020342</v>
      </c>
    </row>
    <row r="99" spans="1:23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13">
        <f t="shared" si="11"/>
        <v>106</v>
      </c>
      <c r="P99" s="39">
        <f t="shared" si="12"/>
        <v>53.13</v>
      </c>
      <c r="Q99" s="39" t="s">
        <v>8359</v>
      </c>
      <c r="R99" s="39" t="s">
        <v>8320</v>
      </c>
      <c r="S99" s="42">
        <f t="shared" si="7"/>
        <v>40706.135213912035</v>
      </c>
      <c r="T99" s="42">
        <f t="shared" si="8"/>
        <v>40736.135213912035</v>
      </c>
      <c r="U99" s="40">
        <f t="shared" si="9"/>
        <v>2011</v>
      </c>
      <c r="V99" s="40">
        <f t="shared" si="10"/>
        <v>2011</v>
      </c>
      <c r="W99" s="50">
        <f t="shared" si="13"/>
        <v>30</v>
      </c>
    </row>
    <row r="100" spans="1:23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13">
        <f t="shared" si="11"/>
        <v>106</v>
      </c>
      <c r="P100" s="39">
        <f t="shared" si="12"/>
        <v>56.67</v>
      </c>
      <c r="Q100" s="39" t="s">
        <v>8359</v>
      </c>
      <c r="R100" s="39" t="s">
        <v>8320</v>
      </c>
      <c r="S100" s="42">
        <f t="shared" si="7"/>
        <v>41214.794845763892</v>
      </c>
      <c r="T100" s="42">
        <f t="shared" si="8"/>
        <v>41250.979166666664</v>
      </c>
      <c r="U100" s="40">
        <f t="shared" si="9"/>
        <v>2012</v>
      </c>
      <c r="V100" s="40">
        <f t="shared" si="10"/>
        <v>2012</v>
      </c>
      <c r="W100" s="50">
        <f t="shared" si="13"/>
        <v>36.184320902772015</v>
      </c>
    </row>
    <row r="101" spans="1:23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13">
        <f t="shared" si="11"/>
        <v>106</v>
      </c>
      <c r="P101" s="39">
        <f t="shared" si="12"/>
        <v>40.78</v>
      </c>
      <c r="Q101" s="39" t="s">
        <v>8359</v>
      </c>
      <c r="R101" s="39" t="s">
        <v>8320</v>
      </c>
      <c r="S101" s="42">
        <f t="shared" si="7"/>
        <v>41631.902775451388</v>
      </c>
      <c r="T101" s="42">
        <f t="shared" si="8"/>
        <v>41661.902775451388</v>
      </c>
      <c r="U101" s="40">
        <f t="shared" si="9"/>
        <v>2014</v>
      </c>
      <c r="V101" s="40">
        <f t="shared" si="10"/>
        <v>2013</v>
      </c>
      <c r="W101" s="50">
        <f t="shared" si="13"/>
        <v>30</v>
      </c>
    </row>
    <row r="102" spans="1:23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13">
        <f t="shared" si="11"/>
        <v>100</v>
      </c>
      <c r="P102" s="39">
        <f t="shared" si="12"/>
        <v>192.31</v>
      </c>
      <c r="Q102" s="39" t="s">
        <v>8359</v>
      </c>
      <c r="R102" s="39" t="s">
        <v>8320</v>
      </c>
      <c r="S102" s="42">
        <f t="shared" si="7"/>
        <v>41197.75331349537</v>
      </c>
      <c r="T102" s="42">
        <f t="shared" si="8"/>
        <v>41217.794987106477</v>
      </c>
      <c r="U102" s="40">
        <f t="shared" si="9"/>
        <v>2012</v>
      </c>
      <c r="V102" s="40">
        <f t="shared" si="10"/>
        <v>2012</v>
      </c>
      <c r="W102" s="50">
        <f t="shared" si="13"/>
        <v>20.041673611107399</v>
      </c>
    </row>
    <row r="103" spans="1:23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13">
        <f t="shared" si="11"/>
        <v>100</v>
      </c>
      <c r="P103" s="39">
        <f t="shared" si="12"/>
        <v>100</v>
      </c>
      <c r="Q103" s="39" t="s">
        <v>8359</v>
      </c>
      <c r="R103" s="39" t="s">
        <v>8320</v>
      </c>
      <c r="S103" s="42">
        <f t="shared" si="7"/>
        <v>41274.776737384258</v>
      </c>
      <c r="T103" s="42">
        <f t="shared" si="8"/>
        <v>41298.776744328701</v>
      </c>
      <c r="U103" s="40">
        <f t="shared" si="9"/>
        <v>2013</v>
      </c>
      <c r="V103" s="40">
        <f t="shared" si="10"/>
        <v>2012</v>
      </c>
      <c r="W103" s="50">
        <f t="shared" si="13"/>
        <v>24.000006944443157</v>
      </c>
    </row>
    <row r="104" spans="1:23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13">
        <f t="shared" si="11"/>
        <v>128</v>
      </c>
      <c r="P104" s="39">
        <f t="shared" si="12"/>
        <v>117.92</v>
      </c>
      <c r="Q104" s="39" t="s">
        <v>8359</v>
      </c>
      <c r="R104" s="39" t="s">
        <v>8320</v>
      </c>
      <c r="S104" s="42">
        <f t="shared" si="7"/>
        <v>40505.131177465279</v>
      </c>
      <c r="T104" s="42">
        <f t="shared" si="8"/>
        <v>40535.131177465279</v>
      </c>
      <c r="U104" s="40">
        <f t="shared" si="9"/>
        <v>2010</v>
      </c>
      <c r="V104" s="40">
        <f t="shared" si="10"/>
        <v>2010</v>
      </c>
      <c r="W104" s="50">
        <f t="shared" si="13"/>
        <v>30</v>
      </c>
    </row>
    <row r="105" spans="1:23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13">
        <f t="shared" si="11"/>
        <v>105</v>
      </c>
      <c r="P105" s="39">
        <f t="shared" si="12"/>
        <v>27.9</v>
      </c>
      <c r="Q105" s="39" t="s">
        <v>8359</v>
      </c>
      <c r="R105" s="39" t="s">
        <v>8320</v>
      </c>
      <c r="S105" s="42">
        <f t="shared" si="7"/>
        <v>41682.805912384261</v>
      </c>
      <c r="T105" s="42">
        <f t="shared" si="8"/>
        <v>41705.805903125001</v>
      </c>
      <c r="U105" s="40">
        <f t="shared" si="9"/>
        <v>2014</v>
      </c>
      <c r="V105" s="40">
        <f t="shared" si="10"/>
        <v>2014</v>
      </c>
      <c r="W105" s="50">
        <f t="shared" si="13"/>
        <v>22.999990740740031</v>
      </c>
    </row>
    <row r="106" spans="1:23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13">
        <f t="shared" si="11"/>
        <v>120</v>
      </c>
      <c r="P106" s="39">
        <f t="shared" si="12"/>
        <v>60</v>
      </c>
      <c r="Q106" s="39" t="s">
        <v>8359</v>
      </c>
      <c r="R106" s="39" t="s">
        <v>8320</v>
      </c>
      <c r="S106" s="42">
        <f t="shared" si="7"/>
        <v>40612.695211412036</v>
      </c>
      <c r="T106" s="42">
        <f t="shared" si="8"/>
        <v>40636.041671296298</v>
      </c>
      <c r="U106" s="40">
        <f t="shared" si="9"/>
        <v>2011</v>
      </c>
      <c r="V106" s="40">
        <f t="shared" si="10"/>
        <v>2011</v>
      </c>
      <c r="W106" s="50">
        <f t="shared" si="13"/>
        <v>23.346459884262003</v>
      </c>
    </row>
    <row r="107" spans="1:23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13">
        <f t="shared" si="11"/>
        <v>107</v>
      </c>
      <c r="P107" s="39">
        <f t="shared" si="12"/>
        <v>39.380000000000003</v>
      </c>
      <c r="Q107" s="39" t="s">
        <v>8359</v>
      </c>
      <c r="R107" s="39" t="s">
        <v>8320</v>
      </c>
      <c r="S107" s="42">
        <f t="shared" si="7"/>
        <v>42485.724768749998</v>
      </c>
      <c r="T107" s="42">
        <f t="shared" si="8"/>
        <v>42504</v>
      </c>
      <c r="U107" s="40">
        <f t="shared" si="9"/>
        <v>2016</v>
      </c>
      <c r="V107" s="40">
        <f t="shared" si="10"/>
        <v>2016</v>
      </c>
      <c r="W107" s="50">
        <f t="shared" si="13"/>
        <v>18.275231250001525</v>
      </c>
    </row>
    <row r="108" spans="1:23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13">
        <f t="shared" si="11"/>
        <v>101</v>
      </c>
      <c r="P108" s="39">
        <f t="shared" si="12"/>
        <v>186.11</v>
      </c>
      <c r="Q108" s="39" t="s">
        <v>8359</v>
      </c>
      <c r="R108" s="39" t="s">
        <v>8320</v>
      </c>
      <c r="S108" s="42">
        <f t="shared" si="7"/>
        <v>40987.776635428243</v>
      </c>
      <c r="T108" s="42">
        <f t="shared" si="8"/>
        <v>41001.776642372686</v>
      </c>
      <c r="U108" s="40">
        <f t="shared" si="9"/>
        <v>2012</v>
      </c>
      <c r="V108" s="40">
        <f t="shared" si="10"/>
        <v>2012</v>
      </c>
      <c r="W108" s="50">
        <f t="shared" si="13"/>
        <v>14.000006944443157</v>
      </c>
    </row>
    <row r="109" spans="1:23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13">
        <f t="shared" si="11"/>
        <v>102</v>
      </c>
      <c r="P109" s="39">
        <f t="shared" si="12"/>
        <v>111.38</v>
      </c>
      <c r="Q109" s="39" t="s">
        <v>8359</v>
      </c>
      <c r="R109" s="39" t="s">
        <v>8320</v>
      </c>
      <c r="S109" s="42">
        <f t="shared" si="7"/>
        <v>40635.982491747687</v>
      </c>
      <c r="T109" s="42">
        <f t="shared" si="8"/>
        <v>40657.98248943287</v>
      </c>
      <c r="U109" s="40">
        <f t="shared" si="9"/>
        <v>2011</v>
      </c>
      <c r="V109" s="40">
        <f t="shared" si="10"/>
        <v>2011</v>
      </c>
      <c r="W109" s="50">
        <f t="shared" si="13"/>
        <v>21.999997685183189</v>
      </c>
    </row>
    <row r="110" spans="1:23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13">
        <f t="shared" si="11"/>
        <v>247</v>
      </c>
      <c r="P110" s="39">
        <f t="shared" si="12"/>
        <v>78.72</v>
      </c>
      <c r="Q110" s="39" t="s">
        <v>8359</v>
      </c>
      <c r="R110" s="39" t="s">
        <v>8320</v>
      </c>
      <c r="S110" s="42">
        <f t="shared" si="7"/>
        <v>41365.613082986107</v>
      </c>
      <c r="T110" s="42">
        <f t="shared" si="8"/>
        <v>41425.613082986107</v>
      </c>
      <c r="U110" s="40">
        <f t="shared" si="9"/>
        <v>2013</v>
      </c>
      <c r="V110" s="40">
        <f t="shared" si="10"/>
        <v>2013</v>
      </c>
      <c r="W110" s="50">
        <f t="shared" si="13"/>
        <v>60</v>
      </c>
    </row>
    <row r="111" spans="1:23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13">
        <f t="shared" si="11"/>
        <v>220</v>
      </c>
      <c r="P111" s="39">
        <f t="shared" si="12"/>
        <v>46.7</v>
      </c>
      <c r="Q111" s="39" t="s">
        <v>8359</v>
      </c>
      <c r="R111" s="39" t="s">
        <v>8320</v>
      </c>
      <c r="S111" s="42">
        <f t="shared" si="7"/>
        <v>40570.025817476853</v>
      </c>
      <c r="T111" s="42">
        <f t="shared" si="8"/>
        <v>40600.025817476853</v>
      </c>
      <c r="U111" s="40">
        <f t="shared" si="9"/>
        <v>2011</v>
      </c>
      <c r="V111" s="40">
        <f t="shared" si="10"/>
        <v>2011</v>
      </c>
      <c r="W111" s="50">
        <f t="shared" si="13"/>
        <v>30</v>
      </c>
    </row>
    <row r="112" spans="1:23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13">
        <f t="shared" si="11"/>
        <v>131</v>
      </c>
      <c r="P112" s="39">
        <f t="shared" si="12"/>
        <v>65.38</v>
      </c>
      <c r="Q112" s="39" t="s">
        <v>8359</v>
      </c>
      <c r="R112" s="39" t="s">
        <v>8320</v>
      </c>
      <c r="S112" s="42">
        <f t="shared" si="7"/>
        <v>41557.949690428242</v>
      </c>
      <c r="T112" s="42">
        <f t="shared" si="8"/>
        <v>41592.249314120374</v>
      </c>
      <c r="U112" s="40">
        <f t="shared" si="9"/>
        <v>2013</v>
      </c>
      <c r="V112" s="40">
        <f t="shared" si="10"/>
        <v>2013</v>
      </c>
      <c r="W112" s="50">
        <f t="shared" si="13"/>
        <v>34.299623692131718</v>
      </c>
    </row>
    <row r="113" spans="1:23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13">
        <f t="shared" si="11"/>
        <v>155</v>
      </c>
      <c r="P113" s="39">
        <f t="shared" si="12"/>
        <v>102.08</v>
      </c>
      <c r="Q113" s="39" t="s">
        <v>8359</v>
      </c>
      <c r="R113" s="39" t="s">
        <v>8320</v>
      </c>
      <c r="S113" s="42">
        <f t="shared" si="7"/>
        <v>42125.333185034724</v>
      </c>
      <c r="T113" s="42">
        <f t="shared" si="8"/>
        <v>42155.333185034724</v>
      </c>
      <c r="U113" s="40">
        <f t="shared" si="9"/>
        <v>2015</v>
      </c>
      <c r="V113" s="40">
        <f t="shared" si="10"/>
        <v>2015</v>
      </c>
      <c r="W113" s="50">
        <f t="shared" si="13"/>
        <v>30</v>
      </c>
    </row>
    <row r="114" spans="1:23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13">
        <f t="shared" si="11"/>
        <v>104</v>
      </c>
      <c r="P114" s="39">
        <f t="shared" si="12"/>
        <v>64.2</v>
      </c>
      <c r="Q114" s="39" t="s">
        <v>8359</v>
      </c>
      <c r="R114" s="39" t="s">
        <v>8320</v>
      </c>
      <c r="S114" s="42">
        <f t="shared" si="7"/>
        <v>41718.043036087962</v>
      </c>
      <c r="T114" s="42">
        <f t="shared" si="8"/>
        <v>41742.083337962962</v>
      </c>
      <c r="U114" s="40">
        <f t="shared" si="9"/>
        <v>2014</v>
      </c>
      <c r="V114" s="40">
        <f t="shared" si="10"/>
        <v>2014</v>
      </c>
      <c r="W114" s="50">
        <f t="shared" si="13"/>
        <v>24.040301875000296</v>
      </c>
    </row>
    <row r="115" spans="1:23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13">
        <f t="shared" si="11"/>
        <v>141</v>
      </c>
      <c r="P115" s="39">
        <f t="shared" si="12"/>
        <v>90.38</v>
      </c>
      <c r="Q115" s="39" t="s">
        <v>8359</v>
      </c>
      <c r="R115" s="39" t="s">
        <v>8320</v>
      </c>
      <c r="S115" s="42">
        <f t="shared" si="7"/>
        <v>40753.758427407411</v>
      </c>
      <c r="T115" s="42">
        <f t="shared" si="8"/>
        <v>40761.62500925926</v>
      </c>
      <c r="U115" s="40">
        <f t="shared" si="9"/>
        <v>2011</v>
      </c>
      <c r="V115" s="40">
        <f t="shared" si="10"/>
        <v>2011</v>
      </c>
      <c r="W115" s="50">
        <f t="shared" si="13"/>
        <v>7.8665818518493325</v>
      </c>
    </row>
    <row r="116" spans="1:23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13">
        <f t="shared" si="11"/>
        <v>103</v>
      </c>
      <c r="P116" s="39">
        <f t="shared" si="12"/>
        <v>88.57</v>
      </c>
      <c r="Q116" s="39" t="s">
        <v>8359</v>
      </c>
      <c r="R116" s="39" t="s">
        <v>8320</v>
      </c>
      <c r="S116" s="42">
        <f t="shared" si="7"/>
        <v>40861.274172314814</v>
      </c>
      <c r="T116" s="42">
        <f t="shared" si="8"/>
        <v>40921.274172314814</v>
      </c>
      <c r="U116" s="40">
        <f t="shared" si="9"/>
        <v>2012</v>
      </c>
      <c r="V116" s="40">
        <f t="shared" si="10"/>
        <v>2011</v>
      </c>
      <c r="W116" s="50">
        <f t="shared" si="13"/>
        <v>60</v>
      </c>
    </row>
    <row r="117" spans="1:23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13">
        <f t="shared" si="11"/>
        <v>140</v>
      </c>
      <c r="P117" s="39">
        <f t="shared" si="12"/>
        <v>28.73</v>
      </c>
      <c r="Q117" s="39" t="s">
        <v>8359</v>
      </c>
      <c r="R117" s="39" t="s">
        <v>8320</v>
      </c>
      <c r="S117" s="42">
        <f t="shared" si="7"/>
        <v>40918.738940324074</v>
      </c>
      <c r="T117" s="42">
        <f t="shared" si="8"/>
        <v>40943.738940324074</v>
      </c>
      <c r="U117" s="40">
        <f t="shared" si="9"/>
        <v>2012</v>
      </c>
      <c r="V117" s="40">
        <f t="shared" si="10"/>
        <v>2012</v>
      </c>
      <c r="W117" s="50">
        <f t="shared" si="13"/>
        <v>25</v>
      </c>
    </row>
    <row r="118" spans="1:23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13">
        <f t="shared" si="11"/>
        <v>114</v>
      </c>
      <c r="P118" s="39">
        <f t="shared" si="12"/>
        <v>69.790000000000006</v>
      </c>
      <c r="Q118" s="39" t="s">
        <v>8359</v>
      </c>
      <c r="R118" s="39" t="s">
        <v>8320</v>
      </c>
      <c r="S118" s="42">
        <f t="shared" si="7"/>
        <v>40595.49716846065</v>
      </c>
      <c r="T118" s="42">
        <f t="shared" si="8"/>
        <v>40641.455499479169</v>
      </c>
      <c r="U118" s="40">
        <f t="shared" si="9"/>
        <v>2011</v>
      </c>
      <c r="V118" s="40">
        <f t="shared" si="10"/>
        <v>2011</v>
      </c>
      <c r="W118" s="50">
        <f t="shared" si="13"/>
        <v>45.958331018518948</v>
      </c>
    </row>
    <row r="119" spans="1:23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13">
        <f t="shared" si="11"/>
        <v>100</v>
      </c>
      <c r="P119" s="39">
        <f t="shared" si="12"/>
        <v>167.49</v>
      </c>
      <c r="Q119" s="39" t="s">
        <v>8359</v>
      </c>
      <c r="R119" s="39" t="s">
        <v>8320</v>
      </c>
      <c r="S119" s="42">
        <f t="shared" si="7"/>
        <v>40248.83500861111</v>
      </c>
      <c r="T119" s="42">
        <f t="shared" si="8"/>
        <v>40338.791666666664</v>
      </c>
      <c r="U119" s="40">
        <f t="shared" si="9"/>
        <v>2010</v>
      </c>
      <c r="V119" s="40">
        <f t="shared" si="10"/>
        <v>2010</v>
      </c>
      <c r="W119" s="50">
        <f t="shared" si="13"/>
        <v>89.956658055554726</v>
      </c>
    </row>
    <row r="120" spans="1:23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13">
        <f t="shared" si="11"/>
        <v>113</v>
      </c>
      <c r="P120" s="39">
        <f t="shared" si="12"/>
        <v>144.91</v>
      </c>
      <c r="Q120" s="39" t="s">
        <v>8359</v>
      </c>
      <c r="R120" s="39" t="s">
        <v>8320</v>
      </c>
      <c r="S120" s="42">
        <f t="shared" si="7"/>
        <v>40723.053660138889</v>
      </c>
      <c r="T120" s="42">
        <f t="shared" si="8"/>
        <v>40753.053660138889</v>
      </c>
      <c r="U120" s="40">
        <f t="shared" si="9"/>
        <v>2011</v>
      </c>
      <c r="V120" s="40">
        <f t="shared" si="10"/>
        <v>2011</v>
      </c>
      <c r="W120" s="50">
        <f t="shared" si="13"/>
        <v>30</v>
      </c>
    </row>
    <row r="121" spans="1:23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13">
        <f t="shared" si="11"/>
        <v>105</v>
      </c>
      <c r="P121" s="39">
        <f t="shared" si="12"/>
        <v>91.84</v>
      </c>
      <c r="Q121" s="39" t="s">
        <v>8359</v>
      </c>
      <c r="R121" s="39" t="s">
        <v>8320</v>
      </c>
      <c r="S121" s="42">
        <f t="shared" si="7"/>
        <v>40739.069293819448</v>
      </c>
      <c r="T121" s="42">
        <f t="shared" si="8"/>
        <v>40768.958337962962</v>
      </c>
      <c r="U121" s="40">
        <f t="shared" si="9"/>
        <v>2011</v>
      </c>
      <c r="V121" s="40">
        <f t="shared" si="10"/>
        <v>2011</v>
      </c>
      <c r="W121" s="50">
        <f t="shared" si="13"/>
        <v>29.889044143514184</v>
      </c>
    </row>
    <row r="122" spans="1:23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13">
        <f t="shared" si="11"/>
        <v>0</v>
      </c>
      <c r="P122" s="39">
        <f t="shared" si="12"/>
        <v>10</v>
      </c>
      <c r="Q122" s="39" t="s">
        <v>8359</v>
      </c>
      <c r="R122" s="39" t="s">
        <v>8321</v>
      </c>
      <c r="S122" s="42">
        <f t="shared" si="7"/>
        <v>42616.049850775467</v>
      </c>
      <c r="T122" s="42">
        <f t="shared" si="8"/>
        <v>42646.049850775467</v>
      </c>
      <c r="U122" s="40">
        <f t="shared" si="9"/>
        <v>2016</v>
      </c>
      <c r="V122" s="40">
        <f t="shared" si="10"/>
        <v>2016</v>
      </c>
      <c r="W122" s="50">
        <f t="shared" si="13"/>
        <v>30</v>
      </c>
    </row>
    <row r="123" spans="1:23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13">
        <f t="shared" si="11"/>
        <v>0</v>
      </c>
      <c r="P123" s="39">
        <f t="shared" si="12"/>
        <v>1</v>
      </c>
      <c r="Q123" s="39" t="s">
        <v>8359</v>
      </c>
      <c r="R123" s="39" t="s">
        <v>8321</v>
      </c>
      <c r="S123" s="42">
        <f t="shared" si="7"/>
        <v>42096.704985069446</v>
      </c>
      <c r="T123" s="42">
        <f t="shared" si="8"/>
        <v>42112.42777962963</v>
      </c>
      <c r="U123" s="40">
        <f t="shared" si="9"/>
        <v>2015</v>
      </c>
      <c r="V123" s="40">
        <f t="shared" si="10"/>
        <v>2015</v>
      </c>
      <c r="W123" s="50">
        <f t="shared" si="13"/>
        <v>15.722794560184411</v>
      </c>
    </row>
    <row r="124" spans="1:23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13">
        <f t="shared" si="11"/>
        <v>0</v>
      </c>
      <c r="P124" s="39">
        <f t="shared" si="12"/>
        <v>0</v>
      </c>
      <c r="Q124" s="39" t="s">
        <v>8359</v>
      </c>
      <c r="R124" s="39" t="s">
        <v>8321</v>
      </c>
      <c r="S124" s="42">
        <f t="shared" si="7"/>
        <v>42593.431804479173</v>
      </c>
      <c r="T124" s="42">
        <f t="shared" si="8"/>
        <v>42653.431804479173</v>
      </c>
      <c r="U124" s="40">
        <f t="shared" si="9"/>
        <v>2016</v>
      </c>
      <c r="V124" s="40">
        <f t="shared" si="10"/>
        <v>2016</v>
      </c>
      <c r="W124" s="50">
        <f t="shared" si="13"/>
        <v>60</v>
      </c>
    </row>
    <row r="125" spans="1:23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13">
        <f t="shared" si="11"/>
        <v>0</v>
      </c>
      <c r="P125" s="39">
        <f t="shared" si="12"/>
        <v>25.17</v>
      </c>
      <c r="Q125" s="39" t="s">
        <v>8359</v>
      </c>
      <c r="R125" s="39" t="s">
        <v>8321</v>
      </c>
      <c r="S125" s="42">
        <f t="shared" si="7"/>
        <v>41904.781997268517</v>
      </c>
      <c r="T125" s="42">
        <f t="shared" si="8"/>
        <v>41940.916673611107</v>
      </c>
      <c r="U125" s="40">
        <f t="shared" si="9"/>
        <v>2014</v>
      </c>
      <c r="V125" s="40">
        <f t="shared" si="10"/>
        <v>2014</v>
      </c>
      <c r="W125" s="50">
        <f t="shared" si="13"/>
        <v>36.134676342589955</v>
      </c>
    </row>
    <row r="126" spans="1:23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13">
        <f t="shared" si="11"/>
        <v>0</v>
      </c>
      <c r="P126" s="39">
        <f t="shared" si="12"/>
        <v>0</v>
      </c>
      <c r="Q126" s="39" t="s">
        <v>8359</v>
      </c>
      <c r="R126" s="39" t="s">
        <v>8321</v>
      </c>
      <c r="S126" s="42">
        <f t="shared" si="7"/>
        <v>42114.928729652776</v>
      </c>
      <c r="T126" s="42">
        <f t="shared" si="8"/>
        <v>42139.928729652776</v>
      </c>
      <c r="U126" s="40">
        <f t="shared" si="9"/>
        <v>2015</v>
      </c>
      <c r="V126" s="40">
        <f t="shared" si="10"/>
        <v>2015</v>
      </c>
      <c r="W126" s="50">
        <f t="shared" si="13"/>
        <v>25</v>
      </c>
    </row>
    <row r="127" spans="1:23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13">
        <f t="shared" si="11"/>
        <v>14</v>
      </c>
      <c r="P127" s="39">
        <f t="shared" si="12"/>
        <v>11.67</v>
      </c>
      <c r="Q127" s="39" t="s">
        <v>8359</v>
      </c>
      <c r="R127" s="39" t="s">
        <v>8321</v>
      </c>
      <c r="S127" s="42">
        <f t="shared" si="7"/>
        <v>42709.993991666663</v>
      </c>
      <c r="T127" s="42">
        <f t="shared" si="8"/>
        <v>42769.993991666663</v>
      </c>
      <c r="U127" s="40">
        <f t="shared" si="9"/>
        <v>2017</v>
      </c>
      <c r="V127" s="40">
        <f t="shared" si="10"/>
        <v>2016</v>
      </c>
      <c r="W127" s="50">
        <f t="shared" si="13"/>
        <v>60</v>
      </c>
    </row>
    <row r="128" spans="1:23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13">
        <f t="shared" si="11"/>
        <v>6</v>
      </c>
      <c r="P128" s="39">
        <f t="shared" si="12"/>
        <v>106.69</v>
      </c>
      <c r="Q128" s="39" t="s">
        <v>8359</v>
      </c>
      <c r="R128" s="39" t="s">
        <v>8321</v>
      </c>
      <c r="S128" s="42">
        <f t="shared" si="7"/>
        <v>42135.589552511577</v>
      </c>
      <c r="T128" s="42">
        <f t="shared" si="8"/>
        <v>42166.083333333328</v>
      </c>
      <c r="U128" s="40">
        <f t="shared" si="9"/>
        <v>2015</v>
      </c>
      <c r="V128" s="40">
        <f t="shared" si="10"/>
        <v>2015</v>
      </c>
      <c r="W128" s="50">
        <f t="shared" si="13"/>
        <v>30.493780821750988</v>
      </c>
    </row>
    <row r="129" spans="1:23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13">
        <f t="shared" si="11"/>
        <v>2</v>
      </c>
      <c r="P129" s="39">
        <f t="shared" si="12"/>
        <v>47.5</v>
      </c>
      <c r="Q129" s="39" t="s">
        <v>8359</v>
      </c>
      <c r="R129" s="39" t="s">
        <v>8321</v>
      </c>
      <c r="S129" s="42">
        <f t="shared" si="7"/>
        <v>42067.624318761576</v>
      </c>
      <c r="T129" s="42">
        <f t="shared" si="8"/>
        <v>42097.582656724539</v>
      </c>
      <c r="U129" s="40">
        <f t="shared" si="9"/>
        <v>2015</v>
      </c>
      <c r="V129" s="40">
        <f t="shared" si="10"/>
        <v>2015</v>
      </c>
      <c r="W129" s="50">
        <f t="shared" si="13"/>
        <v>29.958337962962105</v>
      </c>
    </row>
    <row r="130" spans="1:23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13">
        <f t="shared" si="11"/>
        <v>2</v>
      </c>
      <c r="P130" s="39">
        <f t="shared" si="12"/>
        <v>311.17</v>
      </c>
      <c r="Q130" s="39" t="s">
        <v>8359</v>
      </c>
      <c r="R130" s="39" t="s">
        <v>8321</v>
      </c>
      <c r="S130" s="42">
        <f t="shared" ref="S130:S193" si="14">((((LEFT(J130,10) &amp; "." &amp; RIGHT(J130,3))/60)/60)/24)+DATE(1970,1,1)</f>
        <v>42628.227931631947</v>
      </c>
      <c r="T130" s="42">
        <f t="shared" ref="T130:T193" si="15">((((LEFT(I130,10) &amp; "." &amp; RIGHT(I130,3))/60)/60)/24)+DATE(1970,1,1)</f>
        <v>42663.227931631947</v>
      </c>
      <c r="U130" s="40">
        <f t="shared" ref="U130:U193" si="16">YEAR(T130)</f>
        <v>2016</v>
      </c>
      <c r="V130" s="40">
        <f t="shared" ref="V130:V193" si="17">YEAR(S130)</f>
        <v>2016</v>
      </c>
      <c r="W130" s="50">
        <f t="shared" si="13"/>
        <v>35</v>
      </c>
    </row>
    <row r="131" spans="1:23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13">
        <f t="shared" ref="O131:O194" si="18">IFERROR(ROUND(E131/D131*100,0),"no backers")</f>
        <v>0</v>
      </c>
      <c r="P131" s="39">
        <f t="shared" ref="P131:P194" si="19">IFERROR(ROUND(E131/L131,2),0)</f>
        <v>0</v>
      </c>
      <c r="Q131" s="39" t="s">
        <v>8359</v>
      </c>
      <c r="R131" s="39" t="s">
        <v>8321</v>
      </c>
      <c r="S131" s="42">
        <f t="shared" si="14"/>
        <v>41882.937305358799</v>
      </c>
      <c r="T131" s="42">
        <f t="shared" si="15"/>
        <v>41942.937305358799</v>
      </c>
      <c r="U131" s="40">
        <f t="shared" si="16"/>
        <v>2014</v>
      </c>
      <c r="V131" s="40">
        <f t="shared" si="17"/>
        <v>2014</v>
      </c>
      <c r="W131" s="50">
        <f t="shared" ref="W131:W194" si="20">T131-S131</f>
        <v>60</v>
      </c>
    </row>
    <row r="132" spans="1:23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13">
        <f t="shared" si="18"/>
        <v>0</v>
      </c>
      <c r="P132" s="39">
        <f t="shared" si="19"/>
        <v>0</v>
      </c>
      <c r="Q132" s="39" t="s">
        <v>8359</v>
      </c>
      <c r="R132" s="39" t="s">
        <v>8321</v>
      </c>
      <c r="S132" s="42">
        <f t="shared" si="14"/>
        <v>41778.915424675921</v>
      </c>
      <c r="T132" s="42">
        <f t="shared" si="15"/>
        <v>41806.844453240737</v>
      </c>
      <c r="U132" s="40">
        <f t="shared" si="16"/>
        <v>2014</v>
      </c>
      <c r="V132" s="40">
        <f t="shared" si="17"/>
        <v>2014</v>
      </c>
      <c r="W132" s="50">
        <f t="shared" si="20"/>
        <v>27.92902856481669</v>
      </c>
    </row>
    <row r="133" spans="1:23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13">
        <f t="shared" si="18"/>
        <v>0</v>
      </c>
      <c r="P133" s="39">
        <f t="shared" si="19"/>
        <v>0</v>
      </c>
      <c r="Q133" s="39" t="s">
        <v>8359</v>
      </c>
      <c r="R133" s="39" t="s">
        <v>8321</v>
      </c>
      <c r="S133" s="42">
        <f t="shared" si="14"/>
        <v>42541.837513437495</v>
      </c>
      <c r="T133" s="42">
        <f t="shared" si="15"/>
        <v>42557.000002314817</v>
      </c>
      <c r="U133" s="40">
        <f t="shared" si="16"/>
        <v>2016</v>
      </c>
      <c r="V133" s="40">
        <f t="shared" si="17"/>
        <v>2016</v>
      </c>
      <c r="W133" s="50">
        <f t="shared" si="20"/>
        <v>15.162488877322176</v>
      </c>
    </row>
    <row r="134" spans="1:23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13">
        <f t="shared" si="18"/>
        <v>10</v>
      </c>
      <c r="P134" s="39">
        <f t="shared" si="19"/>
        <v>94.51</v>
      </c>
      <c r="Q134" s="39" t="s">
        <v>8359</v>
      </c>
      <c r="R134" s="39" t="s">
        <v>8321</v>
      </c>
      <c r="S134" s="42">
        <f t="shared" si="14"/>
        <v>41905.812588043984</v>
      </c>
      <c r="T134" s="42">
        <f t="shared" si="15"/>
        <v>41950.854250081014</v>
      </c>
      <c r="U134" s="40">
        <f t="shared" si="16"/>
        <v>2014</v>
      </c>
      <c r="V134" s="40">
        <f t="shared" si="17"/>
        <v>2014</v>
      </c>
      <c r="W134" s="50">
        <f t="shared" si="20"/>
        <v>45.041662037030619</v>
      </c>
    </row>
    <row r="135" spans="1:23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13">
        <f t="shared" si="18"/>
        <v>0</v>
      </c>
      <c r="P135" s="39">
        <f t="shared" si="19"/>
        <v>0</v>
      </c>
      <c r="Q135" s="39" t="s">
        <v>8359</v>
      </c>
      <c r="R135" s="39" t="s">
        <v>8321</v>
      </c>
      <c r="S135" s="42">
        <f t="shared" si="14"/>
        <v>42491.807691944443</v>
      </c>
      <c r="T135" s="42">
        <f t="shared" si="15"/>
        <v>42521.729871064817</v>
      </c>
      <c r="U135" s="40">
        <f t="shared" si="16"/>
        <v>2016</v>
      </c>
      <c r="V135" s="40">
        <f t="shared" si="17"/>
        <v>2016</v>
      </c>
      <c r="W135" s="50">
        <f t="shared" si="20"/>
        <v>29.922179120374494</v>
      </c>
    </row>
    <row r="136" spans="1:23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13">
        <f t="shared" si="18"/>
        <v>0</v>
      </c>
      <c r="P136" s="39">
        <f t="shared" si="19"/>
        <v>0</v>
      </c>
      <c r="Q136" s="39" t="s">
        <v>8359</v>
      </c>
      <c r="R136" s="39" t="s">
        <v>8321</v>
      </c>
      <c r="S136" s="42">
        <f t="shared" si="14"/>
        <v>42221.909935393516</v>
      </c>
      <c r="T136" s="42">
        <f t="shared" si="15"/>
        <v>42251.708333333328</v>
      </c>
      <c r="U136" s="40">
        <f t="shared" si="16"/>
        <v>2015</v>
      </c>
      <c r="V136" s="40">
        <f t="shared" si="17"/>
        <v>2015</v>
      </c>
      <c r="W136" s="50">
        <f t="shared" si="20"/>
        <v>29.798397939812276</v>
      </c>
    </row>
    <row r="137" spans="1:23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13">
        <f t="shared" si="18"/>
        <v>13</v>
      </c>
      <c r="P137" s="39">
        <f t="shared" si="19"/>
        <v>80.599999999999994</v>
      </c>
      <c r="Q137" s="39" t="s">
        <v>8359</v>
      </c>
      <c r="R137" s="39" t="s">
        <v>8321</v>
      </c>
      <c r="S137" s="42">
        <f t="shared" si="14"/>
        <v>41788.381916631944</v>
      </c>
      <c r="T137" s="42">
        <f t="shared" si="15"/>
        <v>41821.791668981481</v>
      </c>
      <c r="U137" s="40">
        <f t="shared" si="16"/>
        <v>2014</v>
      </c>
      <c r="V137" s="40">
        <f t="shared" si="17"/>
        <v>2014</v>
      </c>
      <c r="W137" s="50">
        <f t="shared" si="20"/>
        <v>33.409752349536575</v>
      </c>
    </row>
    <row r="138" spans="1:23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13">
        <f t="shared" si="18"/>
        <v>0</v>
      </c>
      <c r="P138" s="39">
        <f t="shared" si="19"/>
        <v>0</v>
      </c>
      <c r="Q138" s="39" t="s">
        <v>8359</v>
      </c>
      <c r="R138" s="39" t="s">
        <v>8321</v>
      </c>
      <c r="S138" s="42">
        <f t="shared" si="14"/>
        <v>42096.410118449072</v>
      </c>
      <c r="T138" s="42">
        <f t="shared" si="15"/>
        <v>42140.42778194444</v>
      </c>
      <c r="U138" s="40">
        <f t="shared" si="16"/>
        <v>2015</v>
      </c>
      <c r="V138" s="40">
        <f t="shared" si="17"/>
        <v>2015</v>
      </c>
      <c r="W138" s="50">
        <f t="shared" si="20"/>
        <v>44.017663495367742</v>
      </c>
    </row>
    <row r="139" spans="1:23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13">
        <f t="shared" si="18"/>
        <v>0</v>
      </c>
      <c r="P139" s="39">
        <f t="shared" si="19"/>
        <v>0</v>
      </c>
      <c r="Q139" s="39" t="s">
        <v>8359</v>
      </c>
      <c r="R139" s="39" t="s">
        <v>8321</v>
      </c>
      <c r="S139" s="42">
        <f t="shared" si="14"/>
        <v>42239.573999918983</v>
      </c>
      <c r="T139" s="42">
        <f t="shared" si="15"/>
        <v>42289.573999918983</v>
      </c>
      <c r="U139" s="40">
        <f t="shared" si="16"/>
        <v>2015</v>
      </c>
      <c r="V139" s="40">
        <f t="shared" si="17"/>
        <v>2015</v>
      </c>
      <c r="W139" s="50">
        <f t="shared" si="20"/>
        <v>50</v>
      </c>
    </row>
    <row r="140" spans="1:23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13">
        <f t="shared" si="18"/>
        <v>3</v>
      </c>
      <c r="P140" s="39">
        <f t="shared" si="19"/>
        <v>81.239999999999995</v>
      </c>
      <c r="Q140" s="39" t="s">
        <v>8359</v>
      </c>
      <c r="R140" s="39" t="s">
        <v>8321</v>
      </c>
      <c r="S140" s="42">
        <f t="shared" si="14"/>
        <v>42186.257419456015</v>
      </c>
      <c r="T140" s="42">
        <f t="shared" si="15"/>
        <v>42217.207640509267</v>
      </c>
      <c r="U140" s="40">
        <f t="shared" si="16"/>
        <v>2015</v>
      </c>
      <c r="V140" s="40">
        <f t="shared" si="17"/>
        <v>2015</v>
      </c>
      <c r="W140" s="50">
        <f t="shared" si="20"/>
        <v>30.95022105325188</v>
      </c>
    </row>
    <row r="141" spans="1:23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13">
        <f t="shared" si="18"/>
        <v>100</v>
      </c>
      <c r="P141" s="39">
        <f t="shared" si="19"/>
        <v>500</v>
      </c>
      <c r="Q141" s="39" t="s">
        <v>8359</v>
      </c>
      <c r="R141" s="39" t="s">
        <v>8321</v>
      </c>
      <c r="S141" s="42">
        <f t="shared" si="14"/>
        <v>42187.920981157411</v>
      </c>
      <c r="T141" s="42">
        <f t="shared" si="15"/>
        <v>42197.920981157411</v>
      </c>
      <c r="U141" s="40">
        <f t="shared" si="16"/>
        <v>2015</v>
      </c>
      <c r="V141" s="40">
        <f t="shared" si="17"/>
        <v>2015</v>
      </c>
      <c r="W141" s="50">
        <f t="shared" si="20"/>
        <v>10</v>
      </c>
    </row>
    <row r="142" spans="1:23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13">
        <f t="shared" si="18"/>
        <v>0</v>
      </c>
      <c r="P142" s="39">
        <f t="shared" si="19"/>
        <v>0</v>
      </c>
      <c r="Q142" s="39" t="s">
        <v>8359</v>
      </c>
      <c r="R142" s="39" t="s">
        <v>8321</v>
      </c>
      <c r="S142" s="42">
        <f t="shared" si="14"/>
        <v>42053.198295509261</v>
      </c>
      <c r="T142" s="42">
        <f t="shared" si="15"/>
        <v>42083.156621898146</v>
      </c>
      <c r="U142" s="40">
        <f t="shared" si="16"/>
        <v>2015</v>
      </c>
      <c r="V142" s="40">
        <f t="shared" si="17"/>
        <v>2015</v>
      </c>
      <c r="W142" s="50">
        <f t="shared" si="20"/>
        <v>29.958326388885325</v>
      </c>
    </row>
    <row r="143" spans="1:23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13">
        <f t="shared" si="18"/>
        <v>11</v>
      </c>
      <c r="P143" s="39">
        <f t="shared" si="19"/>
        <v>46.18</v>
      </c>
      <c r="Q143" s="39" t="s">
        <v>8359</v>
      </c>
      <c r="R143" s="39" t="s">
        <v>8321</v>
      </c>
      <c r="S143" s="42">
        <f t="shared" si="14"/>
        <v>42110.15305119213</v>
      </c>
      <c r="T143" s="42">
        <f t="shared" si="15"/>
        <v>42155.15305119213</v>
      </c>
      <c r="U143" s="40">
        <f t="shared" si="16"/>
        <v>2015</v>
      </c>
      <c r="V143" s="40">
        <f t="shared" si="17"/>
        <v>2015</v>
      </c>
      <c r="W143" s="50">
        <f t="shared" si="20"/>
        <v>45</v>
      </c>
    </row>
    <row r="144" spans="1:23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13">
        <f t="shared" si="18"/>
        <v>0</v>
      </c>
      <c r="P144" s="39">
        <f t="shared" si="19"/>
        <v>10</v>
      </c>
      <c r="Q144" s="39" t="s">
        <v>8359</v>
      </c>
      <c r="R144" s="39" t="s">
        <v>8321</v>
      </c>
      <c r="S144" s="42">
        <f t="shared" si="14"/>
        <v>41938.893272893518</v>
      </c>
      <c r="T144" s="42">
        <f t="shared" si="15"/>
        <v>41959.934939560189</v>
      </c>
      <c r="U144" s="40">
        <f t="shared" si="16"/>
        <v>2014</v>
      </c>
      <c r="V144" s="40">
        <f t="shared" si="17"/>
        <v>2014</v>
      </c>
      <c r="W144" s="50">
        <f t="shared" si="20"/>
        <v>21.041666666671517</v>
      </c>
    </row>
    <row r="145" spans="1:23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13">
        <f t="shared" si="18"/>
        <v>0</v>
      </c>
      <c r="P145" s="39">
        <f t="shared" si="19"/>
        <v>0</v>
      </c>
      <c r="Q145" s="39" t="s">
        <v>8359</v>
      </c>
      <c r="R145" s="39" t="s">
        <v>8321</v>
      </c>
      <c r="S145" s="42">
        <f t="shared" si="14"/>
        <v>42559.064149791666</v>
      </c>
      <c r="T145" s="42">
        <f t="shared" si="15"/>
        <v>42616.246528935182</v>
      </c>
      <c r="U145" s="40">
        <f t="shared" si="16"/>
        <v>2016</v>
      </c>
      <c r="V145" s="40">
        <f t="shared" si="17"/>
        <v>2016</v>
      </c>
      <c r="W145" s="50">
        <f t="shared" si="20"/>
        <v>57.1823791435163</v>
      </c>
    </row>
    <row r="146" spans="1:23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13">
        <f t="shared" si="18"/>
        <v>28</v>
      </c>
      <c r="P146" s="39">
        <f t="shared" si="19"/>
        <v>55.95</v>
      </c>
      <c r="Q146" s="39" t="s">
        <v>8359</v>
      </c>
      <c r="R146" s="39" t="s">
        <v>8321</v>
      </c>
      <c r="S146" s="42">
        <f t="shared" si="14"/>
        <v>42047.762408240742</v>
      </c>
      <c r="T146" s="42">
        <f t="shared" si="15"/>
        <v>42107.720746203704</v>
      </c>
      <c r="U146" s="40">
        <f t="shared" si="16"/>
        <v>2015</v>
      </c>
      <c r="V146" s="40">
        <f t="shared" si="17"/>
        <v>2015</v>
      </c>
      <c r="W146" s="50">
        <f t="shared" si="20"/>
        <v>59.958337962962105</v>
      </c>
    </row>
    <row r="147" spans="1:23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13">
        <f t="shared" si="18"/>
        <v>8</v>
      </c>
      <c r="P147" s="39">
        <f t="shared" si="19"/>
        <v>37.56</v>
      </c>
      <c r="Q147" s="39" t="s">
        <v>8359</v>
      </c>
      <c r="R147" s="39" t="s">
        <v>8321</v>
      </c>
      <c r="S147" s="42">
        <f t="shared" si="14"/>
        <v>42200.542271435188</v>
      </c>
      <c r="T147" s="42">
        <f t="shared" si="15"/>
        <v>42227.542269120371</v>
      </c>
      <c r="U147" s="40">
        <f t="shared" si="16"/>
        <v>2015</v>
      </c>
      <c r="V147" s="40">
        <f t="shared" si="17"/>
        <v>2015</v>
      </c>
      <c r="W147" s="50">
        <f t="shared" si="20"/>
        <v>26.999997685183189</v>
      </c>
    </row>
    <row r="148" spans="1:23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13">
        <f t="shared" si="18"/>
        <v>1</v>
      </c>
      <c r="P148" s="39">
        <f t="shared" si="19"/>
        <v>38.33</v>
      </c>
      <c r="Q148" s="39" t="s">
        <v>8359</v>
      </c>
      <c r="R148" s="39" t="s">
        <v>8321</v>
      </c>
      <c r="S148" s="42">
        <f t="shared" si="14"/>
        <v>42693.016192106486</v>
      </c>
      <c r="T148" s="42">
        <f t="shared" si="15"/>
        <v>42753.016192106486</v>
      </c>
      <c r="U148" s="40">
        <f t="shared" si="16"/>
        <v>2017</v>
      </c>
      <c r="V148" s="40">
        <f t="shared" si="17"/>
        <v>2016</v>
      </c>
      <c r="W148" s="50">
        <f t="shared" si="20"/>
        <v>60</v>
      </c>
    </row>
    <row r="149" spans="1:23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13">
        <f t="shared" si="18"/>
        <v>0</v>
      </c>
      <c r="P149" s="39">
        <f t="shared" si="19"/>
        <v>0</v>
      </c>
      <c r="Q149" s="39" t="s">
        <v>8359</v>
      </c>
      <c r="R149" s="39" t="s">
        <v>8321</v>
      </c>
      <c r="S149" s="42">
        <f t="shared" si="14"/>
        <v>41969.767828009259</v>
      </c>
      <c r="T149" s="42">
        <f t="shared" si="15"/>
        <v>42012.762500925921</v>
      </c>
      <c r="U149" s="40">
        <f t="shared" si="16"/>
        <v>2015</v>
      </c>
      <c r="V149" s="40">
        <f t="shared" si="17"/>
        <v>2014</v>
      </c>
      <c r="W149" s="50">
        <f t="shared" si="20"/>
        <v>42.994672916662239</v>
      </c>
    </row>
    <row r="150" spans="1:23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13">
        <f t="shared" si="18"/>
        <v>0</v>
      </c>
      <c r="P150" s="39">
        <f t="shared" si="19"/>
        <v>20</v>
      </c>
      <c r="Q150" s="39" t="s">
        <v>8359</v>
      </c>
      <c r="R150" s="39" t="s">
        <v>8321</v>
      </c>
      <c r="S150" s="42">
        <f t="shared" si="14"/>
        <v>42397.281672870369</v>
      </c>
      <c r="T150" s="42">
        <f t="shared" si="15"/>
        <v>42427.281672870369</v>
      </c>
      <c r="U150" s="40">
        <f t="shared" si="16"/>
        <v>2016</v>
      </c>
      <c r="V150" s="40">
        <f t="shared" si="17"/>
        <v>2016</v>
      </c>
      <c r="W150" s="50">
        <f t="shared" si="20"/>
        <v>30</v>
      </c>
    </row>
    <row r="151" spans="1:23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13">
        <f t="shared" si="18"/>
        <v>1</v>
      </c>
      <c r="P151" s="39">
        <f t="shared" si="19"/>
        <v>15.33</v>
      </c>
      <c r="Q151" s="39" t="s">
        <v>8359</v>
      </c>
      <c r="R151" s="39" t="s">
        <v>8321</v>
      </c>
      <c r="S151" s="42">
        <f t="shared" si="14"/>
        <v>41968.172111921296</v>
      </c>
      <c r="T151" s="42">
        <f t="shared" si="15"/>
        <v>41998.333337962962</v>
      </c>
      <c r="U151" s="40">
        <f t="shared" si="16"/>
        <v>2014</v>
      </c>
      <c r="V151" s="40">
        <f t="shared" si="17"/>
        <v>2014</v>
      </c>
      <c r="W151" s="50">
        <f t="shared" si="20"/>
        <v>30.161226041665941</v>
      </c>
    </row>
    <row r="152" spans="1:23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13">
        <f t="shared" si="18"/>
        <v>23</v>
      </c>
      <c r="P152" s="39">
        <f t="shared" si="19"/>
        <v>449.43</v>
      </c>
      <c r="Q152" s="39" t="s">
        <v>8359</v>
      </c>
      <c r="R152" s="39" t="s">
        <v>8321</v>
      </c>
      <c r="S152" s="42">
        <f t="shared" si="14"/>
        <v>42090.161833124999</v>
      </c>
      <c r="T152" s="42">
        <f t="shared" si="15"/>
        <v>42150.161833124999</v>
      </c>
      <c r="U152" s="40">
        <f t="shared" si="16"/>
        <v>2015</v>
      </c>
      <c r="V152" s="40">
        <f t="shared" si="17"/>
        <v>2015</v>
      </c>
      <c r="W152" s="50">
        <f t="shared" si="20"/>
        <v>60</v>
      </c>
    </row>
    <row r="153" spans="1:23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13">
        <f t="shared" si="18"/>
        <v>0</v>
      </c>
      <c r="P153" s="39">
        <f t="shared" si="19"/>
        <v>28</v>
      </c>
      <c r="Q153" s="39" t="s">
        <v>8359</v>
      </c>
      <c r="R153" s="39" t="s">
        <v>8321</v>
      </c>
      <c r="S153" s="42">
        <f t="shared" si="14"/>
        <v>42113.550823969912</v>
      </c>
      <c r="T153" s="42">
        <f t="shared" si="15"/>
        <v>42173.550823969912</v>
      </c>
      <c r="U153" s="40">
        <f t="shared" si="16"/>
        <v>2015</v>
      </c>
      <c r="V153" s="40">
        <f t="shared" si="17"/>
        <v>2015</v>
      </c>
      <c r="W153" s="50">
        <f t="shared" si="20"/>
        <v>60</v>
      </c>
    </row>
    <row r="154" spans="1:23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13">
        <f t="shared" si="18"/>
        <v>0</v>
      </c>
      <c r="P154" s="39">
        <f t="shared" si="19"/>
        <v>15</v>
      </c>
      <c r="Q154" s="39" t="s">
        <v>8359</v>
      </c>
      <c r="R154" s="39" t="s">
        <v>8321</v>
      </c>
      <c r="S154" s="42">
        <f t="shared" si="14"/>
        <v>41875.0775474537</v>
      </c>
      <c r="T154" s="42">
        <f t="shared" si="15"/>
        <v>41905.0775474537</v>
      </c>
      <c r="U154" s="40">
        <f t="shared" si="16"/>
        <v>2014</v>
      </c>
      <c r="V154" s="40">
        <f t="shared" si="17"/>
        <v>2014</v>
      </c>
      <c r="W154" s="50">
        <f t="shared" si="20"/>
        <v>30</v>
      </c>
    </row>
    <row r="155" spans="1:23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13">
        <f t="shared" si="18"/>
        <v>1</v>
      </c>
      <c r="P155" s="39">
        <f t="shared" si="19"/>
        <v>35.9</v>
      </c>
      <c r="Q155" s="39" t="s">
        <v>8359</v>
      </c>
      <c r="R155" s="39" t="s">
        <v>8321</v>
      </c>
      <c r="S155" s="42">
        <f t="shared" si="14"/>
        <v>41933.586160231484</v>
      </c>
      <c r="T155" s="42">
        <f t="shared" si="15"/>
        <v>41975.627831527774</v>
      </c>
      <c r="U155" s="40">
        <f t="shared" si="16"/>
        <v>2014</v>
      </c>
      <c r="V155" s="40">
        <f t="shared" si="17"/>
        <v>2014</v>
      </c>
      <c r="W155" s="50">
        <f t="shared" si="20"/>
        <v>42.041671296290588</v>
      </c>
    </row>
    <row r="156" spans="1:23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13">
        <f t="shared" si="18"/>
        <v>3</v>
      </c>
      <c r="P156" s="39">
        <f t="shared" si="19"/>
        <v>13.33</v>
      </c>
      <c r="Q156" s="39" t="s">
        <v>8359</v>
      </c>
      <c r="R156" s="39" t="s">
        <v>8321</v>
      </c>
      <c r="S156" s="42">
        <f t="shared" si="14"/>
        <v>42115.54740387731</v>
      </c>
      <c r="T156" s="42">
        <f t="shared" si="15"/>
        <v>42158.547406192127</v>
      </c>
      <c r="U156" s="40">
        <f t="shared" si="16"/>
        <v>2015</v>
      </c>
      <c r="V156" s="40">
        <f t="shared" si="17"/>
        <v>2015</v>
      </c>
      <c r="W156" s="50">
        <f t="shared" si="20"/>
        <v>43.000002314816811</v>
      </c>
    </row>
    <row r="157" spans="1:23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13">
        <f t="shared" si="18"/>
        <v>0</v>
      </c>
      <c r="P157" s="39">
        <f t="shared" si="19"/>
        <v>20.25</v>
      </c>
      <c r="Q157" s="39" t="s">
        <v>8359</v>
      </c>
      <c r="R157" s="39" t="s">
        <v>8321</v>
      </c>
      <c r="S157" s="42">
        <f t="shared" si="14"/>
        <v>42168.559443692124</v>
      </c>
      <c r="T157" s="42">
        <f t="shared" si="15"/>
        <v>42208.559443692124</v>
      </c>
      <c r="U157" s="40">
        <f t="shared" si="16"/>
        <v>2015</v>
      </c>
      <c r="V157" s="40">
        <f t="shared" si="17"/>
        <v>2015</v>
      </c>
      <c r="W157" s="50">
        <f t="shared" si="20"/>
        <v>40</v>
      </c>
    </row>
    <row r="158" spans="1:23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13">
        <f t="shared" si="18"/>
        <v>5</v>
      </c>
      <c r="P158" s="39">
        <f t="shared" si="19"/>
        <v>119</v>
      </c>
      <c r="Q158" s="39" t="s">
        <v>8359</v>
      </c>
      <c r="R158" s="39" t="s">
        <v>8321</v>
      </c>
      <c r="S158" s="42">
        <f t="shared" si="14"/>
        <v>41794.12496291667</v>
      </c>
      <c r="T158" s="42">
        <f t="shared" si="15"/>
        <v>41854.12496291667</v>
      </c>
      <c r="U158" s="40">
        <f t="shared" si="16"/>
        <v>2014</v>
      </c>
      <c r="V158" s="40">
        <f t="shared" si="17"/>
        <v>2014</v>
      </c>
      <c r="W158" s="50">
        <f t="shared" si="20"/>
        <v>60</v>
      </c>
    </row>
    <row r="159" spans="1:23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13">
        <f t="shared" si="18"/>
        <v>0</v>
      </c>
      <c r="P159" s="39">
        <f t="shared" si="19"/>
        <v>4</v>
      </c>
      <c r="Q159" s="39" t="s">
        <v>8359</v>
      </c>
      <c r="R159" s="39" t="s">
        <v>8321</v>
      </c>
      <c r="S159" s="42">
        <f t="shared" si="14"/>
        <v>42396.911719583339</v>
      </c>
      <c r="T159" s="42">
        <f t="shared" si="15"/>
        <v>42426.911719583339</v>
      </c>
      <c r="U159" s="40">
        <f t="shared" si="16"/>
        <v>2016</v>
      </c>
      <c r="V159" s="40">
        <f t="shared" si="17"/>
        <v>2016</v>
      </c>
      <c r="W159" s="50">
        <f t="shared" si="20"/>
        <v>30</v>
      </c>
    </row>
    <row r="160" spans="1:23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13">
        <f t="shared" si="18"/>
        <v>0</v>
      </c>
      <c r="P160" s="39">
        <f t="shared" si="19"/>
        <v>0</v>
      </c>
      <c r="Q160" s="39" t="s">
        <v>8359</v>
      </c>
      <c r="R160" s="39" t="s">
        <v>8321</v>
      </c>
      <c r="S160" s="42">
        <f t="shared" si="14"/>
        <v>41904.076720231482</v>
      </c>
      <c r="T160" s="42">
        <f t="shared" si="15"/>
        <v>41934.076720231482</v>
      </c>
      <c r="U160" s="40">
        <f t="shared" si="16"/>
        <v>2014</v>
      </c>
      <c r="V160" s="40">
        <f t="shared" si="17"/>
        <v>2014</v>
      </c>
      <c r="W160" s="50">
        <f t="shared" si="20"/>
        <v>30</v>
      </c>
    </row>
    <row r="161" spans="1:23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13">
        <f t="shared" si="18"/>
        <v>0</v>
      </c>
      <c r="P161" s="39">
        <f t="shared" si="19"/>
        <v>10</v>
      </c>
      <c r="Q161" s="39" t="s">
        <v>8359</v>
      </c>
      <c r="R161" s="39" t="s">
        <v>8321</v>
      </c>
      <c r="S161" s="42">
        <f t="shared" si="14"/>
        <v>42514.434554918982</v>
      </c>
      <c r="T161" s="42">
        <f t="shared" si="15"/>
        <v>42554.434554918982</v>
      </c>
      <c r="U161" s="40">
        <f t="shared" si="16"/>
        <v>2016</v>
      </c>
      <c r="V161" s="40">
        <f t="shared" si="17"/>
        <v>2016</v>
      </c>
      <c r="W161" s="50">
        <f t="shared" si="20"/>
        <v>40</v>
      </c>
    </row>
    <row r="162" spans="1:23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13">
        <f t="shared" si="18"/>
        <v>0</v>
      </c>
      <c r="P162" s="39">
        <f t="shared" si="19"/>
        <v>0</v>
      </c>
      <c r="Q162" s="39" t="s">
        <v>8359</v>
      </c>
      <c r="R162" s="39" t="s">
        <v>8322</v>
      </c>
      <c r="S162" s="42">
        <f t="shared" si="14"/>
        <v>42171.913098275458</v>
      </c>
      <c r="T162" s="42">
        <f t="shared" si="15"/>
        <v>42231.913098275458</v>
      </c>
      <c r="U162" s="40">
        <f t="shared" si="16"/>
        <v>2015</v>
      </c>
      <c r="V162" s="40">
        <f t="shared" si="17"/>
        <v>2015</v>
      </c>
      <c r="W162" s="50">
        <f t="shared" si="20"/>
        <v>60</v>
      </c>
    </row>
    <row r="163" spans="1:23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13">
        <f t="shared" si="18"/>
        <v>0</v>
      </c>
      <c r="P163" s="39">
        <f t="shared" si="19"/>
        <v>5</v>
      </c>
      <c r="Q163" s="39" t="s">
        <v>8359</v>
      </c>
      <c r="R163" s="39" t="s">
        <v>8322</v>
      </c>
      <c r="S163" s="42">
        <f t="shared" si="14"/>
        <v>41792.687449016208</v>
      </c>
      <c r="T163" s="42">
        <f t="shared" si="15"/>
        <v>41822.687449016208</v>
      </c>
      <c r="U163" s="40">
        <f t="shared" si="16"/>
        <v>2014</v>
      </c>
      <c r="V163" s="40">
        <f t="shared" si="17"/>
        <v>2014</v>
      </c>
      <c r="W163" s="50">
        <f t="shared" si="20"/>
        <v>30</v>
      </c>
    </row>
    <row r="164" spans="1:23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13">
        <f t="shared" si="18"/>
        <v>16</v>
      </c>
      <c r="P164" s="39">
        <f t="shared" si="19"/>
        <v>43.5</v>
      </c>
      <c r="Q164" s="39" t="s">
        <v>8359</v>
      </c>
      <c r="R164" s="39" t="s">
        <v>8322</v>
      </c>
      <c r="S164" s="42">
        <f t="shared" si="14"/>
        <v>41835.126809675923</v>
      </c>
      <c r="T164" s="42">
        <f t="shared" si="15"/>
        <v>41867.987506018522</v>
      </c>
      <c r="U164" s="40">
        <f t="shared" si="16"/>
        <v>2014</v>
      </c>
      <c r="V164" s="40">
        <f t="shared" si="17"/>
        <v>2014</v>
      </c>
      <c r="W164" s="50">
        <f t="shared" si="20"/>
        <v>32.860696342599113</v>
      </c>
    </row>
    <row r="165" spans="1:23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13">
        <f t="shared" si="18"/>
        <v>0</v>
      </c>
      <c r="P165" s="39">
        <f t="shared" si="19"/>
        <v>0</v>
      </c>
      <c r="Q165" s="39" t="s">
        <v>8359</v>
      </c>
      <c r="R165" s="39" t="s">
        <v>8322</v>
      </c>
      <c r="S165" s="42">
        <f t="shared" si="14"/>
        <v>42243.961280717587</v>
      </c>
      <c r="T165" s="42">
        <f t="shared" si="15"/>
        <v>42278.000006944443</v>
      </c>
      <c r="U165" s="40">
        <f t="shared" si="16"/>
        <v>2015</v>
      </c>
      <c r="V165" s="40">
        <f t="shared" si="17"/>
        <v>2015</v>
      </c>
      <c r="W165" s="50">
        <f t="shared" si="20"/>
        <v>34.038726226855943</v>
      </c>
    </row>
    <row r="166" spans="1:23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13">
        <f t="shared" si="18"/>
        <v>1</v>
      </c>
      <c r="P166" s="39">
        <f t="shared" si="19"/>
        <v>91.43</v>
      </c>
      <c r="Q166" s="39" t="s">
        <v>8359</v>
      </c>
      <c r="R166" s="39" t="s">
        <v>8322</v>
      </c>
      <c r="S166" s="42">
        <f t="shared" si="14"/>
        <v>41841.762751168979</v>
      </c>
      <c r="T166" s="42">
        <f t="shared" si="15"/>
        <v>41901.762751168979</v>
      </c>
      <c r="U166" s="40">
        <f t="shared" si="16"/>
        <v>2014</v>
      </c>
      <c r="V166" s="40">
        <f t="shared" si="17"/>
        <v>2014</v>
      </c>
      <c r="W166" s="50">
        <f t="shared" si="20"/>
        <v>60</v>
      </c>
    </row>
    <row r="167" spans="1:23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13">
        <f t="shared" si="18"/>
        <v>0</v>
      </c>
      <c r="P167" s="39">
        <f t="shared" si="19"/>
        <v>0</v>
      </c>
      <c r="Q167" s="39" t="s">
        <v>8359</v>
      </c>
      <c r="R167" s="39" t="s">
        <v>8322</v>
      </c>
      <c r="S167" s="42">
        <f t="shared" si="14"/>
        <v>42351.658850972221</v>
      </c>
      <c r="T167" s="42">
        <f t="shared" si="15"/>
        <v>42381.658850972221</v>
      </c>
      <c r="U167" s="40">
        <f t="shared" si="16"/>
        <v>2016</v>
      </c>
      <c r="V167" s="40">
        <f t="shared" si="17"/>
        <v>2015</v>
      </c>
      <c r="W167" s="50">
        <f t="shared" si="20"/>
        <v>30</v>
      </c>
    </row>
    <row r="168" spans="1:23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13">
        <f t="shared" si="18"/>
        <v>60</v>
      </c>
      <c r="P168" s="39">
        <f t="shared" si="19"/>
        <v>3000</v>
      </c>
      <c r="Q168" s="39" t="s">
        <v>8359</v>
      </c>
      <c r="R168" s="39" t="s">
        <v>8322</v>
      </c>
      <c r="S168" s="42">
        <f t="shared" si="14"/>
        <v>42721.075953263891</v>
      </c>
      <c r="T168" s="42">
        <f t="shared" si="15"/>
        <v>42751.075953263891</v>
      </c>
      <c r="U168" s="40">
        <f t="shared" si="16"/>
        <v>2017</v>
      </c>
      <c r="V168" s="40">
        <f t="shared" si="17"/>
        <v>2016</v>
      </c>
      <c r="W168" s="50">
        <f t="shared" si="20"/>
        <v>30</v>
      </c>
    </row>
    <row r="169" spans="1:23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13">
        <f t="shared" si="18"/>
        <v>0</v>
      </c>
      <c r="P169" s="39">
        <f t="shared" si="19"/>
        <v>5.5</v>
      </c>
      <c r="Q169" s="39" t="s">
        <v>8359</v>
      </c>
      <c r="R169" s="39" t="s">
        <v>8322</v>
      </c>
      <c r="S169" s="42">
        <f t="shared" si="14"/>
        <v>42160.927494618052</v>
      </c>
      <c r="T169" s="42">
        <f t="shared" si="15"/>
        <v>42220.927494618052</v>
      </c>
      <c r="U169" s="40">
        <f t="shared" si="16"/>
        <v>2015</v>
      </c>
      <c r="V169" s="40">
        <f t="shared" si="17"/>
        <v>2015</v>
      </c>
      <c r="W169" s="50">
        <f t="shared" si="20"/>
        <v>60</v>
      </c>
    </row>
    <row r="170" spans="1:23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13">
        <f t="shared" si="18"/>
        <v>4</v>
      </c>
      <c r="P170" s="39">
        <f t="shared" si="19"/>
        <v>108.33</v>
      </c>
      <c r="Q170" s="39" t="s">
        <v>8359</v>
      </c>
      <c r="R170" s="39" t="s">
        <v>8322</v>
      </c>
      <c r="S170" s="42">
        <f t="shared" si="14"/>
        <v>42052.835305208333</v>
      </c>
      <c r="T170" s="42">
        <f t="shared" si="15"/>
        <v>42082.793643171295</v>
      </c>
      <c r="U170" s="40">
        <f t="shared" si="16"/>
        <v>2015</v>
      </c>
      <c r="V170" s="40">
        <f t="shared" si="17"/>
        <v>2015</v>
      </c>
      <c r="W170" s="50">
        <f t="shared" si="20"/>
        <v>29.958337962962105</v>
      </c>
    </row>
    <row r="171" spans="1:23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13">
        <f t="shared" si="18"/>
        <v>22</v>
      </c>
      <c r="P171" s="39">
        <f t="shared" si="19"/>
        <v>56</v>
      </c>
      <c r="Q171" s="39" t="s">
        <v>8359</v>
      </c>
      <c r="R171" s="39" t="s">
        <v>8322</v>
      </c>
      <c r="S171" s="42">
        <f t="shared" si="14"/>
        <v>41900.505313182868</v>
      </c>
      <c r="T171" s="42">
        <f t="shared" si="15"/>
        <v>41930.505313182868</v>
      </c>
      <c r="U171" s="40">
        <f t="shared" si="16"/>
        <v>2014</v>
      </c>
      <c r="V171" s="40">
        <f t="shared" si="17"/>
        <v>2014</v>
      </c>
      <c r="W171" s="50">
        <f t="shared" si="20"/>
        <v>30</v>
      </c>
    </row>
    <row r="172" spans="1:23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13">
        <f t="shared" si="18"/>
        <v>3</v>
      </c>
      <c r="P172" s="39">
        <f t="shared" si="19"/>
        <v>32.5</v>
      </c>
      <c r="Q172" s="39" t="s">
        <v>8359</v>
      </c>
      <c r="R172" s="39" t="s">
        <v>8322</v>
      </c>
      <c r="S172" s="42">
        <f t="shared" si="14"/>
        <v>42216.977815775463</v>
      </c>
      <c r="T172" s="42">
        <f t="shared" si="15"/>
        <v>42246.227783333336</v>
      </c>
      <c r="U172" s="40">
        <f t="shared" si="16"/>
        <v>2015</v>
      </c>
      <c r="V172" s="40">
        <f t="shared" si="17"/>
        <v>2015</v>
      </c>
      <c r="W172" s="50">
        <f t="shared" si="20"/>
        <v>29.249967557872878</v>
      </c>
    </row>
    <row r="173" spans="1:23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13">
        <f t="shared" si="18"/>
        <v>0</v>
      </c>
      <c r="P173" s="39">
        <f t="shared" si="19"/>
        <v>1</v>
      </c>
      <c r="Q173" s="39" t="s">
        <v>8359</v>
      </c>
      <c r="R173" s="39" t="s">
        <v>8322</v>
      </c>
      <c r="S173" s="42">
        <f t="shared" si="14"/>
        <v>42534.180724699079</v>
      </c>
      <c r="T173" s="42">
        <f t="shared" si="15"/>
        <v>42594.180724699079</v>
      </c>
      <c r="U173" s="40">
        <f t="shared" si="16"/>
        <v>2016</v>
      </c>
      <c r="V173" s="40">
        <f t="shared" si="17"/>
        <v>2016</v>
      </c>
      <c r="W173" s="50">
        <f t="shared" si="20"/>
        <v>60</v>
      </c>
    </row>
    <row r="174" spans="1:23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13">
        <f t="shared" si="18"/>
        <v>0</v>
      </c>
      <c r="P174" s="39">
        <f t="shared" si="19"/>
        <v>0</v>
      </c>
      <c r="Q174" s="39" t="s">
        <v>8359</v>
      </c>
      <c r="R174" s="39" t="s">
        <v>8322</v>
      </c>
      <c r="S174" s="42">
        <f t="shared" si="14"/>
        <v>42047.394945868058</v>
      </c>
      <c r="T174" s="42">
        <f t="shared" si="15"/>
        <v>42082.35328383102</v>
      </c>
      <c r="U174" s="40">
        <f t="shared" si="16"/>
        <v>2015</v>
      </c>
      <c r="V174" s="40">
        <f t="shared" si="17"/>
        <v>2015</v>
      </c>
      <c r="W174" s="50">
        <f t="shared" si="20"/>
        <v>34.958337962962105</v>
      </c>
    </row>
    <row r="175" spans="1:23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13">
        <f t="shared" si="18"/>
        <v>0</v>
      </c>
      <c r="P175" s="39">
        <f t="shared" si="19"/>
        <v>0</v>
      </c>
      <c r="Q175" s="39" t="s">
        <v>8359</v>
      </c>
      <c r="R175" s="39" t="s">
        <v>8322</v>
      </c>
      <c r="S175" s="42">
        <f t="shared" si="14"/>
        <v>42033.573010509259</v>
      </c>
      <c r="T175" s="42">
        <f t="shared" si="15"/>
        <v>42063.573010509259</v>
      </c>
      <c r="U175" s="40">
        <f t="shared" si="16"/>
        <v>2015</v>
      </c>
      <c r="V175" s="40">
        <f t="shared" si="17"/>
        <v>2015</v>
      </c>
      <c r="W175" s="50">
        <f t="shared" si="20"/>
        <v>30</v>
      </c>
    </row>
    <row r="176" spans="1:23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13">
        <f t="shared" si="18"/>
        <v>0</v>
      </c>
      <c r="P176" s="39">
        <f t="shared" si="19"/>
        <v>0</v>
      </c>
      <c r="Q176" s="39" t="s">
        <v>8359</v>
      </c>
      <c r="R176" s="39" t="s">
        <v>8322</v>
      </c>
      <c r="S176" s="42">
        <f t="shared" si="14"/>
        <v>42072.758990462957</v>
      </c>
      <c r="T176" s="42">
        <f t="shared" si="15"/>
        <v>42132.758990462957</v>
      </c>
      <c r="U176" s="40">
        <f t="shared" si="16"/>
        <v>2015</v>
      </c>
      <c r="V176" s="40">
        <f t="shared" si="17"/>
        <v>2015</v>
      </c>
      <c r="W176" s="50">
        <f t="shared" si="20"/>
        <v>60</v>
      </c>
    </row>
    <row r="177" spans="1:23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13">
        <f t="shared" si="18"/>
        <v>6</v>
      </c>
      <c r="P177" s="39">
        <f t="shared" si="19"/>
        <v>49.88</v>
      </c>
      <c r="Q177" s="39" t="s">
        <v>8359</v>
      </c>
      <c r="R177" s="39" t="s">
        <v>8322</v>
      </c>
      <c r="S177" s="42">
        <f t="shared" si="14"/>
        <v>41855.777912164354</v>
      </c>
      <c r="T177" s="42">
        <f t="shared" si="15"/>
        <v>41880.777912164354</v>
      </c>
      <c r="U177" s="40">
        <f t="shared" si="16"/>
        <v>2014</v>
      </c>
      <c r="V177" s="40">
        <f t="shared" si="17"/>
        <v>2014</v>
      </c>
      <c r="W177" s="50">
        <f t="shared" si="20"/>
        <v>25</v>
      </c>
    </row>
    <row r="178" spans="1:23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13">
        <f t="shared" si="18"/>
        <v>0</v>
      </c>
      <c r="P178" s="39">
        <f t="shared" si="19"/>
        <v>0</v>
      </c>
      <c r="Q178" s="39" t="s">
        <v>8359</v>
      </c>
      <c r="R178" s="39" t="s">
        <v>8322</v>
      </c>
      <c r="S178" s="42">
        <f t="shared" si="14"/>
        <v>42191.824074062504</v>
      </c>
      <c r="T178" s="42">
        <f t="shared" si="15"/>
        <v>42221.824074062504</v>
      </c>
      <c r="U178" s="40">
        <f t="shared" si="16"/>
        <v>2015</v>
      </c>
      <c r="V178" s="40">
        <f t="shared" si="17"/>
        <v>2015</v>
      </c>
      <c r="W178" s="50">
        <f t="shared" si="20"/>
        <v>30</v>
      </c>
    </row>
    <row r="179" spans="1:23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13">
        <f t="shared" si="18"/>
        <v>40</v>
      </c>
      <c r="P179" s="39">
        <f t="shared" si="19"/>
        <v>25.71</v>
      </c>
      <c r="Q179" s="39" t="s">
        <v>8359</v>
      </c>
      <c r="R179" s="39" t="s">
        <v>8322</v>
      </c>
      <c r="S179" s="42">
        <f t="shared" si="14"/>
        <v>42070.0477607176</v>
      </c>
      <c r="T179" s="42">
        <f t="shared" si="15"/>
        <v>42087.006096365745</v>
      </c>
      <c r="U179" s="40">
        <f t="shared" si="16"/>
        <v>2015</v>
      </c>
      <c r="V179" s="40">
        <f t="shared" si="17"/>
        <v>2015</v>
      </c>
      <c r="W179" s="50">
        <f t="shared" si="20"/>
        <v>16.958335648145294</v>
      </c>
    </row>
    <row r="180" spans="1:23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13">
        <f t="shared" si="18"/>
        <v>0</v>
      </c>
      <c r="P180" s="39">
        <f t="shared" si="19"/>
        <v>0</v>
      </c>
      <c r="Q180" s="39" t="s">
        <v>8359</v>
      </c>
      <c r="R180" s="39" t="s">
        <v>8322</v>
      </c>
      <c r="S180" s="42">
        <f t="shared" si="14"/>
        <v>42304.955388252318</v>
      </c>
      <c r="T180" s="42">
        <f t="shared" si="15"/>
        <v>42334.997050289356</v>
      </c>
      <c r="U180" s="40">
        <f t="shared" si="16"/>
        <v>2015</v>
      </c>
      <c r="V180" s="40">
        <f t="shared" si="17"/>
        <v>2015</v>
      </c>
      <c r="W180" s="50">
        <f t="shared" si="20"/>
        <v>30.041662037037895</v>
      </c>
    </row>
    <row r="181" spans="1:23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13">
        <f t="shared" si="18"/>
        <v>20</v>
      </c>
      <c r="P181" s="39">
        <f t="shared" si="19"/>
        <v>100</v>
      </c>
      <c r="Q181" s="39" t="s">
        <v>8359</v>
      </c>
      <c r="R181" s="39" t="s">
        <v>8322</v>
      </c>
      <c r="S181" s="42">
        <f t="shared" si="14"/>
        <v>42403.080504108802</v>
      </c>
      <c r="T181" s="42">
        <f t="shared" si="15"/>
        <v>42433.080504108802</v>
      </c>
      <c r="U181" s="40">
        <f t="shared" si="16"/>
        <v>2016</v>
      </c>
      <c r="V181" s="40">
        <f t="shared" si="17"/>
        <v>2016</v>
      </c>
      <c r="W181" s="50">
        <f t="shared" si="20"/>
        <v>30</v>
      </c>
    </row>
    <row r="182" spans="1:23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13">
        <f t="shared" si="18"/>
        <v>33</v>
      </c>
      <c r="P182" s="39">
        <f t="shared" si="19"/>
        <v>30.85</v>
      </c>
      <c r="Q182" s="39" t="s">
        <v>8359</v>
      </c>
      <c r="R182" s="39" t="s">
        <v>8322</v>
      </c>
      <c r="S182" s="42">
        <f t="shared" si="14"/>
        <v>42067.991248182865</v>
      </c>
      <c r="T182" s="42">
        <f t="shared" si="15"/>
        <v>42107.791673611107</v>
      </c>
      <c r="U182" s="40">
        <f t="shared" si="16"/>
        <v>2015</v>
      </c>
      <c r="V182" s="40">
        <f t="shared" si="17"/>
        <v>2015</v>
      </c>
      <c r="W182" s="50">
        <f t="shared" si="20"/>
        <v>39.800425428242306</v>
      </c>
    </row>
    <row r="183" spans="1:23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13">
        <f t="shared" si="18"/>
        <v>21</v>
      </c>
      <c r="P183" s="39">
        <f t="shared" si="19"/>
        <v>180.5</v>
      </c>
      <c r="Q183" s="39" t="s">
        <v>8359</v>
      </c>
      <c r="R183" s="39" t="s">
        <v>8322</v>
      </c>
      <c r="S183" s="42">
        <f t="shared" si="14"/>
        <v>42147.741843692129</v>
      </c>
      <c r="T183" s="42">
        <f t="shared" si="15"/>
        <v>42177.741843692129</v>
      </c>
      <c r="U183" s="40">
        <f t="shared" si="16"/>
        <v>2015</v>
      </c>
      <c r="V183" s="40">
        <f t="shared" si="17"/>
        <v>2015</v>
      </c>
      <c r="W183" s="50">
        <f t="shared" si="20"/>
        <v>30</v>
      </c>
    </row>
    <row r="184" spans="1:23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13">
        <f t="shared" si="18"/>
        <v>0</v>
      </c>
      <c r="P184" s="39">
        <f t="shared" si="19"/>
        <v>0</v>
      </c>
      <c r="Q184" s="39" t="s">
        <v>8359</v>
      </c>
      <c r="R184" s="39" t="s">
        <v>8322</v>
      </c>
      <c r="S184" s="42">
        <f t="shared" si="14"/>
        <v>42712.011947129635</v>
      </c>
      <c r="T184" s="42">
        <f t="shared" si="15"/>
        <v>42742.011947129635</v>
      </c>
      <c r="U184" s="40">
        <f t="shared" si="16"/>
        <v>2017</v>
      </c>
      <c r="V184" s="40">
        <f t="shared" si="17"/>
        <v>2016</v>
      </c>
      <c r="W184" s="50">
        <f t="shared" si="20"/>
        <v>30</v>
      </c>
    </row>
    <row r="185" spans="1:23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13">
        <f t="shared" si="18"/>
        <v>36</v>
      </c>
      <c r="P185" s="39">
        <f t="shared" si="19"/>
        <v>373.5</v>
      </c>
      <c r="Q185" s="39" t="s">
        <v>8359</v>
      </c>
      <c r="R185" s="39" t="s">
        <v>8322</v>
      </c>
      <c r="S185" s="42">
        <f t="shared" si="14"/>
        <v>41939.810301041667</v>
      </c>
      <c r="T185" s="42">
        <f t="shared" si="15"/>
        <v>41969.851974652775</v>
      </c>
      <c r="U185" s="40">
        <f t="shared" si="16"/>
        <v>2014</v>
      </c>
      <c r="V185" s="40">
        <f t="shared" si="17"/>
        <v>2014</v>
      </c>
      <c r="W185" s="50">
        <f t="shared" si="20"/>
        <v>30.041673611107399</v>
      </c>
    </row>
    <row r="186" spans="1:23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13">
        <f t="shared" si="18"/>
        <v>3</v>
      </c>
      <c r="P186" s="39">
        <f t="shared" si="19"/>
        <v>25.5</v>
      </c>
      <c r="Q186" s="39" t="s">
        <v>8359</v>
      </c>
      <c r="R186" s="39" t="s">
        <v>8322</v>
      </c>
      <c r="S186" s="42">
        <f t="shared" si="14"/>
        <v>41825.791235671299</v>
      </c>
      <c r="T186" s="42">
        <f t="shared" si="15"/>
        <v>41883.165983101855</v>
      </c>
      <c r="U186" s="40">
        <f t="shared" si="16"/>
        <v>2014</v>
      </c>
      <c r="V186" s="40">
        <f t="shared" si="17"/>
        <v>2014</v>
      </c>
      <c r="W186" s="50">
        <f t="shared" si="20"/>
        <v>57.374747430556454</v>
      </c>
    </row>
    <row r="187" spans="1:23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13">
        <f t="shared" si="18"/>
        <v>6</v>
      </c>
      <c r="P187" s="39">
        <f t="shared" si="19"/>
        <v>220</v>
      </c>
      <c r="Q187" s="39" t="s">
        <v>8359</v>
      </c>
      <c r="R187" s="39" t="s">
        <v>8322</v>
      </c>
      <c r="S187" s="42">
        <f t="shared" si="14"/>
        <v>42570.911332627315</v>
      </c>
      <c r="T187" s="42">
        <f t="shared" si="15"/>
        <v>42600.911332627315</v>
      </c>
      <c r="U187" s="40">
        <f t="shared" si="16"/>
        <v>2016</v>
      </c>
      <c r="V187" s="40">
        <f t="shared" si="17"/>
        <v>2016</v>
      </c>
      <c r="W187" s="50">
        <f t="shared" si="20"/>
        <v>30</v>
      </c>
    </row>
    <row r="188" spans="1:23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13">
        <f t="shared" si="18"/>
        <v>0</v>
      </c>
      <c r="P188" s="39">
        <f t="shared" si="19"/>
        <v>0</v>
      </c>
      <c r="Q188" s="39" t="s">
        <v>8359</v>
      </c>
      <c r="R188" s="39" t="s">
        <v>8322</v>
      </c>
      <c r="S188" s="42">
        <f t="shared" si="14"/>
        <v>42767.81289854167</v>
      </c>
      <c r="T188" s="42">
        <f t="shared" si="15"/>
        <v>42797.833335648145</v>
      </c>
      <c r="U188" s="40">
        <f t="shared" si="16"/>
        <v>2017</v>
      </c>
      <c r="V188" s="40">
        <f t="shared" si="17"/>
        <v>2017</v>
      </c>
      <c r="W188" s="50">
        <f t="shared" si="20"/>
        <v>30.020437106475583</v>
      </c>
    </row>
    <row r="189" spans="1:23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13">
        <f t="shared" si="18"/>
        <v>16</v>
      </c>
      <c r="P189" s="39">
        <f t="shared" si="19"/>
        <v>160</v>
      </c>
      <c r="Q189" s="39" t="s">
        <v>8359</v>
      </c>
      <c r="R189" s="39" t="s">
        <v>8322</v>
      </c>
      <c r="S189" s="42">
        <f t="shared" si="14"/>
        <v>42182.234461307875</v>
      </c>
      <c r="T189" s="42">
        <f t="shared" si="15"/>
        <v>42206.290983101848</v>
      </c>
      <c r="U189" s="40">
        <f t="shared" si="16"/>
        <v>2015</v>
      </c>
      <c r="V189" s="40">
        <f t="shared" si="17"/>
        <v>2015</v>
      </c>
      <c r="W189" s="50">
        <f t="shared" si="20"/>
        <v>24.056521793972934</v>
      </c>
    </row>
    <row r="190" spans="1:23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13">
        <f t="shared" si="18"/>
        <v>0</v>
      </c>
      <c r="P190" s="39">
        <f t="shared" si="19"/>
        <v>0</v>
      </c>
      <c r="Q190" s="39" t="s">
        <v>8359</v>
      </c>
      <c r="R190" s="39" t="s">
        <v>8322</v>
      </c>
      <c r="S190" s="42">
        <f t="shared" si="14"/>
        <v>41857.183044155092</v>
      </c>
      <c r="T190" s="42">
        <f t="shared" si="15"/>
        <v>41887.183044155092</v>
      </c>
      <c r="U190" s="40">
        <f t="shared" si="16"/>
        <v>2014</v>
      </c>
      <c r="V190" s="40">
        <f t="shared" si="17"/>
        <v>2014</v>
      </c>
      <c r="W190" s="50">
        <f t="shared" si="20"/>
        <v>30</v>
      </c>
    </row>
    <row r="191" spans="1:23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13">
        <f t="shared" si="18"/>
        <v>0</v>
      </c>
      <c r="P191" s="39">
        <f t="shared" si="19"/>
        <v>69</v>
      </c>
      <c r="Q191" s="39" t="s">
        <v>8359</v>
      </c>
      <c r="R191" s="39" t="s">
        <v>8322</v>
      </c>
      <c r="S191" s="42">
        <f t="shared" si="14"/>
        <v>42556.690711539355</v>
      </c>
      <c r="T191" s="42">
        <f t="shared" si="15"/>
        <v>42616.690711539355</v>
      </c>
      <c r="U191" s="40">
        <f t="shared" si="16"/>
        <v>2016</v>
      </c>
      <c r="V191" s="40">
        <f t="shared" si="17"/>
        <v>2016</v>
      </c>
      <c r="W191" s="50">
        <f t="shared" si="20"/>
        <v>60</v>
      </c>
    </row>
    <row r="192" spans="1:23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13">
        <f t="shared" si="18"/>
        <v>0</v>
      </c>
      <c r="P192" s="39">
        <f t="shared" si="19"/>
        <v>50</v>
      </c>
      <c r="Q192" s="39" t="s">
        <v>8359</v>
      </c>
      <c r="R192" s="39" t="s">
        <v>8322</v>
      </c>
      <c r="S192" s="42">
        <f t="shared" si="14"/>
        <v>42527.651000532409</v>
      </c>
      <c r="T192" s="42">
        <f t="shared" si="15"/>
        <v>42537.651000532409</v>
      </c>
      <c r="U192" s="40">
        <f t="shared" si="16"/>
        <v>2016</v>
      </c>
      <c r="V192" s="40">
        <f t="shared" si="17"/>
        <v>2016</v>
      </c>
      <c r="W192" s="50">
        <f t="shared" si="20"/>
        <v>10</v>
      </c>
    </row>
    <row r="193" spans="1:23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13">
        <f t="shared" si="18"/>
        <v>5</v>
      </c>
      <c r="P193" s="39">
        <f t="shared" si="19"/>
        <v>83.33</v>
      </c>
      <c r="Q193" s="39" t="s">
        <v>8359</v>
      </c>
      <c r="R193" s="39" t="s">
        <v>8322</v>
      </c>
      <c r="S193" s="42">
        <f t="shared" si="14"/>
        <v>42239.44141363426</v>
      </c>
      <c r="T193" s="42">
        <f t="shared" si="15"/>
        <v>42279.44141363426</v>
      </c>
      <c r="U193" s="40">
        <f t="shared" si="16"/>
        <v>2015</v>
      </c>
      <c r="V193" s="40">
        <f t="shared" si="17"/>
        <v>2015</v>
      </c>
      <c r="W193" s="50">
        <f t="shared" si="20"/>
        <v>40</v>
      </c>
    </row>
    <row r="194" spans="1:23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13">
        <f t="shared" si="18"/>
        <v>0</v>
      </c>
      <c r="P194" s="39">
        <f t="shared" si="19"/>
        <v>5.67</v>
      </c>
      <c r="Q194" s="39" t="s">
        <v>8359</v>
      </c>
      <c r="R194" s="39" t="s">
        <v>8322</v>
      </c>
      <c r="S194" s="42">
        <f t="shared" ref="S194:S257" si="21">((((LEFT(J194,10) &amp; "." &amp; RIGHT(J194,3))/60)/60)/24)+DATE(1970,1,1)</f>
        <v>41899.792042037036</v>
      </c>
      <c r="T194" s="42">
        <f t="shared" ref="T194:T257" si="22">((((LEFT(I194,10) &amp; "." &amp; RIGHT(I194,3))/60)/60)/24)+DATE(1970,1,1)</f>
        <v>41929.792042037036</v>
      </c>
      <c r="U194" s="40">
        <f t="shared" ref="U194:U257" si="23">YEAR(T194)</f>
        <v>2014</v>
      </c>
      <c r="V194" s="40">
        <f t="shared" ref="V194:V257" si="24">YEAR(S194)</f>
        <v>2014</v>
      </c>
      <c r="W194" s="50">
        <f t="shared" si="20"/>
        <v>30</v>
      </c>
    </row>
    <row r="195" spans="1:23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13">
        <f t="shared" ref="O195:O258" si="25">IFERROR(ROUND(E195/D195*100,0),"no backers")</f>
        <v>0</v>
      </c>
      <c r="P195" s="39">
        <f t="shared" ref="P195:P258" si="26">IFERROR(ROUND(E195/L195,2),0)</f>
        <v>0</v>
      </c>
      <c r="Q195" s="39" t="s">
        <v>8359</v>
      </c>
      <c r="R195" s="39" t="s">
        <v>8322</v>
      </c>
      <c r="S195" s="42">
        <f t="shared" si="21"/>
        <v>41911.934798217597</v>
      </c>
      <c r="T195" s="42">
        <f t="shared" si="22"/>
        <v>41971.976460254635</v>
      </c>
      <c r="U195" s="40">
        <f t="shared" si="23"/>
        <v>2014</v>
      </c>
      <c r="V195" s="40">
        <f t="shared" si="24"/>
        <v>2014</v>
      </c>
      <c r="W195" s="50">
        <f t="shared" ref="W195:W258" si="27">T195-S195</f>
        <v>60.041662037037895</v>
      </c>
    </row>
    <row r="196" spans="1:23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13">
        <f t="shared" si="25"/>
        <v>0</v>
      </c>
      <c r="P196" s="39">
        <f t="shared" si="26"/>
        <v>1</v>
      </c>
      <c r="Q196" s="39" t="s">
        <v>8359</v>
      </c>
      <c r="R196" s="39" t="s">
        <v>8322</v>
      </c>
      <c r="S196" s="42">
        <f t="shared" si="21"/>
        <v>42375.996892719908</v>
      </c>
      <c r="T196" s="42">
        <f t="shared" si="22"/>
        <v>42435.996892719908</v>
      </c>
      <c r="U196" s="40">
        <f t="shared" si="23"/>
        <v>2016</v>
      </c>
      <c r="V196" s="40">
        <f t="shared" si="24"/>
        <v>2016</v>
      </c>
      <c r="W196" s="50">
        <f t="shared" si="27"/>
        <v>60</v>
      </c>
    </row>
    <row r="197" spans="1:23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13">
        <f t="shared" si="25"/>
        <v>0</v>
      </c>
      <c r="P197" s="39">
        <f t="shared" si="26"/>
        <v>0</v>
      </c>
      <c r="Q197" s="39" t="s">
        <v>8359</v>
      </c>
      <c r="R197" s="39" t="s">
        <v>8322</v>
      </c>
      <c r="S197" s="42">
        <f t="shared" si="21"/>
        <v>42135.670513101853</v>
      </c>
      <c r="T197" s="42">
        <f t="shared" si="22"/>
        <v>42195.670513101853</v>
      </c>
      <c r="U197" s="40">
        <f t="shared" si="23"/>
        <v>2015</v>
      </c>
      <c r="V197" s="40">
        <f t="shared" si="24"/>
        <v>2015</v>
      </c>
      <c r="W197" s="50">
        <f t="shared" si="27"/>
        <v>60</v>
      </c>
    </row>
    <row r="198" spans="1:23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13">
        <f t="shared" si="25"/>
        <v>42</v>
      </c>
      <c r="P198" s="39">
        <f t="shared" si="26"/>
        <v>77.11</v>
      </c>
      <c r="Q198" s="39" t="s">
        <v>8359</v>
      </c>
      <c r="R198" s="39" t="s">
        <v>8322</v>
      </c>
      <c r="S198" s="42">
        <f t="shared" si="21"/>
        <v>42259.542811319443</v>
      </c>
      <c r="T198" s="42">
        <f t="shared" si="22"/>
        <v>42287.875009259253</v>
      </c>
      <c r="U198" s="40">
        <f t="shared" si="23"/>
        <v>2015</v>
      </c>
      <c r="V198" s="40">
        <f t="shared" si="24"/>
        <v>2015</v>
      </c>
      <c r="W198" s="50">
        <f t="shared" si="27"/>
        <v>28.332197939809703</v>
      </c>
    </row>
    <row r="199" spans="1:23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13">
        <f t="shared" si="25"/>
        <v>10</v>
      </c>
      <c r="P199" s="39">
        <f t="shared" si="26"/>
        <v>32.75</v>
      </c>
      <c r="Q199" s="39" t="s">
        <v>8359</v>
      </c>
      <c r="R199" s="39" t="s">
        <v>8322</v>
      </c>
      <c r="S199" s="42">
        <f t="shared" si="21"/>
        <v>42741.848380787036</v>
      </c>
      <c r="T199" s="42">
        <f t="shared" si="22"/>
        <v>42783.875002314817</v>
      </c>
      <c r="U199" s="40">
        <f t="shared" si="23"/>
        <v>2017</v>
      </c>
      <c r="V199" s="40">
        <f t="shared" si="24"/>
        <v>2017</v>
      </c>
      <c r="W199" s="50">
        <f t="shared" si="27"/>
        <v>42.026621527780662</v>
      </c>
    </row>
    <row r="200" spans="1:23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13">
        <f t="shared" si="25"/>
        <v>1</v>
      </c>
      <c r="P200" s="39">
        <f t="shared" si="26"/>
        <v>46.5</v>
      </c>
      <c r="Q200" s="39" t="s">
        <v>8359</v>
      </c>
      <c r="R200" s="39" t="s">
        <v>8322</v>
      </c>
      <c r="S200" s="42">
        <f t="shared" si="21"/>
        <v>41887.383360208332</v>
      </c>
      <c r="T200" s="42">
        <f t="shared" si="22"/>
        <v>41917.383360208332</v>
      </c>
      <c r="U200" s="40">
        <f t="shared" si="23"/>
        <v>2014</v>
      </c>
      <c r="V200" s="40">
        <f t="shared" si="24"/>
        <v>2014</v>
      </c>
      <c r="W200" s="50">
        <f t="shared" si="27"/>
        <v>30</v>
      </c>
    </row>
    <row r="201" spans="1:23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13">
        <f t="shared" si="25"/>
        <v>0</v>
      </c>
      <c r="P201" s="39">
        <f t="shared" si="26"/>
        <v>0</v>
      </c>
      <c r="Q201" s="39" t="s">
        <v>8359</v>
      </c>
      <c r="R201" s="39" t="s">
        <v>8322</v>
      </c>
      <c r="S201" s="42">
        <f t="shared" si="21"/>
        <v>42584.123873865741</v>
      </c>
      <c r="T201" s="42">
        <f t="shared" si="22"/>
        <v>42614.123873865741</v>
      </c>
      <c r="U201" s="40">
        <f t="shared" si="23"/>
        <v>2016</v>
      </c>
      <c r="V201" s="40">
        <f t="shared" si="24"/>
        <v>2016</v>
      </c>
      <c r="W201" s="50">
        <f t="shared" si="27"/>
        <v>30</v>
      </c>
    </row>
    <row r="202" spans="1:23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13">
        <f t="shared" si="25"/>
        <v>26</v>
      </c>
      <c r="P202" s="39">
        <f t="shared" si="26"/>
        <v>87.31</v>
      </c>
      <c r="Q202" s="39" t="s">
        <v>8359</v>
      </c>
      <c r="R202" s="39" t="s">
        <v>8322</v>
      </c>
      <c r="S202" s="42">
        <f t="shared" si="21"/>
        <v>41867.083372719906</v>
      </c>
      <c r="T202" s="42">
        <f t="shared" si="22"/>
        <v>41897.083372719906</v>
      </c>
      <c r="U202" s="40">
        <f t="shared" si="23"/>
        <v>2014</v>
      </c>
      <c r="V202" s="40">
        <f t="shared" si="24"/>
        <v>2014</v>
      </c>
      <c r="W202" s="50">
        <f t="shared" si="27"/>
        <v>30</v>
      </c>
    </row>
    <row r="203" spans="1:23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13">
        <f t="shared" si="25"/>
        <v>58</v>
      </c>
      <c r="P203" s="39">
        <f t="shared" si="26"/>
        <v>54.29</v>
      </c>
      <c r="Q203" s="39" t="s">
        <v>8359</v>
      </c>
      <c r="R203" s="39" t="s">
        <v>8322</v>
      </c>
      <c r="S203" s="42">
        <f t="shared" si="21"/>
        <v>42023.818626493055</v>
      </c>
      <c r="T203" s="42">
        <f t="shared" si="22"/>
        <v>42043.818626493055</v>
      </c>
      <c r="U203" s="40">
        <f t="shared" si="23"/>
        <v>2015</v>
      </c>
      <c r="V203" s="40">
        <f t="shared" si="24"/>
        <v>2015</v>
      </c>
      <c r="W203" s="50">
        <f t="shared" si="27"/>
        <v>20</v>
      </c>
    </row>
    <row r="204" spans="1:23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13">
        <f t="shared" si="25"/>
        <v>0</v>
      </c>
      <c r="P204" s="39">
        <f t="shared" si="26"/>
        <v>0</v>
      </c>
      <c r="Q204" s="39" t="s">
        <v>8359</v>
      </c>
      <c r="R204" s="39" t="s">
        <v>8322</v>
      </c>
      <c r="S204" s="42">
        <f t="shared" si="21"/>
        <v>42255.927830601853</v>
      </c>
      <c r="T204" s="42">
        <f t="shared" si="22"/>
        <v>42285.874316435191</v>
      </c>
      <c r="U204" s="40">
        <f t="shared" si="23"/>
        <v>2015</v>
      </c>
      <c r="V204" s="40">
        <f t="shared" si="24"/>
        <v>2015</v>
      </c>
      <c r="W204" s="50">
        <f t="shared" si="27"/>
        <v>29.946485833337647</v>
      </c>
    </row>
    <row r="205" spans="1:23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13">
        <f t="shared" si="25"/>
        <v>30</v>
      </c>
      <c r="P205" s="39">
        <f t="shared" si="26"/>
        <v>93.25</v>
      </c>
      <c r="Q205" s="39" t="s">
        <v>8359</v>
      </c>
      <c r="R205" s="39" t="s">
        <v>8322</v>
      </c>
      <c r="S205" s="42">
        <f t="shared" si="21"/>
        <v>41973.847972962962</v>
      </c>
      <c r="T205" s="42">
        <f t="shared" si="22"/>
        <v>42033.847972962962</v>
      </c>
      <c r="U205" s="40">
        <f t="shared" si="23"/>
        <v>2015</v>
      </c>
      <c r="V205" s="40">
        <f t="shared" si="24"/>
        <v>2014</v>
      </c>
      <c r="W205" s="50">
        <f t="shared" si="27"/>
        <v>60</v>
      </c>
    </row>
    <row r="206" spans="1:23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13">
        <f t="shared" si="25"/>
        <v>51</v>
      </c>
      <c r="P206" s="39">
        <f t="shared" si="26"/>
        <v>117.68</v>
      </c>
      <c r="Q206" s="39" t="s">
        <v>8359</v>
      </c>
      <c r="R206" s="39" t="s">
        <v>8322</v>
      </c>
      <c r="S206" s="42">
        <f t="shared" si="21"/>
        <v>42556.583370405089</v>
      </c>
      <c r="T206" s="42">
        <f t="shared" si="22"/>
        <v>42586.583370405089</v>
      </c>
      <c r="U206" s="40">
        <f t="shared" si="23"/>
        <v>2016</v>
      </c>
      <c r="V206" s="40">
        <f t="shared" si="24"/>
        <v>2016</v>
      </c>
      <c r="W206" s="50">
        <f t="shared" si="27"/>
        <v>30</v>
      </c>
    </row>
    <row r="207" spans="1:23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13">
        <f t="shared" si="25"/>
        <v>16</v>
      </c>
      <c r="P207" s="39">
        <f t="shared" si="26"/>
        <v>76.47</v>
      </c>
      <c r="Q207" s="39" t="s">
        <v>8359</v>
      </c>
      <c r="R207" s="39" t="s">
        <v>8322</v>
      </c>
      <c r="S207" s="42">
        <f t="shared" si="21"/>
        <v>42248.632201643515</v>
      </c>
      <c r="T207" s="42">
        <f t="shared" si="22"/>
        <v>42283.632201643515</v>
      </c>
      <c r="U207" s="40">
        <f t="shared" si="23"/>
        <v>2015</v>
      </c>
      <c r="V207" s="40">
        <f t="shared" si="24"/>
        <v>2015</v>
      </c>
      <c r="W207" s="50">
        <f t="shared" si="27"/>
        <v>35</v>
      </c>
    </row>
    <row r="208" spans="1:23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13">
        <f t="shared" si="25"/>
        <v>0</v>
      </c>
      <c r="P208" s="39">
        <f t="shared" si="26"/>
        <v>0</v>
      </c>
      <c r="Q208" s="39" t="s">
        <v>8359</v>
      </c>
      <c r="R208" s="39" t="s">
        <v>8322</v>
      </c>
      <c r="S208" s="42">
        <f t="shared" si="21"/>
        <v>42567.00443961806</v>
      </c>
      <c r="T208" s="42">
        <f t="shared" si="22"/>
        <v>42588.004444247686</v>
      </c>
      <c r="U208" s="40">
        <f t="shared" si="23"/>
        <v>2016</v>
      </c>
      <c r="V208" s="40">
        <f t="shared" si="24"/>
        <v>2016</v>
      </c>
      <c r="W208" s="50">
        <f t="shared" si="27"/>
        <v>21.000004629626346</v>
      </c>
    </row>
    <row r="209" spans="1:23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13">
        <f t="shared" si="25"/>
        <v>15</v>
      </c>
      <c r="P209" s="39">
        <f t="shared" si="26"/>
        <v>163.85</v>
      </c>
      <c r="Q209" s="39" t="s">
        <v>8359</v>
      </c>
      <c r="R209" s="39" t="s">
        <v>8322</v>
      </c>
      <c r="S209" s="42">
        <f t="shared" si="21"/>
        <v>41978.197206458339</v>
      </c>
      <c r="T209" s="42">
        <f t="shared" si="22"/>
        <v>42008.197206458339</v>
      </c>
      <c r="U209" s="40">
        <f t="shared" si="23"/>
        <v>2015</v>
      </c>
      <c r="V209" s="40">
        <f t="shared" si="24"/>
        <v>2014</v>
      </c>
      <c r="W209" s="50">
        <f t="shared" si="27"/>
        <v>30</v>
      </c>
    </row>
    <row r="210" spans="1:23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13">
        <f t="shared" si="25"/>
        <v>0</v>
      </c>
      <c r="P210" s="39">
        <f t="shared" si="26"/>
        <v>0</v>
      </c>
      <c r="Q210" s="39" t="s">
        <v>8359</v>
      </c>
      <c r="R210" s="39" t="s">
        <v>8322</v>
      </c>
      <c r="S210" s="42">
        <f t="shared" si="21"/>
        <v>41959.369999618051</v>
      </c>
      <c r="T210" s="42">
        <f t="shared" si="22"/>
        <v>41989.369999618051</v>
      </c>
      <c r="U210" s="40">
        <f t="shared" si="23"/>
        <v>2014</v>
      </c>
      <c r="V210" s="40">
        <f t="shared" si="24"/>
        <v>2014</v>
      </c>
      <c r="W210" s="50">
        <f t="shared" si="27"/>
        <v>30</v>
      </c>
    </row>
    <row r="211" spans="1:23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13">
        <f t="shared" si="25"/>
        <v>0</v>
      </c>
      <c r="P211" s="39">
        <f t="shared" si="26"/>
        <v>0</v>
      </c>
      <c r="Q211" s="39" t="s">
        <v>8359</v>
      </c>
      <c r="R211" s="39" t="s">
        <v>8322</v>
      </c>
      <c r="S211" s="42">
        <f t="shared" si="21"/>
        <v>42165.922860358798</v>
      </c>
      <c r="T211" s="42">
        <f t="shared" si="22"/>
        <v>42195.922860358798</v>
      </c>
      <c r="U211" s="40">
        <f t="shared" si="23"/>
        <v>2015</v>
      </c>
      <c r="V211" s="40">
        <f t="shared" si="24"/>
        <v>2015</v>
      </c>
      <c r="W211" s="50">
        <f t="shared" si="27"/>
        <v>30</v>
      </c>
    </row>
    <row r="212" spans="1:23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13">
        <f t="shared" si="25"/>
        <v>25</v>
      </c>
      <c r="P212" s="39">
        <f t="shared" si="26"/>
        <v>91.82</v>
      </c>
      <c r="Q212" s="39" t="s">
        <v>8359</v>
      </c>
      <c r="R212" s="39" t="s">
        <v>8322</v>
      </c>
      <c r="S212" s="42">
        <f t="shared" si="21"/>
        <v>42249.064729074074</v>
      </c>
      <c r="T212" s="42">
        <f t="shared" si="22"/>
        <v>42278.208340277779</v>
      </c>
      <c r="U212" s="40">
        <f t="shared" si="23"/>
        <v>2015</v>
      </c>
      <c r="V212" s="40">
        <f t="shared" si="24"/>
        <v>2015</v>
      </c>
      <c r="W212" s="50">
        <f t="shared" si="27"/>
        <v>29.143611203704495</v>
      </c>
    </row>
    <row r="213" spans="1:23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13">
        <f t="shared" si="25"/>
        <v>45</v>
      </c>
      <c r="P213" s="39">
        <f t="shared" si="26"/>
        <v>185.83</v>
      </c>
      <c r="Q213" s="39" t="s">
        <v>8359</v>
      </c>
      <c r="R213" s="39" t="s">
        <v>8322</v>
      </c>
      <c r="S213" s="42">
        <f t="shared" si="21"/>
        <v>42236.15992612268</v>
      </c>
      <c r="T213" s="42">
        <f t="shared" si="22"/>
        <v>42266.15992612268</v>
      </c>
      <c r="U213" s="40">
        <f t="shared" si="23"/>
        <v>2015</v>
      </c>
      <c r="V213" s="40">
        <f t="shared" si="24"/>
        <v>2015</v>
      </c>
      <c r="W213" s="50">
        <f t="shared" si="27"/>
        <v>30</v>
      </c>
    </row>
    <row r="214" spans="1:23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13">
        <f t="shared" si="25"/>
        <v>0</v>
      </c>
      <c r="P214" s="39">
        <f t="shared" si="26"/>
        <v>1</v>
      </c>
      <c r="Q214" s="39" t="s">
        <v>8359</v>
      </c>
      <c r="R214" s="39" t="s">
        <v>8322</v>
      </c>
      <c r="S214" s="42">
        <f t="shared" si="21"/>
        <v>42416.881029166667</v>
      </c>
      <c r="T214" s="42">
        <f t="shared" si="22"/>
        <v>42476.839355555552</v>
      </c>
      <c r="U214" s="40">
        <f t="shared" si="23"/>
        <v>2016</v>
      </c>
      <c r="V214" s="40">
        <f t="shared" si="24"/>
        <v>2016</v>
      </c>
      <c r="W214" s="50">
        <f t="shared" si="27"/>
        <v>59.958326388885325</v>
      </c>
    </row>
    <row r="215" spans="1:23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13">
        <f t="shared" si="25"/>
        <v>0</v>
      </c>
      <c r="P215" s="39">
        <f t="shared" si="26"/>
        <v>20</v>
      </c>
      <c r="Q215" s="39" t="s">
        <v>8359</v>
      </c>
      <c r="R215" s="39" t="s">
        <v>8322</v>
      </c>
      <c r="S215" s="42">
        <f t="shared" si="21"/>
        <v>42202.594300312499</v>
      </c>
      <c r="T215" s="42">
        <f t="shared" si="22"/>
        <v>42232.587974548616</v>
      </c>
      <c r="U215" s="40">
        <f t="shared" si="23"/>
        <v>2015</v>
      </c>
      <c r="V215" s="40">
        <f t="shared" si="24"/>
        <v>2015</v>
      </c>
      <c r="W215" s="50">
        <f t="shared" si="27"/>
        <v>29.993674236116931</v>
      </c>
    </row>
    <row r="216" spans="1:23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13">
        <f t="shared" si="25"/>
        <v>0</v>
      </c>
      <c r="P216" s="39">
        <f t="shared" si="26"/>
        <v>1</v>
      </c>
      <c r="Q216" s="39" t="s">
        <v>8359</v>
      </c>
      <c r="R216" s="39" t="s">
        <v>8322</v>
      </c>
      <c r="S216" s="42">
        <f t="shared" si="21"/>
        <v>42009.64061746528</v>
      </c>
      <c r="T216" s="42">
        <f t="shared" si="22"/>
        <v>42069.64061746528</v>
      </c>
      <c r="U216" s="40">
        <f t="shared" si="23"/>
        <v>2015</v>
      </c>
      <c r="V216" s="40">
        <f t="shared" si="24"/>
        <v>2015</v>
      </c>
      <c r="W216" s="50">
        <f t="shared" si="27"/>
        <v>60</v>
      </c>
    </row>
    <row r="217" spans="1:23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13">
        <f t="shared" si="25"/>
        <v>0</v>
      </c>
      <c r="P217" s="39">
        <f t="shared" si="26"/>
        <v>10</v>
      </c>
      <c r="Q217" s="39" t="s">
        <v>8359</v>
      </c>
      <c r="R217" s="39" t="s">
        <v>8322</v>
      </c>
      <c r="S217" s="42">
        <f t="shared" si="21"/>
        <v>42375.230119004627</v>
      </c>
      <c r="T217" s="42">
        <f t="shared" si="22"/>
        <v>42417.999311805557</v>
      </c>
      <c r="U217" s="40">
        <f t="shared" si="23"/>
        <v>2016</v>
      </c>
      <c r="V217" s="40">
        <f t="shared" si="24"/>
        <v>2016</v>
      </c>
      <c r="W217" s="50">
        <f t="shared" si="27"/>
        <v>42.769192800929886</v>
      </c>
    </row>
    <row r="218" spans="1:23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13">
        <f t="shared" si="25"/>
        <v>56</v>
      </c>
      <c r="P218" s="39">
        <f t="shared" si="26"/>
        <v>331.54</v>
      </c>
      <c r="Q218" s="39" t="s">
        <v>8359</v>
      </c>
      <c r="R218" s="39" t="s">
        <v>8322</v>
      </c>
      <c r="S218" s="42">
        <f t="shared" si="21"/>
        <v>42066.958768946759</v>
      </c>
      <c r="T218" s="42">
        <f t="shared" si="22"/>
        <v>42116.917095335652</v>
      </c>
      <c r="U218" s="40">
        <f t="shared" si="23"/>
        <v>2015</v>
      </c>
      <c r="V218" s="40">
        <f t="shared" si="24"/>
        <v>2015</v>
      </c>
      <c r="W218" s="50">
        <f t="shared" si="27"/>
        <v>49.958326388892601</v>
      </c>
    </row>
    <row r="219" spans="1:23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13">
        <f t="shared" si="25"/>
        <v>12</v>
      </c>
      <c r="P219" s="39">
        <f t="shared" si="26"/>
        <v>314.29000000000002</v>
      </c>
      <c r="Q219" s="39" t="s">
        <v>8359</v>
      </c>
      <c r="R219" s="39" t="s">
        <v>8322</v>
      </c>
      <c r="S219" s="42">
        <f t="shared" si="21"/>
        <v>41970.640622094907</v>
      </c>
      <c r="T219" s="42">
        <f t="shared" si="22"/>
        <v>42001.640615150463</v>
      </c>
      <c r="U219" s="40">
        <f t="shared" si="23"/>
        <v>2014</v>
      </c>
      <c r="V219" s="40">
        <f t="shared" si="24"/>
        <v>2014</v>
      </c>
      <c r="W219" s="50">
        <f t="shared" si="27"/>
        <v>30.999993055556843</v>
      </c>
    </row>
    <row r="220" spans="1:23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13">
        <f t="shared" si="25"/>
        <v>2</v>
      </c>
      <c r="P220" s="39">
        <f t="shared" si="26"/>
        <v>100</v>
      </c>
      <c r="Q220" s="39" t="s">
        <v>8359</v>
      </c>
      <c r="R220" s="39" t="s">
        <v>8322</v>
      </c>
      <c r="S220" s="42">
        <f t="shared" si="21"/>
        <v>42079.628348252314</v>
      </c>
      <c r="T220" s="42">
        <f t="shared" si="22"/>
        <v>42139.628348252314</v>
      </c>
      <c r="U220" s="40">
        <f t="shared" si="23"/>
        <v>2015</v>
      </c>
      <c r="V220" s="40">
        <f t="shared" si="24"/>
        <v>2015</v>
      </c>
      <c r="W220" s="50">
        <f t="shared" si="27"/>
        <v>60</v>
      </c>
    </row>
    <row r="221" spans="1:23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13">
        <f t="shared" si="25"/>
        <v>18</v>
      </c>
      <c r="P221" s="39">
        <f t="shared" si="26"/>
        <v>115.99</v>
      </c>
      <c r="Q221" s="39" t="s">
        <v>8359</v>
      </c>
      <c r="R221" s="39" t="s">
        <v>8322</v>
      </c>
      <c r="S221" s="42">
        <f t="shared" si="21"/>
        <v>42429.326680844912</v>
      </c>
      <c r="T221" s="42">
        <f t="shared" si="22"/>
        <v>42461.290983101848</v>
      </c>
      <c r="U221" s="40">
        <f t="shared" si="23"/>
        <v>2016</v>
      </c>
      <c r="V221" s="40">
        <f t="shared" si="24"/>
        <v>2016</v>
      </c>
      <c r="W221" s="50">
        <f t="shared" si="27"/>
        <v>31.964302256936207</v>
      </c>
    </row>
    <row r="222" spans="1:23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13">
        <f t="shared" si="25"/>
        <v>1</v>
      </c>
      <c r="P222" s="39">
        <f t="shared" si="26"/>
        <v>120</v>
      </c>
      <c r="Q222" s="39" t="s">
        <v>8359</v>
      </c>
      <c r="R222" s="39" t="s">
        <v>8322</v>
      </c>
      <c r="S222" s="42">
        <f t="shared" si="21"/>
        <v>42195.643866087965</v>
      </c>
      <c r="T222" s="42">
        <f t="shared" si="22"/>
        <v>42236.837501851856</v>
      </c>
      <c r="U222" s="40">
        <f t="shared" si="23"/>
        <v>2015</v>
      </c>
      <c r="V222" s="40">
        <f t="shared" si="24"/>
        <v>2015</v>
      </c>
      <c r="W222" s="50">
        <f t="shared" si="27"/>
        <v>41.193635763891507</v>
      </c>
    </row>
    <row r="223" spans="1:23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13">
        <f t="shared" si="25"/>
        <v>0</v>
      </c>
      <c r="P223" s="39">
        <f t="shared" si="26"/>
        <v>0</v>
      </c>
      <c r="Q223" s="39" t="s">
        <v>8359</v>
      </c>
      <c r="R223" s="39" t="s">
        <v>8322</v>
      </c>
      <c r="S223" s="42">
        <f t="shared" si="21"/>
        <v>42031.837548194446</v>
      </c>
      <c r="T223" s="42">
        <f t="shared" si="22"/>
        <v>42091.795886157401</v>
      </c>
      <c r="U223" s="40">
        <f t="shared" si="23"/>
        <v>2015</v>
      </c>
      <c r="V223" s="40">
        <f t="shared" si="24"/>
        <v>2015</v>
      </c>
      <c r="W223" s="50">
        <f t="shared" si="27"/>
        <v>59.958337962954829</v>
      </c>
    </row>
    <row r="224" spans="1:23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13">
        <f t="shared" si="25"/>
        <v>13</v>
      </c>
      <c r="P224" s="39">
        <f t="shared" si="26"/>
        <v>65</v>
      </c>
      <c r="Q224" s="39" t="s">
        <v>8359</v>
      </c>
      <c r="R224" s="39" t="s">
        <v>8322</v>
      </c>
      <c r="S224" s="42">
        <f t="shared" si="21"/>
        <v>42031.769887939816</v>
      </c>
      <c r="T224" s="42">
        <f t="shared" si="22"/>
        <v>42090.1104275463</v>
      </c>
      <c r="U224" s="40">
        <f t="shared" si="23"/>
        <v>2015</v>
      </c>
      <c r="V224" s="40">
        <f t="shared" si="24"/>
        <v>2015</v>
      </c>
      <c r="W224" s="50">
        <f t="shared" si="27"/>
        <v>58.340539606484526</v>
      </c>
    </row>
    <row r="225" spans="1:23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13">
        <f t="shared" si="25"/>
        <v>0</v>
      </c>
      <c r="P225" s="39">
        <f t="shared" si="26"/>
        <v>0</v>
      </c>
      <c r="Q225" s="39" t="s">
        <v>8359</v>
      </c>
      <c r="R225" s="39" t="s">
        <v>8322</v>
      </c>
      <c r="S225" s="42">
        <f t="shared" si="21"/>
        <v>42482.048036458335</v>
      </c>
      <c r="T225" s="42">
        <f t="shared" si="22"/>
        <v>42512.045140046292</v>
      </c>
      <c r="U225" s="40">
        <f t="shared" si="23"/>
        <v>2016</v>
      </c>
      <c r="V225" s="40">
        <f t="shared" si="24"/>
        <v>2016</v>
      </c>
      <c r="W225" s="50">
        <f t="shared" si="27"/>
        <v>29.997103587957099</v>
      </c>
    </row>
    <row r="226" spans="1:23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13">
        <f t="shared" si="25"/>
        <v>0</v>
      </c>
      <c r="P226" s="39">
        <f t="shared" si="26"/>
        <v>0</v>
      </c>
      <c r="Q226" s="39" t="s">
        <v>8359</v>
      </c>
      <c r="R226" s="39" t="s">
        <v>8322</v>
      </c>
      <c r="S226" s="42">
        <f t="shared" si="21"/>
        <v>42135.235263032409</v>
      </c>
      <c r="T226" s="42">
        <f t="shared" si="22"/>
        <v>42195.235263032409</v>
      </c>
      <c r="U226" s="40">
        <f t="shared" si="23"/>
        <v>2015</v>
      </c>
      <c r="V226" s="40">
        <f t="shared" si="24"/>
        <v>2015</v>
      </c>
      <c r="W226" s="50">
        <f t="shared" si="27"/>
        <v>60</v>
      </c>
    </row>
    <row r="227" spans="1:23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13">
        <f t="shared" si="25"/>
        <v>0</v>
      </c>
      <c r="P227" s="39">
        <f t="shared" si="26"/>
        <v>0</v>
      </c>
      <c r="Q227" s="39" t="s">
        <v>8359</v>
      </c>
      <c r="R227" s="39" t="s">
        <v>8322</v>
      </c>
      <c r="S227" s="42">
        <f t="shared" si="21"/>
        <v>42438.961280717587</v>
      </c>
      <c r="T227" s="42">
        <f t="shared" si="22"/>
        <v>42468.91960710648</v>
      </c>
      <c r="U227" s="40">
        <f t="shared" si="23"/>
        <v>2016</v>
      </c>
      <c r="V227" s="40">
        <f t="shared" si="24"/>
        <v>2016</v>
      </c>
      <c r="W227" s="50">
        <f t="shared" si="27"/>
        <v>29.958326388892601</v>
      </c>
    </row>
    <row r="228" spans="1:23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13">
        <f t="shared" si="25"/>
        <v>1</v>
      </c>
      <c r="P228" s="39">
        <f t="shared" si="26"/>
        <v>125</v>
      </c>
      <c r="Q228" s="39" t="s">
        <v>8359</v>
      </c>
      <c r="R228" s="39" t="s">
        <v>8322</v>
      </c>
      <c r="S228" s="42">
        <f t="shared" si="21"/>
        <v>42106.666022499994</v>
      </c>
      <c r="T228" s="42">
        <f t="shared" si="22"/>
        <v>42155.395145138886</v>
      </c>
      <c r="U228" s="40">
        <f t="shared" si="23"/>
        <v>2015</v>
      </c>
      <c r="V228" s="40">
        <f t="shared" si="24"/>
        <v>2015</v>
      </c>
      <c r="W228" s="50">
        <f t="shared" si="27"/>
        <v>48.729122638891567</v>
      </c>
    </row>
    <row r="229" spans="1:23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13">
        <f t="shared" si="25"/>
        <v>0</v>
      </c>
      <c r="P229" s="39">
        <f t="shared" si="26"/>
        <v>0</v>
      </c>
      <c r="Q229" s="39" t="s">
        <v>8359</v>
      </c>
      <c r="R229" s="39" t="s">
        <v>8322</v>
      </c>
      <c r="S229" s="42">
        <f t="shared" si="21"/>
        <v>42164.893995844905</v>
      </c>
      <c r="T229" s="42">
        <f t="shared" si="22"/>
        <v>42194.893995844905</v>
      </c>
      <c r="U229" s="40">
        <f t="shared" si="23"/>
        <v>2015</v>
      </c>
      <c r="V229" s="40">
        <f t="shared" si="24"/>
        <v>2015</v>
      </c>
      <c r="W229" s="50">
        <f t="shared" si="27"/>
        <v>30</v>
      </c>
    </row>
    <row r="230" spans="1:23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13">
        <f t="shared" si="25"/>
        <v>0</v>
      </c>
      <c r="P230" s="39">
        <f t="shared" si="26"/>
        <v>0</v>
      </c>
      <c r="Q230" s="39" t="s">
        <v>8359</v>
      </c>
      <c r="R230" s="39" t="s">
        <v>8322</v>
      </c>
      <c r="S230" s="42">
        <f t="shared" si="21"/>
        <v>42096.686401678242</v>
      </c>
      <c r="T230" s="42">
        <f t="shared" si="22"/>
        <v>42156.686401678242</v>
      </c>
      <c r="U230" s="40">
        <f t="shared" si="23"/>
        <v>2015</v>
      </c>
      <c r="V230" s="40">
        <f t="shared" si="24"/>
        <v>2015</v>
      </c>
      <c r="W230" s="50">
        <f t="shared" si="27"/>
        <v>60</v>
      </c>
    </row>
    <row r="231" spans="1:23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13">
        <f t="shared" si="25"/>
        <v>0</v>
      </c>
      <c r="P231" s="39">
        <f t="shared" si="26"/>
        <v>0</v>
      </c>
      <c r="Q231" s="39" t="s">
        <v>8359</v>
      </c>
      <c r="R231" s="39" t="s">
        <v>8322</v>
      </c>
      <c r="S231" s="42">
        <f t="shared" si="21"/>
        <v>42383.933996493055</v>
      </c>
      <c r="T231" s="42">
        <f t="shared" si="22"/>
        <v>42413.933996493055</v>
      </c>
      <c r="U231" s="40">
        <f t="shared" si="23"/>
        <v>2016</v>
      </c>
      <c r="V231" s="40">
        <f t="shared" si="24"/>
        <v>2016</v>
      </c>
      <c r="W231" s="50">
        <f t="shared" si="27"/>
        <v>30</v>
      </c>
    </row>
    <row r="232" spans="1:23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13">
        <f t="shared" si="25"/>
        <v>0</v>
      </c>
      <c r="P232" s="39">
        <f t="shared" si="26"/>
        <v>30</v>
      </c>
      <c r="Q232" s="39" t="s">
        <v>8359</v>
      </c>
      <c r="R232" s="39" t="s">
        <v>8322</v>
      </c>
      <c r="S232" s="42">
        <f t="shared" si="21"/>
        <v>42129.777212395835</v>
      </c>
      <c r="T232" s="42">
        <f t="shared" si="22"/>
        <v>42159.777212395835</v>
      </c>
      <c r="U232" s="40">
        <f t="shared" si="23"/>
        <v>2015</v>
      </c>
      <c r="V232" s="40">
        <f t="shared" si="24"/>
        <v>2015</v>
      </c>
      <c r="W232" s="50">
        <f t="shared" si="27"/>
        <v>30</v>
      </c>
    </row>
    <row r="233" spans="1:23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13">
        <f t="shared" si="25"/>
        <v>0</v>
      </c>
      <c r="P233" s="39">
        <f t="shared" si="26"/>
        <v>0</v>
      </c>
      <c r="Q233" s="39" t="s">
        <v>8359</v>
      </c>
      <c r="R233" s="39" t="s">
        <v>8322</v>
      </c>
      <c r="S233" s="42">
        <f t="shared" si="21"/>
        <v>42341.958931145833</v>
      </c>
      <c r="T233" s="42">
        <f t="shared" si="22"/>
        <v>42371.958931145833</v>
      </c>
      <c r="U233" s="40">
        <f t="shared" si="23"/>
        <v>2016</v>
      </c>
      <c r="V233" s="40">
        <f t="shared" si="24"/>
        <v>2015</v>
      </c>
      <c r="W233" s="50">
        <f t="shared" si="27"/>
        <v>30</v>
      </c>
    </row>
    <row r="234" spans="1:23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13">
        <f t="shared" si="25"/>
        <v>3</v>
      </c>
      <c r="P234" s="39">
        <f t="shared" si="26"/>
        <v>15.71</v>
      </c>
      <c r="Q234" s="39" t="s">
        <v>8359</v>
      </c>
      <c r="R234" s="39" t="s">
        <v>8322</v>
      </c>
      <c r="S234" s="42">
        <f t="shared" si="21"/>
        <v>42032.825770208336</v>
      </c>
      <c r="T234" s="42">
        <f t="shared" si="22"/>
        <v>42062.825770208336</v>
      </c>
      <c r="U234" s="40">
        <f t="shared" si="23"/>
        <v>2015</v>
      </c>
      <c r="V234" s="40">
        <f t="shared" si="24"/>
        <v>2015</v>
      </c>
      <c r="W234" s="50">
        <f t="shared" si="27"/>
        <v>30</v>
      </c>
    </row>
    <row r="235" spans="1:23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13">
        <f t="shared" si="25"/>
        <v>0</v>
      </c>
      <c r="P235" s="39">
        <f t="shared" si="26"/>
        <v>0</v>
      </c>
      <c r="Q235" s="39" t="s">
        <v>8359</v>
      </c>
      <c r="R235" s="39" t="s">
        <v>8322</v>
      </c>
      <c r="S235" s="42">
        <f t="shared" si="21"/>
        <v>42612.911724212958</v>
      </c>
      <c r="T235" s="42">
        <f t="shared" si="22"/>
        <v>42642.911724212958</v>
      </c>
      <c r="U235" s="40">
        <f t="shared" si="23"/>
        <v>2016</v>
      </c>
      <c r="V235" s="40">
        <f t="shared" si="24"/>
        <v>2016</v>
      </c>
      <c r="W235" s="50">
        <f t="shared" si="27"/>
        <v>30</v>
      </c>
    </row>
    <row r="236" spans="1:23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13">
        <f t="shared" si="25"/>
        <v>40</v>
      </c>
      <c r="P236" s="39">
        <f t="shared" si="26"/>
        <v>80.2</v>
      </c>
      <c r="Q236" s="39" t="s">
        <v>8359</v>
      </c>
      <c r="R236" s="39" t="s">
        <v>8322</v>
      </c>
      <c r="S236" s="42">
        <f t="shared" si="21"/>
        <v>42136.035415034727</v>
      </c>
      <c r="T236" s="42">
        <f t="shared" si="22"/>
        <v>42176.035415034727</v>
      </c>
      <c r="U236" s="40">
        <f t="shared" si="23"/>
        <v>2015</v>
      </c>
      <c r="V236" s="40">
        <f t="shared" si="24"/>
        <v>2015</v>
      </c>
      <c r="W236" s="50">
        <f t="shared" si="27"/>
        <v>40</v>
      </c>
    </row>
    <row r="237" spans="1:23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13">
        <f t="shared" si="25"/>
        <v>0</v>
      </c>
      <c r="P237" s="39">
        <f t="shared" si="26"/>
        <v>0</v>
      </c>
      <c r="Q237" s="39" t="s">
        <v>8359</v>
      </c>
      <c r="R237" s="39" t="s">
        <v>8322</v>
      </c>
      <c r="S237" s="42">
        <f t="shared" si="21"/>
        <v>42164.908535844908</v>
      </c>
      <c r="T237" s="42">
        <f t="shared" si="22"/>
        <v>42194.908535844908</v>
      </c>
      <c r="U237" s="40">
        <f t="shared" si="23"/>
        <v>2015</v>
      </c>
      <c r="V237" s="40">
        <f t="shared" si="24"/>
        <v>2015</v>
      </c>
      <c r="W237" s="50">
        <f t="shared" si="27"/>
        <v>30</v>
      </c>
    </row>
    <row r="238" spans="1:23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13">
        <f t="shared" si="25"/>
        <v>0</v>
      </c>
      <c r="P238" s="39">
        <f t="shared" si="26"/>
        <v>0</v>
      </c>
      <c r="Q238" s="39" t="s">
        <v>8359</v>
      </c>
      <c r="R238" s="39" t="s">
        <v>8322</v>
      </c>
      <c r="S238" s="42">
        <f t="shared" si="21"/>
        <v>42321.0844803125</v>
      </c>
      <c r="T238" s="42">
        <f t="shared" si="22"/>
        <v>42374</v>
      </c>
      <c r="U238" s="40">
        <f t="shared" si="23"/>
        <v>2016</v>
      </c>
      <c r="V238" s="40">
        <f t="shared" si="24"/>
        <v>2015</v>
      </c>
      <c r="W238" s="50">
        <f t="shared" si="27"/>
        <v>52.915519687499909</v>
      </c>
    </row>
    <row r="239" spans="1:23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13">
        <f t="shared" si="25"/>
        <v>0</v>
      </c>
      <c r="P239" s="39">
        <f t="shared" si="26"/>
        <v>50</v>
      </c>
      <c r="Q239" s="39" t="s">
        <v>8359</v>
      </c>
      <c r="R239" s="39" t="s">
        <v>8322</v>
      </c>
      <c r="S239" s="42">
        <f t="shared" si="21"/>
        <v>42377.577188298616</v>
      </c>
      <c r="T239" s="42">
        <f t="shared" si="22"/>
        <v>42437.577188298616</v>
      </c>
      <c r="U239" s="40">
        <f t="shared" si="23"/>
        <v>2016</v>
      </c>
      <c r="V239" s="40">
        <f t="shared" si="24"/>
        <v>2016</v>
      </c>
      <c r="W239" s="50">
        <f t="shared" si="27"/>
        <v>60</v>
      </c>
    </row>
    <row r="240" spans="1:23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13">
        <f t="shared" si="25"/>
        <v>0</v>
      </c>
      <c r="P240" s="39">
        <f t="shared" si="26"/>
        <v>0</v>
      </c>
      <c r="Q240" s="39" t="s">
        <v>8359</v>
      </c>
      <c r="R240" s="39" t="s">
        <v>8322</v>
      </c>
      <c r="S240" s="42">
        <f t="shared" si="21"/>
        <v>42713.962508796292</v>
      </c>
      <c r="T240" s="42">
        <f t="shared" si="22"/>
        <v>42734.375004629634</v>
      </c>
      <c r="U240" s="40">
        <f t="shared" si="23"/>
        <v>2016</v>
      </c>
      <c r="V240" s="40">
        <f t="shared" si="24"/>
        <v>2016</v>
      </c>
      <c r="W240" s="50">
        <f t="shared" si="27"/>
        <v>20.412495833341382</v>
      </c>
    </row>
    <row r="241" spans="1:23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13">
        <f t="shared" si="25"/>
        <v>25</v>
      </c>
      <c r="P241" s="39">
        <f t="shared" si="26"/>
        <v>50</v>
      </c>
      <c r="Q241" s="39" t="s">
        <v>8359</v>
      </c>
      <c r="R241" s="39" t="s">
        <v>8322</v>
      </c>
      <c r="S241" s="42">
        <f t="shared" si="21"/>
        <v>42297.110309374999</v>
      </c>
      <c r="T241" s="42">
        <f t="shared" si="22"/>
        <v>42316.5</v>
      </c>
      <c r="U241" s="40">
        <f t="shared" si="23"/>
        <v>2015</v>
      </c>
      <c r="V241" s="40">
        <f t="shared" si="24"/>
        <v>2015</v>
      </c>
      <c r="W241" s="50">
        <f t="shared" si="27"/>
        <v>19.389690625001094</v>
      </c>
    </row>
    <row r="242" spans="1:23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13">
        <f t="shared" si="25"/>
        <v>108</v>
      </c>
      <c r="P242" s="39">
        <f t="shared" si="26"/>
        <v>117.85</v>
      </c>
      <c r="Q242" s="39" t="s">
        <v>8359</v>
      </c>
      <c r="R242" s="39" t="s">
        <v>8323</v>
      </c>
      <c r="S242" s="42">
        <f t="shared" si="21"/>
        <v>41354.708463090275</v>
      </c>
      <c r="T242" s="42">
        <f t="shared" si="22"/>
        <v>41399.708463090275</v>
      </c>
      <c r="U242" s="40">
        <f t="shared" si="23"/>
        <v>2013</v>
      </c>
      <c r="V242" s="40">
        <f t="shared" si="24"/>
        <v>2013</v>
      </c>
      <c r="W242" s="50">
        <f t="shared" si="27"/>
        <v>45</v>
      </c>
    </row>
    <row r="243" spans="1:23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13">
        <f t="shared" si="25"/>
        <v>113</v>
      </c>
      <c r="P243" s="39">
        <f t="shared" si="26"/>
        <v>109.04</v>
      </c>
      <c r="Q243" s="39" t="s">
        <v>8359</v>
      </c>
      <c r="R243" s="39" t="s">
        <v>8323</v>
      </c>
      <c r="S243" s="42">
        <f t="shared" si="21"/>
        <v>41949.697966481479</v>
      </c>
      <c r="T243" s="42">
        <f t="shared" si="22"/>
        <v>41994.697966481486</v>
      </c>
      <c r="U243" s="40">
        <f t="shared" si="23"/>
        <v>2014</v>
      </c>
      <c r="V243" s="40">
        <f t="shared" si="24"/>
        <v>2014</v>
      </c>
      <c r="W243" s="50">
        <f t="shared" si="27"/>
        <v>45.000000000007276</v>
      </c>
    </row>
    <row r="244" spans="1:23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13">
        <f t="shared" si="25"/>
        <v>113</v>
      </c>
      <c r="P244" s="39">
        <f t="shared" si="26"/>
        <v>73.02</v>
      </c>
      <c r="Q244" s="39" t="s">
        <v>8359</v>
      </c>
      <c r="R244" s="39" t="s">
        <v>8323</v>
      </c>
      <c r="S244" s="42">
        <f t="shared" si="21"/>
        <v>40862.49294895833</v>
      </c>
      <c r="T244" s="42">
        <f t="shared" si="22"/>
        <v>40897.49294895833</v>
      </c>
      <c r="U244" s="40">
        <f t="shared" si="23"/>
        <v>2011</v>
      </c>
      <c r="V244" s="40">
        <f t="shared" si="24"/>
        <v>2011</v>
      </c>
      <c r="W244" s="50">
        <f t="shared" si="27"/>
        <v>35</v>
      </c>
    </row>
    <row r="245" spans="1:23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13">
        <f t="shared" si="25"/>
        <v>103</v>
      </c>
      <c r="P245" s="39">
        <f t="shared" si="26"/>
        <v>78.2</v>
      </c>
      <c r="Q245" s="39" t="s">
        <v>8359</v>
      </c>
      <c r="R245" s="39" t="s">
        <v>8323</v>
      </c>
      <c r="S245" s="42">
        <f t="shared" si="21"/>
        <v>41662.047503518515</v>
      </c>
      <c r="T245" s="42">
        <f t="shared" si="22"/>
        <v>41692.047503518515</v>
      </c>
      <c r="U245" s="40">
        <f t="shared" si="23"/>
        <v>2014</v>
      </c>
      <c r="V245" s="40">
        <f t="shared" si="24"/>
        <v>2014</v>
      </c>
      <c r="W245" s="50">
        <f t="shared" si="27"/>
        <v>30</v>
      </c>
    </row>
    <row r="246" spans="1:23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13">
        <f t="shared" si="25"/>
        <v>114</v>
      </c>
      <c r="P246" s="39">
        <f t="shared" si="26"/>
        <v>47.4</v>
      </c>
      <c r="Q246" s="39" t="s">
        <v>8359</v>
      </c>
      <c r="R246" s="39" t="s">
        <v>8323</v>
      </c>
      <c r="S246" s="42">
        <f t="shared" si="21"/>
        <v>40213.323606006947</v>
      </c>
      <c r="T246" s="42">
        <f t="shared" si="22"/>
        <v>40253.295835185185</v>
      </c>
      <c r="U246" s="40">
        <f t="shared" si="23"/>
        <v>2010</v>
      </c>
      <c r="V246" s="40">
        <f t="shared" si="24"/>
        <v>2010</v>
      </c>
      <c r="W246" s="50">
        <f t="shared" si="27"/>
        <v>39.972229178238194</v>
      </c>
    </row>
    <row r="247" spans="1:23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13">
        <f t="shared" si="25"/>
        <v>104</v>
      </c>
      <c r="P247" s="39">
        <f t="shared" si="26"/>
        <v>54.02</v>
      </c>
      <c r="Q247" s="39" t="s">
        <v>8359</v>
      </c>
      <c r="R247" s="39" t="s">
        <v>8323</v>
      </c>
      <c r="S247" s="42">
        <f t="shared" si="21"/>
        <v>41107.053076215278</v>
      </c>
      <c r="T247" s="42">
        <f t="shared" si="22"/>
        <v>41137.053076215278</v>
      </c>
      <c r="U247" s="40">
        <f t="shared" si="23"/>
        <v>2012</v>
      </c>
      <c r="V247" s="40">
        <f t="shared" si="24"/>
        <v>2012</v>
      </c>
      <c r="W247" s="50">
        <f t="shared" si="27"/>
        <v>30</v>
      </c>
    </row>
    <row r="248" spans="1:23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13">
        <f t="shared" si="25"/>
        <v>305</v>
      </c>
      <c r="P248" s="39">
        <f t="shared" si="26"/>
        <v>68.489999999999995</v>
      </c>
      <c r="Q248" s="39" t="s">
        <v>8359</v>
      </c>
      <c r="R248" s="39" t="s">
        <v>8323</v>
      </c>
      <c r="S248" s="42">
        <f t="shared" si="21"/>
        <v>40480.363493113429</v>
      </c>
      <c r="T248" s="42">
        <f t="shared" si="22"/>
        <v>40530.40515515046</v>
      </c>
      <c r="U248" s="40">
        <f t="shared" si="23"/>
        <v>2010</v>
      </c>
      <c r="V248" s="40">
        <f t="shared" si="24"/>
        <v>2010</v>
      </c>
      <c r="W248" s="50">
        <f t="shared" si="27"/>
        <v>50.041662037030619</v>
      </c>
    </row>
    <row r="249" spans="1:23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13">
        <f t="shared" si="25"/>
        <v>134</v>
      </c>
      <c r="P249" s="39">
        <f t="shared" si="26"/>
        <v>108.15</v>
      </c>
      <c r="Q249" s="39" t="s">
        <v>8359</v>
      </c>
      <c r="R249" s="39" t="s">
        <v>8323</v>
      </c>
      <c r="S249" s="42">
        <f t="shared" si="21"/>
        <v>40430.604335810189</v>
      </c>
      <c r="T249" s="42">
        <f t="shared" si="22"/>
        <v>40467.152087268521</v>
      </c>
      <c r="U249" s="40">
        <f t="shared" si="23"/>
        <v>2010</v>
      </c>
      <c r="V249" s="40">
        <f t="shared" si="24"/>
        <v>2010</v>
      </c>
      <c r="W249" s="50">
        <f t="shared" si="27"/>
        <v>36.547751458332641</v>
      </c>
    </row>
    <row r="250" spans="1:23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13">
        <f t="shared" si="25"/>
        <v>101</v>
      </c>
      <c r="P250" s="39">
        <f t="shared" si="26"/>
        <v>589.95000000000005</v>
      </c>
      <c r="Q250" s="39" t="s">
        <v>8359</v>
      </c>
      <c r="R250" s="39" t="s">
        <v>8323</v>
      </c>
      <c r="S250" s="42">
        <f t="shared" si="21"/>
        <v>40870.774413298612</v>
      </c>
      <c r="T250" s="42">
        <f t="shared" si="22"/>
        <v>40915.774413298612</v>
      </c>
      <c r="U250" s="40">
        <f t="shared" si="23"/>
        <v>2012</v>
      </c>
      <c r="V250" s="40">
        <f t="shared" si="24"/>
        <v>2011</v>
      </c>
      <c r="W250" s="50">
        <f t="shared" si="27"/>
        <v>45</v>
      </c>
    </row>
    <row r="251" spans="1:23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13">
        <f t="shared" si="25"/>
        <v>113</v>
      </c>
      <c r="P251" s="39">
        <f t="shared" si="26"/>
        <v>48.05</v>
      </c>
      <c r="Q251" s="39" t="s">
        <v>8359</v>
      </c>
      <c r="R251" s="39" t="s">
        <v>8323</v>
      </c>
      <c r="S251" s="42">
        <f t="shared" si="21"/>
        <v>40332.923842824071</v>
      </c>
      <c r="T251" s="42">
        <f t="shared" si="22"/>
        <v>40412.736120370369</v>
      </c>
      <c r="U251" s="40">
        <f t="shared" si="23"/>
        <v>2010</v>
      </c>
      <c r="V251" s="40">
        <f t="shared" si="24"/>
        <v>2010</v>
      </c>
      <c r="W251" s="50">
        <f t="shared" si="27"/>
        <v>79.812277546297992</v>
      </c>
    </row>
    <row r="252" spans="1:23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13">
        <f t="shared" si="25"/>
        <v>106</v>
      </c>
      <c r="P252" s="39">
        <f t="shared" si="26"/>
        <v>72.48</v>
      </c>
      <c r="Q252" s="39" t="s">
        <v>8359</v>
      </c>
      <c r="R252" s="39" t="s">
        <v>8323</v>
      </c>
      <c r="S252" s="42">
        <f t="shared" si="21"/>
        <v>41401.565876053239</v>
      </c>
      <c r="T252" s="42">
        <f t="shared" si="22"/>
        <v>41431.565876053239</v>
      </c>
      <c r="U252" s="40">
        <f t="shared" si="23"/>
        <v>2013</v>
      </c>
      <c r="V252" s="40">
        <f t="shared" si="24"/>
        <v>2013</v>
      </c>
      <c r="W252" s="50">
        <f t="shared" si="27"/>
        <v>30</v>
      </c>
    </row>
    <row r="253" spans="1:23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13">
        <f t="shared" si="25"/>
        <v>126</v>
      </c>
      <c r="P253" s="39">
        <f t="shared" si="26"/>
        <v>57.08</v>
      </c>
      <c r="Q253" s="39" t="s">
        <v>8359</v>
      </c>
      <c r="R253" s="39" t="s">
        <v>8323</v>
      </c>
      <c r="S253" s="42">
        <f t="shared" si="21"/>
        <v>41013.787576921291</v>
      </c>
      <c r="T253" s="42">
        <f t="shared" si="22"/>
        <v>41045.791675925924</v>
      </c>
      <c r="U253" s="40">
        <f t="shared" si="23"/>
        <v>2012</v>
      </c>
      <c r="V253" s="40">
        <f t="shared" si="24"/>
        <v>2012</v>
      </c>
      <c r="W253" s="50">
        <f t="shared" si="27"/>
        <v>32.004099004632735</v>
      </c>
    </row>
    <row r="254" spans="1:23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13">
        <f t="shared" si="25"/>
        <v>185</v>
      </c>
      <c r="P254" s="39">
        <f t="shared" si="26"/>
        <v>85.44</v>
      </c>
      <c r="Q254" s="39" t="s">
        <v>8359</v>
      </c>
      <c r="R254" s="39" t="s">
        <v>8323</v>
      </c>
      <c r="S254" s="42">
        <f t="shared" si="21"/>
        <v>40266.662709004631</v>
      </c>
      <c r="T254" s="42">
        <f t="shared" si="22"/>
        <v>40330.165980787038</v>
      </c>
      <c r="U254" s="40">
        <f t="shared" si="23"/>
        <v>2010</v>
      </c>
      <c r="V254" s="40">
        <f t="shared" si="24"/>
        <v>2010</v>
      </c>
      <c r="W254" s="50">
        <f t="shared" si="27"/>
        <v>63.503271782406955</v>
      </c>
    </row>
    <row r="255" spans="1:23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13">
        <f t="shared" si="25"/>
        <v>101</v>
      </c>
      <c r="P255" s="39">
        <f t="shared" si="26"/>
        <v>215.86</v>
      </c>
      <c r="Q255" s="39" t="s">
        <v>8359</v>
      </c>
      <c r="R255" s="39" t="s">
        <v>8323</v>
      </c>
      <c r="S255" s="42">
        <f t="shared" si="21"/>
        <v>40924.650870775462</v>
      </c>
      <c r="T255" s="42">
        <f t="shared" si="22"/>
        <v>40954.650870775462</v>
      </c>
      <c r="U255" s="40">
        <f t="shared" si="23"/>
        <v>2012</v>
      </c>
      <c r="V255" s="40">
        <f t="shared" si="24"/>
        <v>2012</v>
      </c>
      <c r="W255" s="50">
        <f t="shared" si="27"/>
        <v>30</v>
      </c>
    </row>
    <row r="256" spans="1:23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13">
        <f t="shared" si="25"/>
        <v>117</v>
      </c>
      <c r="P256" s="39">
        <f t="shared" si="26"/>
        <v>89.39</v>
      </c>
      <c r="Q256" s="39" t="s">
        <v>8359</v>
      </c>
      <c r="R256" s="39" t="s">
        <v>8323</v>
      </c>
      <c r="S256" s="42">
        <f t="shared" si="21"/>
        <v>42263.952672569445</v>
      </c>
      <c r="T256" s="42">
        <f t="shared" si="22"/>
        <v>42294.083335648145</v>
      </c>
      <c r="U256" s="40">
        <f t="shared" si="23"/>
        <v>2015</v>
      </c>
      <c r="V256" s="40">
        <f t="shared" si="24"/>
        <v>2015</v>
      </c>
      <c r="W256" s="50">
        <f t="shared" si="27"/>
        <v>30.130663078700309</v>
      </c>
    </row>
    <row r="257" spans="1:23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13">
        <f t="shared" si="25"/>
        <v>107</v>
      </c>
      <c r="P257" s="39">
        <f t="shared" si="26"/>
        <v>45.42</v>
      </c>
      <c r="Q257" s="39" t="s">
        <v>8359</v>
      </c>
      <c r="R257" s="39" t="s">
        <v>8323</v>
      </c>
      <c r="S257" s="42">
        <f t="shared" si="21"/>
        <v>40588.52641298611</v>
      </c>
      <c r="T257" s="42">
        <f t="shared" si="22"/>
        <v>40618.484750949079</v>
      </c>
      <c r="U257" s="40">
        <f t="shared" si="23"/>
        <v>2011</v>
      </c>
      <c r="V257" s="40">
        <f t="shared" si="24"/>
        <v>2011</v>
      </c>
      <c r="W257" s="50">
        <f t="shared" si="27"/>
        <v>29.958337962969381</v>
      </c>
    </row>
    <row r="258" spans="1:23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13">
        <f t="shared" si="25"/>
        <v>139</v>
      </c>
      <c r="P258" s="39">
        <f t="shared" si="26"/>
        <v>65.760000000000005</v>
      </c>
      <c r="Q258" s="39" t="s">
        <v>8359</v>
      </c>
      <c r="R258" s="39" t="s">
        <v>8323</v>
      </c>
      <c r="S258" s="42">
        <f t="shared" ref="S258:S321" si="28">((((LEFT(J258,10) &amp; "." &amp; RIGHT(J258,3))/60)/60)/24)+DATE(1970,1,1)</f>
        <v>41319.769299386571</v>
      </c>
      <c r="T258" s="42">
        <f t="shared" ref="T258:T321" si="29">((((LEFT(I258,10) &amp; "." &amp; RIGHT(I258,3))/60)/60)/24)+DATE(1970,1,1)</f>
        <v>41349.769299386571</v>
      </c>
      <c r="U258" s="40">
        <f t="shared" ref="U258:U321" si="30">YEAR(T258)</f>
        <v>2013</v>
      </c>
      <c r="V258" s="40">
        <f t="shared" ref="V258:V321" si="31">YEAR(S258)</f>
        <v>2013</v>
      </c>
      <c r="W258" s="50">
        <f t="shared" si="27"/>
        <v>30</v>
      </c>
    </row>
    <row r="259" spans="1:23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13">
        <f t="shared" ref="O259:O322" si="32">IFERROR(ROUND(E259/D259*100,0),"no backers")</f>
        <v>107</v>
      </c>
      <c r="P259" s="39">
        <f t="shared" ref="P259:P322" si="33">IFERROR(ROUND(E259/L259,2),0)</f>
        <v>66.7</v>
      </c>
      <c r="Q259" s="39" t="s">
        <v>8359</v>
      </c>
      <c r="R259" s="39" t="s">
        <v>8323</v>
      </c>
      <c r="S259" s="42">
        <f t="shared" si="28"/>
        <v>42479.626876875001</v>
      </c>
      <c r="T259" s="42">
        <f t="shared" si="29"/>
        <v>42509.626876875001</v>
      </c>
      <c r="U259" s="40">
        <f t="shared" si="30"/>
        <v>2016</v>
      </c>
      <c r="V259" s="40">
        <f t="shared" si="31"/>
        <v>2016</v>
      </c>
      <c r="W259" s="50">
        <f t="shared" ref="W259:W322" si="34">T259-S259</f>
        <v>30</v>
      </c>
    </row>
    <row r="260" spans="1:23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13">
        <f t="shared" si="32"/>
        <v>191</v>
      </c>
      <c r="P260" s="39">
        <f t="shared" si="33"/>
        <v>83.35</v>
      </c>
      <c r="Q260" s="39" t="s">
        <v>8359</v>
      </c>
      <c r="R260" s="39" t="s">
        <v>8323</v>
      </c>
      <c r="S260" s="42">
        <f t="shared" si="28"/>
        <v>40682.051697523144</v>
      </c>
      <c r="T260" s="42">
        <f t="shared" si="29"/>
        <v>40712.051697523144</v>
      </c>
      <c r="U260" s="40">
        <f t="shared" si="30"/>
        <v>2011</v>
      </c>
      <c r="V260" s="40">
        <f t="shared" si="31"/>
        <v>2011</v>
      </c>
      <c r="W260" s="50">
        <f t="shared" si="34"/>
        <v>30</v>
      </c>
    </row>
    <row r="261" spans="1:23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13">
        <f t="shared" si="32"/>
        <v>132</v>
      </c>
      <c r="P261" s="39">
        <f t="shared" si="33"/>
        <v>105.05</v>
      </c>
      <c r="Q261" s="39" t="s">
        <v>8359</v>
      </c>
      <c r="R261" s="39" t="s">
        <v>8323</v>
      </c>
      <c r="S261" s="42">
        <f t="shared" si="28"/>
        <v>42072.738078344904</v>
      </c>
      <c r="T261" s="42">
        <f t="shared" si="29"/>
        <v>42102.738078344904</v>
      </c>
      <c r="U261" s="40">
        <f t="shared" si="30"/>
        <v>2015</v>
      </c>
      <c r="V261" s="40">
        <f t="shared" si="31"/>
        <v>2015</v>
      </c>
      <c r="W261" s="50">
        <f t="shared" si="34"/>
        <v>30</v>
      </c>
    </row>
    <row r="262" spans="1:23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13">
        <f t="shared" si="32"/>
        <v>106</v>
      </c>
      <c r="P262" s="39">
        <f t="shared" si="33"/>
        <v>120.91</v>
      </c>
      <c r="Q262" s="39" t="s">
        <v>8359</v>
      </c>
      <c r="R262" s="39" t="s">
        <v>8323</v>
      </c>
      <c r="S262" s="42">
        <f t="shared" si="28"/>
        <v>40330.755551840281</v>
      </c>
      <c r="T262" s="42">
        <f t="shared" si="29"/>
        <v>40376.415980787038</v>
      </c>
      <c r="U262" s="40">
        <f t="shared" si="30"/>
        <v>2010</v>
      </c>
      <c r="V262" s="40">
        <f t="shared" si="31"/>
        <v>2010</v>
      </c>
      <c r="W262" s="50">
        <f t="shared" si="34"/>
        <v>45.660428946757747</v>
      </c>
    </row>
    <row r="263" spans="1:23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13">
        <f t="shared" si="32"/>
        <v>107</v>
      </c>
      <c r="P263" s="39">
        <f t="shared" si="33"/>
        <v>97.64</v>
      </c>
      <c r="Q263" s="39" t="s">
        <v>8359</v>
      </c>
      <c r="R263" s="39" t="s">
        <v>8323</v>
      </c>
      <c r="S263" s="42">
        <f t="shared" si="28"/>
        <v>41017.885471111113</v>
      </c>
      <c r="T263" s="42">
        <f t="shared" si="29"/>
        <v>41067.621538194442</v>
      </c>
      <c r="U263" s="40">
        <f t="shared" si="30"/>
        <v>2012</v>
      </c>
      <c r="V263" s="40">
        <f t="shared" si="31"/>
        <v>2012</v>
      </c>
      <c r="W263" s="50">
        <f t="shared" si="34"/>
        <v>49.736067083329544</v>
      </c>
    </row>
    <row r="264" spans="1:23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13">
        <f t="shared" si="32"/>
        <v>240</v>
      </c>
      <c r="P264" s="39">
        <f t="shared" si="33"/>
        <v>41.38</v>
      </c>
      <c r="Q264" s="39" t="s">
        <v>8359</v>
      </c>
      <c r="R264" s="39" t="s">
        <v>8323</v>
      </c>
      <c r="S264" s="42">
        <f t="shared" si="28"/>
        <v>40555.248018842591</v>
      </c>
      <c r="T264" s="42">
        <f t="shared" si="29"/>
        <v>40600.248018842591</v>
      </c>
      <c r="U264" s="40">
        <f t="shared" si="30"/>
        <v>2011</v>
      </c>
      <c r="V264" s="40">
        <f t="shared" si="31"/>
        <v>2011</v>
      </c>
      <c r="W264" s="50">
        <f t="shared" si="34"/>
        <v>45</v>
      </c>
    </row>
    <row r="265" spans="1:23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13">
        <f t="shared" si="32"/>
        <v>118</v>
      </c>
      <c r="P265" s="39">
        <f t="shared" si="33"/>
        <v>30.65</v>
      </c>
      <c r="Q265" s="39" t="s">
        <v>8359</v>
      </c>
      <c r="R265" s="39" t="s">
        <v>8323</v>
      </c>
      <c r="S265" s="42">
        <f t="shared" si="28"/>
        <v>41149.954797384256</v>
      </c>
      <c r="T265" s="42">
        <f t="shared" si="29"/>
        <v>41179.954797384256</v>
      </c>
      <c r="U265" s="40">
        <f t="shared" si="30"/>
        <v>2012</v>
      </c>
      <c r="V265" s="40">
        <f t="shared" si="31"/>
        <v>2012</v>
      </c>
      <c r="W265" s="50">
        <f t="shared" si="34"/>
        <v>30</v>
      </c>
    </row>
    <row r="266" spans="1:23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13">
        <f t="shared" si="32"/>
        <v>118</v>
      </c>
      <c r="P266" s="39">
        <f t="shared" si="33"/>
        <v>64.95</v>
      </c>
      <c r="Q266" s="39" t="s">
        <v>8359</v>
      </c>
      <c r="R266" s="39" t="s">
        <v>8323</v>
      </c>
      <c r="S266" s="42">
        <f t="shared" si="28"/>
        <v>41010.620324016199</v>
      </c>
      <c r="T266" s="42">
        <f t="shared" si="29"/>
        <v>41040.620324016199</v>
      </c>
      <c r="U266" s="40">
        <f t="shared" si="30"/>
        <v>2012</v>
      </c>
      <c r="V266" s="40">
        <f t="shared" si="31"/>
        <v>2012</v>
      </c>
      <c r="W266" s="50">
        <f t="shared" si="34"/>
        <v>30</v>
      </c>
    </row>
    <row r="267" spans="1:23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13">
        <f t="shared" si="32"/>
        <v>111</v>
      </c>
      <c r="P267" s="39">
        <f t="shared" si="33"/>
        <v>95.78</v>
      </c>
      <c r="Q267" s="39" t="s">
        <v>8359</v>
      </c>
      <c r="R267" s="39" t="s">
        <v>8323</v>
      </c>
      <c r="S267" s="42">
        <f t="shared" si="28"/>
        <v>40267.245722569445</v>
      </c>
      <c r="T267" s="42">
        <f t="shared" si="29"/>
        <v>40308.844450925928</v>
      </c>
      <c r="U267" s="40">
        <f t="shared" si="30"/>
        <v>2010</v>
      </c>
      <c r="V267" s="40">
        <f t="shared" si="31"/>
        <v>2010</v>
      </c>
      <c r="W267" s="50">
        <f t="shared" si="34"/>
        <v>41.598728356482752</v>
      </c>
    </row>
    <row r="268" spans="1:23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13">
        <f t="shared" si="32"/>
        <v>146</v>
      </c>
      <c r="P268" s="39">
        <f t="shared" si="33"/>
        <v>40.42</v>
      </c>
      <c r="Q268" s="39" t="s">
        <v>8359</v>
      </c>
      <c r="R268" s="39" t="s">
        <v>8323</v>
      </c>
      <c r="S268" s="42">
        <f t="shared" si="28"/>
        <v>40205.174855405094</v>
      </c>
      <c r="T268" s="42">
        <f t="shared" si="29"/>
        <v>40291.160424305555</v>
      </c>
      <c r="U268" s="40">
        <f t="shared" si="30"/>
        <v>2010</v>
      </c>
      <c r="V268" s="40">
        <f t="shared" si="31"/>
        <v>2010</v>
      </c>
      <c r="W268" s="50">
        <f t="shared" si="34"/>
        <v>85.985568900461658</v>
      </c>
    </row>
    <row r="269" spans="1:23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13">
        <f t="shared" si="32"/>
        <v>132</v>
      </c>
      <c r="P269" s="39">
        <f t="shared" si="33"/>
        <v>78.58</v>
      </c>
      <c r="Q269" s="39" t="s">
        <v>8359</v>
      </c>
      <c r="R269" s="39" t="s">
        <v>8323</v>
      </c>
      <c r="S269" s="42">
        <f t="shared" si="28"/>
        <v>41785.452540497688</v>
      </c>
      <c r="T269" s="42">
        <f t="shared" si="29"/>
        <v>41815.452540497688</v>
      </c>
      <c r="U269" s="40">
        <f t="shared" si="30"/>
        <v>2014</v>
      </c>
      <c r="V269" s="40">
        <f t="shared" si="31"/>
        <v>2014</v>
      </c>
      <c r="W269" s="50">
        <f t="shared" si="34"/>
        <v>30</v>
      </c>
    </row>
    <row r="270" spans="1:23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13">
        <f t="shared" si="32"/>
        <v>111</v>
      </c>
      <c r="P270" s="39">
        <f t="shared" si="33"/>
        <v>50.18</v>
      </c>
      <c r="Q270" s="39" t="s">
        <v>8359</v>
      </c>
      <c r="R270" s="39" t="s">
        <v>8323</v>
      </c>
      <c r="S270" s="42">
        <f t="shared" si="28"/>
        <v>40809.152525208337</v>
      </c>
      <c r="T270" s="42">
        <f t="shared" si="29"/>
        <v>40854.194198819445</v>
      </c>
      <c r="U270" s="40">
        <f t="shared" si="30"/>
        <v>2011</v>
      </c>
      <c r="V270" s="40">
        <f t="shared" si="31"/>
        <v>2011</v>
      </c>
      <c r="W270" s="50">
        <f t="shared" si="34"/>
        <v>45.041673611107399</v>
      </c>
    </row>
    <row r="271" spans="1:23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13">
        <f t="shared" si="32"/>
        <v>147</v>
      </c>
      <c r="P271" s="39">
        <f t="shared" si="33"/>
        <v>92.25</v>
      </c>
      <c r="Q271" s="39" t="s">
        <v>8359</v>
      </c>
      <c r="R271" s="39" t="s">
        <v>8323</v>
      </c>
      <c r="S271" s="42">
        <f t="shared" si="28"/>
        <v>42758.197021087966</v>
      </c>
      <c r="T271" s="42">
        <f t="shared" si="29"/>
        <v>42788.197021087966</v>
      </c>
      <c r="U271" s="40">
        <f t="shared" si="30"/>
        <v>2017</v>
      </c>
      <c r="V271" s="40">
        <f t="shared" si="31"/>
        <v>2017</v>
      </c>
      <c r="W271" s="50">
        <f t="shared" si="34"/>
        <v>30</v>
      </c>
    </row>
    <row r="272" spans="1:23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13">
        <f t="shared" si="32"/>
        <v>153</v>
      </c>
      <c r="P272" s="39">
        <f t="shared" si="33"/>
        <v>57.54</v>
      </c>
      <c r="Q272" s="39" t="s">
        <v>8359</v>
      </c>
      <c r="R272" s="39" t="s">
        <v>8323</v>
      </c>
      <c r="S272" s="42">
        <f t="shared" si="28"/>
        <v>40637.866551736108</v>
      </c>
      <c r="T272" s="42">
        <f t="shared" si="29"/>
        <v>40688.166666666664</v>
      </c>
      <c r="U272" s="40">
        <f t="shared" si="30"/>
        <v>2011</v>
      </c>
      <c r="V272" s="40">
        <f t="shared" si="31"/>
        <v>2011</v>
      </c>
      <c r="W272" s="50">
        <f t="shared" si="34"/>
        <v>50.300114930556447</v>
      </c>
    </row>
    <row r="273" spans="1:23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13">
        <f t="shared" si="32"/>
        <v>105</v>
      </c>
      <c r="P273" s="39">
        <f t="shared" si="33"/>
        <v>109.42</v>
      </c>
      <c r="Q273" s="39" t="s">
        <v>8359</v>
      </c>
      <c r="R273" s="39" t="s">
        <v>8323</v>
      </c>
      <c r="S273" s="42">
        <f t="shared" si="28"/>
        <v>41612.100253020835</v>
      </c>
      <c r="T273" s="42">
        <f t="shared" si="29"/>
        <v>41641.333340277779</v>
      </c>
      <c r="U273" s="40">
        <f t="shared" si="30"/>
        <v>2014</v>
      </c>
      <c r="V273" s="40">
        <f t="shared" si="31"/>
        <v>2013</v>
      </c>
      <c r="W273" s="50">
        <f t="shared" si="34"/>
        <v>29.233087256943691</v>
      </c>
    </row>
    <row r="274" spans="1:23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13">
        <f t="shared" si="32"/>
        <v>177</v>
      </c>
      <c r="P274" s="39">
        <f t="shared" si="33"/>
        <v>81.89</v>
      </c>
      <c r="Q274" s="39" t="s">
        <v>8359</v>
      </c>
      <c r="R274" s="39" t="s">
        <v>8323</v>
      </c>
      <c r="S274" s="42">
        <f t="shared" si="28"/>
        <v>40235.900361006949</v>
      </c>
      <c r="T274" s="42">
        <f t="shared" si="29"/>
        <v>40296.784034027776</v>
      </c>
      <c r="U274" s="40">
        <f t="shared" si="30"/>
        <v>2010</v>
      </c>
      <c r="V274" s="40">
        <f t="shared" si="31"/>
        <v>2010</v>
      </c>
      <c r="W274" s="50">
        <f t="shared" si="34"/>
        <v>60.8836730208277</v>
      </c>
    </row>
    <row r="275" spans="1:23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13">
        <f t="shared" si="32"/>
        <v>108</v>
      </c>
      <c r="P275" s="39">
        <f t="shared" si="33"/>
        <v>45.67</v>
      </c>
      <c r="Q275" s="39" t="s">
        <v>8359</v>
      </c>
      <c r="R275" s="39" t="s">
        <v>8323</v>
      </c>
      <c r="S275" s="42">
        <f t="shared" si="28"/>
        <v>40697.49845215278</v>
      </c>
      <c r="T275" s="42">
        <f t="shared" si="29"/>
        <v>40727.49845215278</v>
      </c>
      <c r="U275" s="40">
        <f t="shared" si="30"/>
        <v>2011</v>
      </c>
      <c r="V275" s="40">
        <f t="shared" si="31"/>
        <v>2011</v>
      </c>
      <c r="W275" s="50">
        <f t="shared" si="34"/>
        <v>30</v>
      </c>
    </row>
    <row r="276" spans="1:23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13">
        <f t="shared" si="32"/>
        <v>156</v>
      </c>
      <c r="P276" s="39">
        <f t="shared" si="33"/>
        <v>55.22</v>
      </c>
      <c r="Q276" s="39" t="s">
        <v>8359</v>
      </c>
      <c r="R276" s="39" t="s">
        <v>8323</v>
      </c>
      <c r="S276" s="42">
        <f t="shared" si="28"/>
        <v>40969.91238228009</v>
      </c>
      <c r="T276" s="42">
        <f t="shared" si="29"/>
        <v>41004.290973842595</v>
      </c>
      <c r="U276" s="40">
        <f t="shared" si="30"/>
        <v>2012</v>
      </c>
      <c r="V276" s="40">
        <f t="shared" si="31"/>
        <v>2012</v>
      </c>
      <c r="W276" s="50">
        <f t="shared" si="34"/>
        <v>34.37859156250488</v>
      </c>
    </row>
    <row r="277" spans="1:23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13">
        <f t="shared" si="32"/>
        <v>108</v>
      </c>
      <c r="P277" s="39">
        <f t="shared" si="33"/>
        <v>65.3</v>
      </c>
      <c r="Q277" s="39" t="s">
        <v>8359</v>
      </c>
      <c r="R277" s="39" t="s">
        <v>8323</v>
      </c>
      <c r="S277" s="42">
        <f t="shared" si="28"/>
        <v>41193.032018124999</v>
      </c>
      <c r="T277" s="42">
        <f t="shared" si="29"/>
        <v>41223.073691736114</v>
      </c>
      <c r="U277" s="40">
        <f t="shared" si="30"/>
        <v>2012</v>
      </c>
      <c r="V277" s="40">
        <f t="shared" si="31"/>
        <v>2012</v>
      </c>
      <c r="W277" s="50">
        <f t="shared" si="34"/>
        <v>30.041673611114675</v>
      </c>
    </row>
    <row r="278" spans="1:23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13">
        <f t="shared" si="32"/>
        <v>148</v>
      </c>
      <c r="P278" s="39">
        <f t="shared" si="33"/>
        <v>95.23</v>
      </c>
      <c r="Q278" s="39" t="s">
        <v>8359</v>
      </c>
      <c r="R278" s="39" t="s">
        <v>8323</v>
      </c>
      <c r="S278" s="42">
        <f t="shared" si="28"/>
        <v>40967.081878171295</v>
      </c>
      <c r="T278" s="42">
        <f t="shared" si="29"/>
        <v>41027.040216134257</v>
      </c>
      <c r="U278" s="40">
        <f t="shared" si="30"/>
        <v>2012</v>
      </c>
      <c r="V278" s="40">
        <f t="shared" si="31"/>
        <v>2012</v>
      </c>
      <c r="W278" s="50">
        <f t="shared" si="34"/>
        <v>59.958337962962105</v>
      </c>
    </row>
    <row r="279" spans="1:23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13">
        <f t="shared" si="32"/>
        <v>110</v>
      </c>
      <c r="P279" s="39">
        <f t="shared" si="33"/>
        <v>75.44</v>
      </c>
      <c r="Q279" s="39" t="s">
        <v>8359</v>
      </c>
      <c r="R279" s="39" t="s">
        <v>8323</v>
      </c>
      <c r="S279" s="42">
        <f t="shared" si="28"/>
        <v>42117.891426145834</v>
      </c>
      <c r="T279" s="42">
        <f t="shared" si="29"/>
        <v>42147.891426145834</v>
      </c>
      <c r="U279" s="40">
        <f t="shared" si="30"/>
        <v>2015</v>
      </c>
      <c r="V279" s="40">
        <f t="shared" si="31"/>
        <v>2015</v>
      </c>
      <c r="W279" s="50">
        <f t="shared" si="34"/>
        <v>30</v>
      </c>
    </row>
    <row r="280" spans="1:23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13">
        <f t="shared" si="32"/>
        <v>150</v>
      </c>
      <c r="P280" s="39">
        <f t="shared" si="33"/>
        <v>97.82</v>
      </c>
      <c r="Q280" s="39" t="s">
        <v>8359</v>
      </c>
      <c r="R280" s="39" t="s">
        <v>8323</v>
      </c>
      <c r="S280" s="42">
        <f t="shared" si="28"/>
        <v>41164.040966886576</v>
      </c>
      <c r="T280" s="42">
        <f t="shared" si="29"/>
        <v>41194.040966886576</v>
      </c>
      <c r="U280" s="40">
        <f t="shared" si="30"/>
        <v>2012</v>
      </c>
      <c r="V280" s="40">
        <f t="shared" si="31"/>
        <v>2012</v>
      </c>
      <c r="W280" s="50">
        <f t="shared" si="34"/>
        <v>30</v>
      </c>
    </row>
    <row r="281" spans="1:23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13">
        <f t="shared" si="32"/>
        <v>157</v>
      </c>
      <c r="P281" s="39">
        <f t="shared" si="33"/>
        <v>87.69</v>
      </c>
      <c r="Q281" s="39" t="s">
        <v>8359</v>
      </c>
      <c r="R281" s="39" t="s">
        <v>8323</v>
      </c>
      <c r="S281" s="42">
        <f t="shared" si="28"/>
        <v>42759.244167777782</v>
      </c>
      <c r="T281" s="42">
        <f t="shared" si="29"/>
        <v>42793.084037731474</v>
      </c>
      <c r="U281" s="40">
        <f t="shared" si="30"/>
        <v>2017</v>
      </c>
      <c r="V281" s="40">
        <f t="shared" si="31"/>
        <v>2017</v>
      </c>
      <c r="W281" s="50">
        <f t="shared" si="34"/>
        <v>33.839869953691959</v>
      </c>
    </row>
    <row r="282" spans="1:23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13">
        <f t="shared" si="32"/>
        <v>156</v>
      </c>
      <c r="P282" s="39">
        <f t="shared" si="33"/>
        <v>54.75</v>
      </c>
      <c r="Q282" s="39" t="s">
        <v>8359</v>
      </c>
      <c r="R282" s="39" t="s">
        <v>8323</v>
      </c>
      <c r="S282" s="42">
        <f t="shared" si="28"/>
        <v>41744.590683275463</v>
      </c>
      <c r="T282" s="42">
        <f t="shared" si="29"/>
        <v>41789.590683275463</v>
      </c>
      <c r="U282" s="40">
        <f t="shared" si="30"/>
        <v>2014</v>
      </c>
      <c r="V282" s="40">
        <f t="shared" si="31"/>
        <v>2014</v>
      </c>
      <c r="W282" s="50">
        <f t="shared" si="34"/>
        <v>45</v>
      </c>
    </row>
    <row r="283" spans="1:23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13">
        <f t="shared" si="32"/>
        <v>121</v>
      </c>
      <c r="P283" s="39">
        <f t="shared" si="33"/>
        <v>83.95</v>
      </c>
      <c r="Q283" s="39" t="s">
        <v>8359</v>
      </c>
      <c r="R283" s="39" t="s">
        <v>8323</v>
      </c>
      <c r="S283" s="42">
        <f t="shared" si="28"/>
        <v>39950.163350844909</v>
      </c>
      <c r="T283" s="42">
        <f t="shared" si="29"/>
        <v>40035.809726388885</v>
      </c>
      <c r="U283" s="40">
        <f t="shared" si="30"/>
        <v>2009</v>
      </c>
      <c r="V283" s="40">
        <f t="shared" si="31"/>
        <v>2009</v>
      </c>
      <c r="W283" s="50">
        <f t="shared" si="34"/>
        <v>85.646375543976319</v>
      </c>
    </row>
    <row r="284" spans="1:23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13">
        <f t="shared" si="32"/>
        <v>101</v>
      </c>
      <c r="P284" s="39">
        <f t="shared" si="33"/>
        <v>254.39</v>
      </c>
      <c r="Q284" s="39" t="s">
        <v>8359</v>
      </c>
      <c r="R284" s="39" t="s">
        <v>8323</v>
      </c>
      <c r="S284" s="42">
        <f t="shared" si="28"/>
        <v>40194.920051990739</v>
      </c>
      <c r="T284" s="42">
        <f t="shared" si="29"/>
        <v>40231.916666666664</v>
      </c>
      <c r="U284" s="40">
        <f t="shared" si="30"/>
        <v>2010</v>
      </c>
      <c r="V284" s="40">
        <f t="shared" si="31"/>
        <v>2010</v>
      </c>
      <c r="W284" s="50">
        <f t="shared" si="34"/>
        <v>36.99661467592523</v>
      </c>
    </row>
    <row r="285" spans="1:23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13">
        <f t="shared" si="32"/>
        <v>114</v>
      </c>
      <c r="P285" s="39">
        <f t="shared" si="33"/>
        <v>101.83</v>
      </c>
      <c r="Q285" s="39" t="s">
        <v>8359</v>
      </c>
      <c r="R285" s="39" t="s">
        <v>8323</v>
      </c>
      <c r="S285" s="42">
        <f t="shared" si="28"/>
        <v>40675.71000861111</v>
      </c>
      <c r="T285" s="42">
        <f t="shared" si="29"/>
        <v>40695.207642824076</v>
      </c>
      <c r="U285" s="40">
        <f t="shared" si="30"/>
        <v>2011</v>
      </c>
      <c r="V285" s="40">
        <f t="shared" si="31"/>
        <v>2011</v>
      </c>
      <c r="W285" s="50">
        <f t="shared" si="34"/>
        <v>19.497634212966659</v>
      </c>
    </row>
    <row r="286" spans="1:23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13">
        <f t="shared" si="32"/>
        <v>105</v>
      </c>
      <c r="P286" s="39">
        <f t="shared" si="33"/>
        <v>55.07</v>
      </c>
      <c r="Q286" s="39" t="s">
        <v>8359</v>
      </c>
      <c r="R286" s="39" t="s">
        <v>8323</v>
      </c>
      <c r="S286" s="42">
        <f t="shared" si="28"/>
        <v>40904.738203472225</v>
      </c>
      <c r="T286" s="42">
        <f t="shared" si="29"/>
        <v>40929.738203472225</v>
      </c>
      <c r="U286" s="40">
        <f t="shared" si="30"/>
        <v>2012</v>
      </c>
      <c r="V286" s="40">
        <f t="shared" si="31"/>
        <v>2011</v>
      </c>
      <c r="W286" s="50">
        <f t="shared" si="34"/>
        <v>25</v>
      </c>
    </row>
    <row r="287" spans="1:23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13">
        <f t="shared" si="32"/>
        <v>229</v>
      </c>
      <c r="P287" s="39">
        <f t="shared" si="33"/>
        <v>56.9</v>
      </c>
      <c r="Q287" s="39" t="s">
        <v>8359</v>
      </c>
      <c r="R287" s="39" t="s">
        <v>8323</v>
      </c>
      <c r="S287" s="42">
        <f t="shared" si="28"/>
        <v>41506.756112592593</v>
      </c>
      <c r="T287" s="42">
        <f t="shared" si="29"/>
        <v>41536.756112592593</v>
      </c>
      <c r="U287" s="40">
        <f t="shared" si="30"/>
        <v>2013</v>
      </c>
      <c r="V287" s="40">
        <f t="shared" si="31"/>
        <v>2013</v>
      </c>
      <c r="W287" s="50">
        <f t="shared" si="34"/>
        <v>30</v>
      </c>
    </row>
    <row r="288" spans="1:23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13">
        <f t="shared" si="32"/>
        <v>109</v>
      </c>
      <c r="P288" s="39">
        <f t="shared" si="33"/>
        <v>121.28</v>
      </c>
      <c r="Q288" s="39" t="s">
        <v>8359</v>
      </c>
      <c r="R288" s="39" t="s">
        <v>8323</v>
      </c>
      <c r="S288" s="42">
        <f t="shared" si="28"/>
        <v>41313.816251435186</v>
      </c>
      <c r="T288" s="42">
        <f t="shared" si="29"/>
        <v>41358.774589398148</v>
      </c>
      <c r="U288" s="40">
        <f t="shared" si="30"/>
        <v>2013</v>
      </c>
      <c r="V288" s="40">
        <f t="shared" si="31"/>
        <v>2013</v>
      </c>
      <c r="W288" s="50">
        <f t="shared" si="34"/>
        <v>44.958337962962105</v>
      </c>
    </row>
    <row r="289" spans="1:23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13">
        <f t="shared" si="32"/>
        <v>176</v>
      </c>
      <c r="P289" s="39">
        <f t="shared" si="33"/>
        <v>91.19</v>
      </c>
      <c r="Q289" s="39" t="s">
        <v>8359</v>
      </c>
      <c r="R289" s="39" t="s">
        <v>8323</v>
      </c>
      <c r="S289" s="42">
        <f t="shared" si="28"/>
        <v>41184.277986319445</v>
      </c>
      <c r="T289" s="42">
        <f t="shared" si="29"/>
        <v>41215.166675925924</v>
      </c>
      <c r="U289" s="40">
        <f t="shared" si="30"/>
        <v>2012</v>
      </c>
      <c r="V289" s="40">
        <f t="shared" si="31"/>
        <v>2012</v>
      </c>
      <c r="W289" s="50">
        <f t="shared" si="34"/>
        <v>30.888689606479602</v>
      </c>
    </row>
    <row r="290" spans="1:23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13">
        <f t="shared" si="32"/>
        <v>103</v>
      </c>
      <c r="P290" s="39">
        <f t="shared" si="33"/>
        <v>115.45</v>
      </c>
      <c r="Q290" s="39" t="s">
        <v>8359</v>
      </c>
      <c r="R290" s="39" t="s">
        <v>8323</v>
      </c>
      <c r="S290" s="42">
        <f t="shared" si="28"/>
        <v>41051.168905011575</v>
      </c>
      <c r="T290" s="42">
        <f t="shared" si="29"/>
        <v>41086.168905011575</v>
      </c>
      <c r="U290" s="40">
        <f t="shared" si="30"/>
        <v>2012</v>
      </c>
      <c r="V290" s="40">
        <f t="shared" si="31"/>
        <v>2012</v>
      </c>
      <c r="W290" s="50">
        <f t="shared" si="34"/>
        <v>35</v>
      </c>
    </row>
    <row r="291" spans="1:23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13">
        <f t="shared" si="32"/>
        <v>105</v>
      </c>
      <c r="P291" s="39">
        <f t="shared" si="33"/>
        <v>67.77</v>
      </c>
      <c r="Q291" s="39" t="s">
        <v>8359</v>
      </c>
      <c r="R291" s="39" t="s">
        <v>8323</v>
      </c>
      <c r="S291" s="42">
        <f t="shared" si="28"/>
        <v>41550.456421689814</v>
      </c>
      <c r="T291" s="42">
        <f t="shared" si="29"/>
        <v>41580.456421689814</v>
      </c>
      <c r="U291" s="40">
        <f t="shared" si="30"/>
        <v>2013</v>
      </c>
      <c r="V291" s="40">
        <f t="shared" si="31"/>
        <v>2013</v>
      </c>
      <c r="W291" s="50">
        <f t="shared" si="34"/>
        <v>30</v>
      </c>
    </row>
    <row r="292" spans="1:23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13">
        <f t="shared" si="32"/>
        <v>107</v>
      </c>
      <c r="P292" s="39">
        <f t="shared" si="33"/>
        <v>28.58</v>
      </c>
      <c r="Q292" s="39" t="s">
        <v>8359</v>
      </c>
      <c r="R292" s="39" t="s">
        <v>8323</v>
      </c>
      <c r="S292" s="42">
        <f t="shared" si="28"/>
        <v>40526.369186307871</v>
      </c>
      <c r="T292" s="42">
        <f t="shared" si="29"/>
        <v>40576.332645138886</v>
      </c>
      <c r="U292" s="40">
        <f t="shared" si="30"/>
        <v>2011</v>
      </c>
      <c r="V292" s="40">
        <f t="shared" si="31"/>
        <v>2010</v>
      </c>
      <c r="W292" s="50">
        <f t="shared" si="34"/>
        <v>49.963458831014577</v>
      </c>
    </row>
    <row r="293" spans="1:23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13">
        <f t="shared" si="32"/>
        <v>120</v>
      </c>
      <c r="P293" s="39">
        <f t="shared" si="33"/>
        <v>46.88</v>
      </c>
      <c r="Q293" s="39" t="s">
        <v>8359</v>
      </c>
      <c r="R293" s="39" t="s">
        <v>8323</v>
      </c>
      <c r="S293" s="42">
        <f t="shared" si="28"/>
        <v>41376.769053773147</v>
      </c>
      <c r="T293" s="42">
        <f t="shared" si="29"/>
        <v>41395.00069976852</v>
      </c>
      <c r="U293" s="40">
        <f t="shared" si="30"/>
        <v>2013</v>
      </c>
      <c r="V293" s="40">
        <f t="shared" si="31"/>
        <v>2013</v>
      </c>
      <c r="W293" s="50">
        <f t="shared" si="34"/>
        <v>18.231645995372673</v>
      </c>
    </row>
    <row r="294" spans="1:23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13">
        <f t="shared" si="32"/>
        <v>102</v>
      </c>
      <c r="P294" s="39">
        <f t="shared" si="33"/>
        <v>154.41999999999999</v>
      </c>
      <c r="Q294" s="39" t="s">
        <v>8359</v>
      </c>
      <c r="R294" s="39" t="s">
        <v>8323</v>
      </c>
      <c r="S294" s="42">
        <f t="shared" si="28"/>
        <v>40812.803236099535</v>
      </c>
      <c r="T294" s="42">
        <f t="shared" si="29"/>
        <v>40845.165980787038</v>
      </c>
      <c r="U294" s="40">
        <f t="shared" si="30"/>
        <v>2011</v>
      </c>
      <c r="V294" s="40">
        <f t="shared" si="31"/>
        <v>2011</v>
      </c>
      <c r="W294" s="50">
        <f t="shared" si="34"/>
        <v>32.362744687503437</v>
      </c>
    </row>
    <row r="295" spans="1:23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13">
        <f t="shared" si="32"/>
        <v>101</v>
      </c>
      <c r="P295" s="39">
        <f t="shared" si="33"/>
        <v>201.22</v>
      </c>
      <c r="Q295" s="39" t="s">
        <v>8359</v>
      </c>
      <c r="R295" s="39" t="s">
        <v>8323</v>
      </c>
      <c r="S295" s="42">
        <f t="shared" si="28"/>
        <v>41719.667994374999</v>
      </c>
      <c r="T295" s="42">
        <f t="shared" si="29"/>
        <v>41749.667994374999</v>
      </c>
      <c r="U295" s="40">
        <f t="shared" si="30"/>
        <v>2014</v>
      </c>
      <c r="V295" s="40">
        <f t="shared" si="31"/>
        <v>2014</v>
      </c>
      <c r="W295" s="50">
        <f t="shared" si="34"/>
        <v>30</v>
      </c>
    </row>
    <row r="296" spans="1:23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13">
        <f t="shared" si="32"/>
        <v>100</v>
      </c>
      <c r="P296" s="39">
        <f t="shared" si="33"/>
        <v>100</v>
      </c>
      <c r="Q296" s="39" t="s">
        <v>8359</v>
      </c>
      <c r="R296" s="39" t="s">
        <v>8323</v>
      </c>
      <c r="S296" s="42">
        <f t="shared" si="28"/>
        <v>40343.084431643518</v>
      </c>
      <c r="T296" s="42">
        <f t="shared" si="29"/>
        <v>40378.666668981481</v>
      </c>
      <c r="U296" s="40">
        <f t="shared" si="30"/>
        <v>2010</v>
      </c>
      <c r="V296" s="40">
        <f t="shared" si="31"/>
        <v>2010</v>
      </c>
      <c r="W296" s="50">
        <f t="shared" si="34"/>
        <v>35.582237337963306</v>
      </c>
    </row>
    <row r="297" spans="1:23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13">
        <f t="shared" si="32"/>
        <v>133</v>
      </c>
      <c r="P297" s="39">
        <f t="shared" si="33"/>
        <v>100.08</v>
      </c>
      <c r="Q297" s="39" t="s">
        <v>8359</v>
      </c>
      <c r="R297" s="39" t="s">
        <v>8323</v>
      </c>
      <c r="S297" s="42">
        <f t="shared" si="28"/>
        <v>41519.004738530093</v>
      </c>
      <c r="T297" s="42">
        <f t="shared" si="29"/>
        <v>41579</v>
      </c>
      <c r="U297" s="40">
        <f t="shared" si="30"/>
        <v>2013</v>
      </c>
      <c r="V297" s="40">
        <f t="shared" si="31"/>
        <v>2013</v>
      </c>
      <c r="W297" s="50">
        <f t="shared" si="34"/>
        <v>59.995261469906836</v>
      </c>
    </row>
    <row r="298" spans="1:23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13">
        <f t="shared" si="32"/>
        <v>119</v>
      </c>
      <c r="P298" s="39">
        <f t="shared" si="33"/>
        <v>230.09</v>
      </c>
      <c r="Q298" s="39" t="s">
        <v>8359</v>
      </c>
      <c r="R298" s="39" t="s">
        <v>8323</v>
      </c>
      <c r="S298" s="42">
        <f t="shared" si="28"/>
        <v>41134.475498645836</v>
      </c>
      <c r="T298" s="42">
        <f t="shared" si="29"/>
        <v>41159.475498645836</v>
      </c>
      <c r="U298" s="40">
        <f t="shared" si="30"/>
        <v>2012</v>
      </c>
      <c r="V298" s="40">
        <f t="shared" si="31"/>
        <v>2012</v>
      </c>
      <c r="W298" s="50">
        <f t="shared" si="34"/>
        <v>25</v>
      </c>
    </row>
    <row r="299" spans="1:23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13">
        <f t="shared" si="32"/>
        <v>101</v>
      </c>
      <c r="P299" s="39">
        <f t="shared" si="33"/>
        <v>141.75</v>
      </c>
      <c r="Q299" s="39" t="s">
        <v>8359</v>
      </c>
      <c r="R299" s="39" t="s">
        <v>8323</v>
      </c>
      <c r="S299" s="42">
        <f t="shared" si="28"/>
        <v>42089.728031261577</v>
      </c>
      <c r="T299" s="42">
        <f t="shared" si="29"/>
        <v>42125.165980787038</v>
      </c>
      <c r="U299" s="40">
        <f t="shared" si="30"/>
        <v>2015</v>
      </c>
      <c r="V299" s="40">
        <f t="shared" si="31"/>
        <v>2015</v>
      </c>
      <c r="W299" s="50">
        <f t="shared" si="34"/>
        <v>35.43794952546159</v>
      </c>
    </row>
    <row r="300" spans="1:23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13">
        <f t="shared" si="32"/>
        <v>109</v>
      </c>
      <c r="P300" s="39">
        <f t="shared" si="33"/>
        <v>56.34</v>
      </c>
      <c r="Q300" s="39" t="s">
        <v>8359</v>
      </c>
      <c r="R300" s="39" t="s">
        <v>8323</v>
      </c>
      <c r="S300" s="42">
        <f t="shared" si="28"/>
        <v>41709.463519074074</v>
      </c>
      <c r="T300" s="42">
        <f t="shared" si="29"/>
        <v>41768.875002314817</v>
      </c>
      <c r="U300" s="40">
        <f t="shared" si="30"/>
        <v>2014</v>
      </c>
      <c r="V300" s="40">
        <f t="shared" si="31"/>
        <v>2014</v>
      </c>
      <c r="W300" s="50">
        <f t="shared" si="34"/>
        <v>59.411483240743109</v>
      </c>
    </row>
    <row r="301" spans="1:23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13">
        <f t="shared" si="32"/>
        <v>179</v>
      </c>
      <c r="P301" s="39">
        <f t="shared" si="33"/>
        <v>73.34</v>
      </c>
      <c r="Q301" s="39" t="s">
        <v>8359</v>
      </c>
      <c r="R301" s="39" t="s">
        <v>8323</v>
      </c>
      <c r="S301" s="42">
        <f t="shared" si="28"/>
        <v>40469.225236805556</v>
      </c>
      <c r="T301" s="42">
        <f t="shared" si="29"/>
        <v>40499.266898842594</v>
      </c>
      <c r="U301" s="40">
        <f t="shared" si="30"/>
        <v>2010</v>
      </c>
      <c r="V301" s="40">
        <f t="shared" si="31"/>
        <v>2010</v>
      </c>
      <c r="W301" s="50">
        <f t="shared" si="34"/>
        <v>30.041662037037895</v>
      </c>
    </row>
    <row r="302" spans="1:23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13">
        <f t="shared" si="32"/>
        <v>102</v>
      </c>
      <c r="P302" s="39">
        <f t="shared" si="33"/>
        <v>85.34</v>
      </c>
      <c r="Q302" s="39" t="s">
        <v>8359</v>
      </c>
      <c r="R302" s="39" t="s">
        <v>8323</v>
      </c>
      <c r="S302" s="42">
        <f t="shared" si="28"/>
        <v>40626.959939097222</v>
      </c>
      <c r="T302" s="42">
        <f t="shared" si="29"/>
        <v>40657.959932152778</v>
      </c>
      <c r="U302" s="40">
        <f t="shared" si="30"/>
        <v>2011</v>
      </c>
      <c r="V302" s="40">
        <f t="shared" si="31"/>
        <v>2011</v>
      </c>
      <c r="W302" s="50">
        <f t="shared" si="34"/>
        <v>30.999993055556843</v>
      </c>
    </row>
    <row r="303" spans="1:23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13">
        <f t="shared" si="32"/>
        <v>119</v>
      </c>
      <c r="P303" s="39">
        <f t="shared" si="33"/>
        <v>61.5</v>
      </c>
      <c r="Q303" s="39" t="s">
        <v>8359</v>
      </c>
      <c r="R303" s="39" t="s">
        <v>8323</v>
      </c>
      <c r="S303" s="42">
        <f t="shared" si="28"/>
        <v>41312.737684432868</v>
      </c>
      <c r="T303" s="42">
        <f t="shared" si="29"/>
        <v>41352.696010821761</v>
      </c>
      <c r="U303" s="40">
        <f t="shared" si="30"/>
        <v>2013</v>
      </c>
      <c r="V303" s="40">
        <f t="shared" si="31"/>
        <v>2013</v>
      </c>
      <c r="W303" s="50">
        <f t="shared" si="34"/>
        <v>39.958326388892601</v>
      </c>
    </row>
    <row r="304" spans="1:23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13">
        <f t="shared" si="32"/>
        <v>100</v>
      </c>
      <c r="P304" s="39">
        <f t="shared" si="33"/>
        <v>93.02</v>
      </c>
      <c r="Q304" s="39" t="s">
        <v>8359</v>
      </c>
      <c r="R304" s="39" t="s">
        <v>8323</v>
      </c>
      <c r="S304" s="42">
        <f t="shared" si="28"/>
        <v>40933.856928680558</v>
      </c>
      <c r="T304" s="42">
        <f t="shared" si="29"/>
        <v>40963.856928680558</v>
      </c>
      <c r="U304" s="40">
        <f t="shared" si="30"/>
        <v>2012</v>
      </c>
      <c r="V304" s="40">
        <f t="shared" si="31"/>
        <v>2012</v>
      </c>
      <c r="W304" s="50">
        <f t="shared" si="34"/>
        <v>30</v>
      </c>
    </row>
    <row r="305" spans="1:23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13">
        <f t="shared" si="32"/>
        <v>137</v>
      </c>
      <c r="P305" s="39">
        <f t="shared" si="33"/>
        <v>50.29</v>
      </c>
      <c r="Q305" s="39" t="s">
        <v>8359</v>
      </c>
      <c r="R305" s="39" t="s">
        <v>8323</v>
      </c>
      <c r="S305" s="42">
        <f t="shared" si="28"/>
        <v>41032.071138263891</v>
      </c>
      <c r="T305" s="42">
        <f t="shared" si="29"/>
        <v>41062.071138263891</v>
      </c>
      <c r="U305" s="40">
        <f t="shared" si="30"/>
        <v>2012</v>
      </c>
      <c r="V305" s="40">
        <f t="shared" si="31"/>
        <v>2012</v>
      </c>
      <c r="W305" s="50">
        <f t="shared" si="34"/>
        <v>30</v>
      </c>
    </row>
    <row r="306" spans="1:23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13">
        <f t="shared" si="32"/>
        <v>232</v>
      </c>
      <c r="P306" s="39">
        <f t="shared" si="33"/>
        <v>106.43</v>
      </c>
      <c r="Q306" s="39" t="s">
        <v>8359</v>
      </c>
      <c r="R306" s="39" t="s">
        <v>8323</v>
      </c>
      <c r="S306" s="42">
        <f t="shared" si="28"/>
        <v>41114.094874965274</v>
      </c>
      <c r="T306" s="42">
        <f t="shared" si="29"/>
        <v>41153.083342592588</v>
      </c>
      <c r="U306" s="40">
        <f t="shared" si="30"/>
        <v>2012</v>
      </c>
      <c r="V306" s="40">
        <f t="shared" si="31"/>
        <v>2012</v>
      </c>
      <c r="W306" s="50">
        <f t="shared" si="34"/>
        <v>38.988467627314094</v>
      </c>
    </row>
    <row r="307" spans="1:23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13">
        <f t="shared" si="32"/>
        <v>130</v>
      </c>
      <c r="P307" s="39">
        <f t="shared" si="33"/>
        <v>51.72</v>
      </c>
      <c r="Q307" s="39" t="s">
        <v>8359</v>
      </c>
      <c r="R307" s="39" t="s">
        <v>8323</v>
      </c>
      <c r="S307" s="42">
        <f t="shared" si="28"/>
        <v>40948.630197326391</v>
      </c>
      <c r="T307" s="42">
        <f t="shared" si="29"/>
        <v>40978.630197326391</v>
      </c>
      <c r="U307" s="40">
        <f t="shared" si="30"/>
        <v>2012</v>
      </c>
      <c r="V307" s="40">
        <f t="shared" si="31"/>
        <v>2012</v>
      </c>
      <c r="W307" s="50">
        <f t="shared" si="34"/>
        <v>30</v>
      </c>
    </row>
    <row r="308" spans="1:23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13">
        <f t="shared" si="32"/>
        <v>293</v>
      </c>
      <c r="P308" s="39">
        <f t="shared" si="33"/>
        <v>36.61</v>
      </c>
      <c r="Q308" s="39" t="s">
        <v>8359</v>
      </c>
      <c r="R308" s="39" t="s">
        <v>8323</v>
      </c>
      <c r="S308" s="42">
        <f t="shared" si="28"/>
        <v>41333.837198298614</v>
      </c>
      <c r="T308" s="42">
        <f t="shared" si="29"/>
        <v>41353.795524687499</v>
      </c>
      <c r="U308" s="40">
        <f t="shared" si="30"/>
        <v>2013</v>
      </c>
      <c r="V308" s="40">
        <f t="shared" si="31"/>
        <v>2013</v>
      </c>
      <c r="W308" s="50">
        <f t="shared" si="34"/>
        <v>19.958326388885325</v>
      </c>
    </row>
    <row r="309" spans="1:23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13">
        <f t="shared" si="32"/>
        <v>111</v>
      </c>
      <c r="P309" s="39">
        <f t="shared" si="33"/>
        <v>42.52</v>
      </c>
      <c r="Q309" s="39" t="s">
        <v>8359</v>
      </c>
      <c r="R309" s="39" t="s">
        <v>8323</v>
      </c>
      <c r="S309" s="42">
        <f t="shared" si="28"/>
        <v>41282.944465289351</v>
      </c>
      <c r="T309" s="42">
        <f t="shared" si="29"/>
        <v>41312.944465289351</v>
      </c>
      <c r="U309" s="40">
        <f t="shared" si="30"/>
        <v>2013</v>
      </c>
      <c r="V309" s="40">
        <f t="shared" si="31"/>
        <v>2013</v>
      </c>
      <c r="W309" s="50">
        <f t="shared" si="34"/>
        <v>30</v>
      </c>
    </row>
    <row r="310" spans="1:23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13">
        <f t="shared" si="32"/>
        <v>106</v>
      </c>
      <c r="P310" s="39">
        <f t="shared" si="33"/>
        <v>62.71</v>
      </c>
      <c r="Q310" s="39" t="s">
        <v>8359</v>
      </c>
      <c r="R310" s="39" t="s">
        <v>8323</v>
      </c>
      <c r="S310" s="42">
        <f t="shared" si="28"/>
        <v>40567.694562615739</v>
      </c>
      <c r="T310" s="42">
        <f t="shared" si="29"/>
        <v>40612.694562615739</v>
      </c>
      <c r="U310" s="40">
        <f t="shared" si="30"/>
        <v>2011</v>
      </c>
      <c r="V310" s="40">
        <f t="shared" si="31"/>
        <v>2011</v>
      </c>
      <c r="W310" s="50">
        <f t="shared" si="34"/>
        <v>45</v>
      </c>
    </row>
    <row r="311" spans="1:23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13">
        <f t="shared" si="32"/>
        <v>119</v>
      </c>
      <c r="P311" s="39">
        <f t="shared" si="33"/>
        <v>89.96</v>
      </c>
      <c r="Q311" s="39" t="s">
        <v>8359</v>
      </c>
      <c r="R311" s="39" t="s">
        <v>8323</v>
      </c>
      <c r="S311" s="42">
        <f t="shared" si="28"/>
        <v>41134.751561736113</v>
      </c>
      <c r="T311" s="42">
        <f t="shared" si="29"/>
        <v>41155.75155479167</v>
      </c>
      <c r="U311" s="40">
        <f t="shared" si="30"/>
        <v>2012</v>
      </c>
      <c r="V311" s="40">
        <f t="shared" si="31"/>
        <v>2012</v>
      </c>
      <c r="W311" s="50">
        <f t="shared" si="34"/>
        <v>20.999993055556843</v>
      </c>
    </row>
    <row r="312" spans="1:23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13">
        <f t="shared" si="32"/>
        <v>104</v>
      </c>
      <c r="P312" s="39">
        <f t="shared" si="33"/>
        <v>28.92</v>
      </c>
      <c r="Q312" s="39" t="s">
        <v>8359</v>
      </c>
      <c r="R312" s="39" t="s">
        <v>8323</v>
      </c>
      <c r="S312" s="42">
        <f t="shared" si="28"/>
        <v>40821.183143784721</v>
      </c>
      <c r="T312" s="42">
        <f t="shared" si="29"/>
        <v>40836.083333333336</v>
      </c>
      <c r="U312" s="40">
        <f t="shared" si="30"/>
        <v>2011</v>
      </c>
      <c r="V312" s="40">
        <f t="shared" si="31"/>
        <v>2011</v>
      </c>
      <c r="W312" s="50">
        <f t="shared" si="34"/>
        <v>14.900189548614435</v>
      </c>
    </row>
    <row r="313" spans="1:23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13">
        <f t="shared" si="32"/>
        <v>104</v>
      </c>
      <c r="P313" s="39">
        <f t="shared" si="33"/>
        <v>138.80000000000001</v>
      </c>
      <c r="Q313" s="39" t="s">
        <v>8359</v>
      </c>
      <c r="R313" s="39" t="s">
        <v>8323</v>
      </c>
      <c r="S313" s="42">
        <f t="shared" si="28"/>
        <v>40868.219821666666</v>
      </c>
      <c r="T313" s="42">
        <f t="shared" si="29"/>
        <v>40909.332647453703</v>
      </c>
      <c r="U313" s="40">
        <f t="shared" si="30"/>
        <v>2012</v>
      </c>
      <c r="V313" s="40">
        <f t="shared" si="31"/>
        <v>2011</v>
      </c>
      <c r="W313" s="50">
        <f t="shared" si="34"/>
        <v>41.112825787036854</v>
      </c>
    </row>
    <row r="314" spans="1:23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13">
        <f t="shared" si="32"/>
        <v>112</v>
      </c>
      <c r="P314" s="39">
        <f t="shared" si="33"/>
        <v>61.3</v>
      </c>
      <c r="Q314" s="39" t="s">
        <v>8359</v>
      </c>
      <c r="R314" s="39" t="s">
        <v>8323</v>
      </c>
      <c r="S314" s="42">
        <f t="shared" si="28"/>
        <v>41348.877690185182</v>
      </c>
      <c r="T314" s="42">
        <f t="shared" si="29"/>
        <v>41378.877690185182</v>
      </c>
      <c r="U314" s="40">
        <f t="shared" si="30"/>
        <v>2013</v>
      </c>
      <c r="V314" s="40">
        <f t="shared" si="31"/>
        <v>2013</v>
      </c>
      <c r="W314" s="50">
        <f t="shared" si="34"/>
        <v>30</v>
      </c>
    </row>
    <row r="315" spans="1:23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13">
        <f t="shared" si="32"/>
        <v>105</v>
      </c>
      <c r="P315" s="39">
        <f t="shared" si="33"/>
        <v>80.2</v>
      </c>
      <c r="Q315" s="39" t="s">
        <v>8359</v>
      </c>
      <c r="R315" s="39" t="s">
        <v>8323</v>
      </c>
      <c r="S315" s="42">
        <f t="shared" si="28"/>
        <v>40357.227950162036</v>
      </c>
      <c r="T315" s="42">
        <f t="shared" si="29"/>
        <v>40401.665976157405</v>
      </c>
      <c r="U315" s="40">
        <f t="shared" si="30"/>
        <v>2010</v>
      </c>
      <c r="V315" s="40">
        <f t="shared" si="31"/>
        <v>2010</v>
      </c>
      <c r="W315" s="50">
        <f t="shared" si="34"/>
        <v>44.438025995368662</v>
      </c>
    </row>
    <row r="316" spans="1:23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13">
        <f t="shared" si="32"/>
        <v>385</v>
      </c>
      <c r="P316" s="39">
        <f t="shared" si="33"/>
        <v>32.1</v>
      </c>
      <c r="Q316" s="39" t="s">
        <v>8359</v>
      </c>
      <c r="R316" s="39" t="s">
        <v>8323</v>
      </c>
      <c r="S316" s="42">
        <f t="shared" si="28"/>
        <v>41304.83320587963</v>
      </c>
      <c r="T316" s="42">
        <f t="shared" si="29"/>
        <v>41334.83320587963</v>
      </c>
      <c r="U316" s="40">
        <f t="shared" si="30"/>
        <v>2013</v>
      </c>
      <c r="V316" s="40">
        <f t="shared" si="31"/>
        <v>2013</v>
      </c>
      <c r="W316" s="50">
        <f t="shared" si="34"/>
        <v>30</v>
      </c>
    </row>
    <row r="317" spans="1:23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13">
        <f t="shared" si="32"/>
        <v>101</v>
      </c>
      <c r="P317" s="39">
        <f t="shared" si="33"/>
        <v>200.89</v>
      </c>
      <c r="Q317" s="39" t="s">
        <v>8359</v>
      </c>
      <c r="R317" s="39" t="s">
        <v>8323</v>
      </c>
      <c r="S317" s="42">
        <f t="shared" si="28"/>
        <v>41113.772388124999</v>
      </c>
      <c r="T317" s="42">
        <f t="shared" si="29"/>
        <v>41143.772388124999</v>
      </c>
      <c r="U317" s="40">
        <f t="shared" si="30"/>
        <v>2012</v>
      </c>
      <c r="V317" s="40">
        <f t="shared" si="31"/>
        <v>2012</v>
      </c>
      <c r="W317" s="50">
        <f t="shared" si="34"/>
        <v>30</v>
      </c>
    </row>
    <row r="318" spans="1:23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13">
        <f t="shared" si="32"/>
        <v>114</v>
      </c>
      <c r="P318" s="39">
        <f t="shared" si="33"/>
        <v>108.01</v>
      </c>
      <c r="Q318" s="39" t="s">
        <v>8359</v>
      </c>
      <c r="R318" s="39" t="s">
        <v>8323</v>
      </c>
      <c r="S318" s="42">
        <f t="shared" si="28"/>
        <v>41950.923578668982</v>
      </c>
      <c r="T318" s="42">
        <f t="shared" si="29"/>
        <v>41984.207649768519</v>
      </c>
      <c r="U318" s="40">
        <f t="shared" si="30"/>
        <v>2014</v>
      </c>
      <c r="V318" s="40">
        <f t="shared" si="31"/>
        <v>2014</v>
      </c>
      <c r="W318" s="50">
        <f t="shared" si="34"/>
        <v>33.284071099536959</v>
      </c>
    </row>
    <row r="319" spans="1:23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13">
        <f t="shared" si="32"/>
        <v>101</v>
      </c>
      <c r="P319" s="39">
        <f t="shared" si="33"/>
        <v>95.7</v>
      </c>
      <c r="Q319" s="39" t="s">
        <v>8359</v>
      </c>
      <c r="R319" s="39" t="s">
        <v>8323</v>
      </c>
      <c r="S319" s="42">
        <f t="shared" si="28"/>
        <v>41589.676892164352</v>
      </c>
      <c r="T319" s="42">
        <f t="shared" si="29"/>
        <v>41619.676892164352</v>
      </c>
      <c r="U319" s="40">
        <f t="shared" si="30"/>
        <v>2013</v>
      </c>
      <c r="V319" s="40">
        <f t="shared" si="31"/>
        <v>2013</v>
      </c>
      <c r="W319" s="50">
        <f t="shared" si="34"/>
        <v>30</v>
      </c>
    </row>
    <row r="320" spans="1:23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13">
        <f t="shared" si="32"/>
        <v>283</v>
      </c>
      <c r="P320" s="39">
        <f t="shared" si="33"/>
        <v>49.88</v>
      </c>
      <c r="Q320" s="39" t="s">
        <v>8359</v>
      </c>
      <c r="R320" s="39" t="s">
        <v>8323</v>
      </c>
      <c r="S320" s="42">
        <f t="shared" si="28"/>
        <v>41330.038793414351</v>
      </c>
      <c r="T320" s="42">
        <f t="shared" si="29"/>
        <v>41359.997119803244</v>
      </c>
      <c r="U320" s="40">
        <f t="shared" si="30"/>
        <v>2013</v>
      </c>
      <c r="V320" s="40">
        <f t="shared" si="31"/>
        <v>2013</v>
      </c>
      <c r="W320" s="50">
        <f t="shared" si="34"/>
        <v>29.958326388892601</v>
      </c>
    </row>
    <row r="321" spans="1:23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13">
        <f t="shared" si="32"/>
        <v>113</v>
      </c>
      <c r="P321" s="39">
        <f t="shared" si="33"/>
        <v>110.47</v>
      </c>
      <c r="Q321" s="39" t="s">
        <v>8359</v>
      </c>
      <c r="R321" s="39" t="s">
        <v>8323</v>
      </c>
      <c r="S321" s="42">
        <f t="shared" si="28"/>
        <v>40123.838298946757</v>
      </c>
      <c r="T321" s="42">
        <f t="shared" si="29"/>
        <v>40211.332645138886</v>
      </c>
      <c r="U321" s="40">
        <f t="shared" si="30"/>
        <v>2010</v>
      </c>
      <c r="V321" s="40">
        <f t="shared" si="31"/>
        <v>2009</v>
      </c>
      <c r="W321" s="50">
        <f t="shared" si="34"/>
        <v>87.494346192128432</v>
      </c>
    </row>
    <row r="322" spans="1:23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13">
        <f t="shared" si="32"/>
        <v>107</v>
      </c>
      <c r="P322" s="39">
        <f t="shared" si="33"/>
        <v>134.91</v>
      </c>
      <c r="Q322" s="39" t="s">
        <v>8359</v>
      </c>
      <c r="R322" s="39" t="s">
        <v>8323</v>
      </c>
      <c r="S322" s="42">
        <f t="shared" ref="S322:S385" si="35">((((LEFT(J322,10) &amp; "." &amp; RIGHT(J322,3))/60)/60)/24)+DATE(1970,1,1)</f>
        <v>42331.551312881944</v>
      </c>
      <c r="T322" s="42">
        <f t="shared" ref="T322:T385" si="36">((((LEFT(I322,10) &amp; "." &amp; RIGHT(I322,3))/60)/60)/24)+DATE(1970,1,1)</f>
        <v>42360.958335648145</v>
      </c>
      <c r="U322" s="40">
        <f t="shared" ref="U322:U385" si="37">YEAR(T322)</f>
        <v>2015</v>
      </c>
      <c r="V322" s="40">
        <f t="shared" ref="V322:V385" si="38">YEAR(S322)</f>
        <v>2015</v>
      </c>
      <c r="W322" s="50">
        <f t="shared" si="34"/>
        <v>29.407022766201408</v>
      </c>
    </row>
    <row r="323" spans="1:23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13">
        <f t="shared" ref="O323:O386" si="39">IFERROR(ROUND(E323/D323*100,0),"no backers")</f>
        <v>103</v>
      </c>
      <c r="P323" s="39">
        <f t="shared" ref="P323:P386" si="40">IFERROR(ROUND(E323/L323,2),0)</f>
        <v>106.62</v>
      </c>
      <c r="Q323" s="39" t="s">
        <v>8359</v>
      </c>
      <c r="R323" s="39" t="s">
        <v>8323</v>
      </c>
      <c r="S323" s="42">
        <f t="shared" si="35"/>
        <v>42647.446606319441</v>
      </c>
      <c r="T323" s="42">
        <f t="shared" si="36"/>
        <v>42682.488268356479</v>
      </c>
      <c r="U323" s="40">
        <f t="shared" si="37"/>
        <v>2016</v>
      </c>
      <c r="V323" s="40">
        <f t="shared" si="38"/>
        <v>2016</v>
      </c>
      <c r="W323" s="50">
        <f t="shared" ref="W323:W386" si="41">T323-S323</f>
        <v>35.041662037037895</v>
      </c>
    </row>
    <row r="324" spans="1:23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13">
        <f t="shared" si="39"/>
        <v>108</v>
      </c>
      <c r="P324" s="39">
        <f t="shared" si="40"/>
        <v>145.04</v>
      </c>
      <c r="Q324" s="39" t="s">
        <v>8359</v>
      </c>
      <c r="R324" s="39" t="s">
        <v>8323</v>
      </c>
      <c r="S324" s="42">
        <f t="shared" si="35"/>
        <v>42473.570009814815</v>
      </c>
      <c r="T324" s="42">
        <f t="shared" si="36"/>
        <v>42503.570009814815</v>
      </c>
      <c r="U324" s="40">
        <f t="shared" si="37"/>
        <v>2016</v>
      </c>
      <c r="V324" s="40">
        <f t="shared" si="38"/>
        <v>2016</v>
      </c>
      <c r="W324" s="50">
        <f t="shared" si="41"/>
        <v>30</v>
      </c>
    </row>
    <row r="325" spans="1:23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13">
        <f t="shared" si="39"/>
        <v>123</v>
      </c>
      <c r="P325" s="39">
        <f t="shared" si="40"/>
        <v>114.59</v>
      </c>
      <c r="Q325" s="39" t="s">
        <v>8359</v>
      </c>
      <c r="R325" s="39" t="s">
        <v>8323</v>
      </c>
      <c r="S325" s="42">
        <f t="shared" si="35"/>
        <v>42697.321376921296</v>
      </c>
      <c r="T325" s="42">
        <f t="shared" si="36"/>
        <v>42725.332640509267</v>
      </c>
      <c r="U325" s="40">
        <f t="shared" si="37"/>
        <v>2016</v>
      </c>
      <c r="V325" s="40">
        <f t="shared" si="38"/>
        <v>2016</v>
      </c>
      <c r="W325" s="50">
        <f t="shared" si="41"/>
        <v>28.011263587970461</v>
      </c>
    </row>
    <row r="326" spans="1:23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13">
        <f t="shared" si="39"/>
        <v>102</v>
      </c>
      <c r="P326" s="39">
        <f t="shared" si="40"/>
        <v>105.32</v>
      </c>
      <c r="Q326" s="39" t="s">
        <v>8359</v>
      </c>
      <c r="R326" s="39" t="s">
        <v>8323</v>
      </c>
      <c r="S326" s="42">
        <f t="shared" si="35"/>
        <v>42184.626251249996</v>
      </c>
      <c r="T326" s="42">
        <f t="shared" si="36"/>
        <v>42217.626253564813</v>
      </c>
      <c r="U326" s="40">
        <f t="shared" si="37"/>
        <v>2015</v>
      </c>
      <c r="V326" s="40">
        <f t="shared" si="38"/>
        <v>2015</v>
      </c>
      <c r="W326" s="50">
        <f t="shared" si="41"/>
        <v>33.000002314816811</v>
      </c>
    </row>
    <row r="327" spans="1:23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13">
        <f t="shared" si="39"/>
        <v>104</v>
      </c>
      <c r="P327" s="39">
        <f t="shared" si="40"/>
        <v>70.92</v>
      </c>
      <c r="Q327" s="39" t="s">
        <v>8359</v>
      </c>
      <c r="R327" s="39" t="s">
        <v>8323</v>
      </c>
      <c r="S327" s="42">
        <f t="shared" si="35"/>
        <v>42689.1878846412</v>
      </c>
      <c r="T327" s="42">
        <f t="shared" si="36"/>
        <v>42724.1878846412</v>
      </c>
      <c r="U327" s="40">
        <f t="shared" si="37"/>
        <v>2016</v>
      </c>
      <c r="V327" s="40">
        <f t="shared" si="38"/>
        <v>2016</v>
      </c>
      <c r="W327" s="50">
        <f t="shared" si="41"/>
        <v>35</v>
      </c>
    </row>
    <row r="328" spans="1:23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13">
        <f t="shared" si="39"/>
        <v>113</v>
      </c>
      <c r="P328" s="39">
        <f t="shared" si="40"/>
        <v>147.16999999999999</v>
      </c>
      <c r="Q328" s="39" t="s">
        <v>8359</v>
      </c>
      <c r="R328" s="39" t="s">
        <v>8323</v>
      </c>
      <c r="S328" s="42">
        <f t="shared" si="35"/>
        <v>42775.314891273149</v>
      </c>
      <c r="T328" s="42">
        <f t="shared" si="36"/>
        <v>42808.956252546297</v>
      </c>
      <c r="U328" s="40">
        <f t="shared" si="37"/>
        <v>2017</v>
      </c>
      <c r="V328" s="40">
        <f t="shared" si="38"/>
        <v>2017</v>
      </c>
      <c r="W328" s="50">
        <f t="shared" si="41"/>
        <v>33.641361273148505</v>
      </c>
    </row>
    <row r="329" spans="1:23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13">
        <f t="shared" si="39"/>
        <v>136</v>
      </c>
      <c r="P329" s="39">
        <f t="shared" si="40"/>
        <v>160.47</v>
      </c>
      <c r="Q329" s="39" t="s">
        <v>8359</v>
      </c>
      <c r="R329" s="39" t="s">
        <v>8323</v>
      </c>
      <c r="S329" s="42">
        <f t="shared" si="35"/>
        <v>42058.235300104163</v>
      </c>
      <c r="T329" s="42">
        <f t="shared" si="36"/>
        <v>42085.333335648145</v>
      </c>
      <c r="U329" s="40">
        <f t="shared" si="37"/>
        <v>2015</v>
      </c>
      <c r="V329" s="40">
        <f t="shared" si="38"/>
        <v>2015</v>
      </c>
      <c r="W329" s="50">
        <f t="shared" si="41"/>
        <v>27.098035543982405</v>
      </c>
    </row>
    <row r="330" spans="1:23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13">
        <f t="shared" si="39"/>
        <v>104</v>
      </c>
      <c r="P330" s="39">
        <f t="shared" si="40"/>
        <v>156.05000000000001</v>
      </c>
      <c r="Q330" s="39" t="s">
        <v>8359</v>
      </c>
      <c r="R330" s="39" t="s">
        <v>8323</v>
      </c>
      <c r="S330" s="42">
        <f t="shared" si="35"/>
        <v>42278.946624861113</v>
      </c>
      <c r="T330" s="42">
        <f t="shared" si="36"/>
        <v>42309.166671296298</v>
      </c>
      <c r="U330" s="40">
        <f t="shared" si="37"/>
        <v>2015</v>
      </c>
      <c r="V330" s="40">
        <f t="shared" si="38"/>
        <v>2015</v>
      </c>
      <c r="W330" s="50">
        <f t="shared" si="41"/>
        <v>30.220046435184486</v>
      </c>
    </row>
    <row r="331" spans="1:23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13">
        <f t="shared" si="39"/>
        <v>106</v>
      </c>
      <c r="P331" s="39">
        <f t="shared" si="40"/>
        <v>63.17</v>
      </c>
      <c r="Q331" s="39" t="s">
        <v>8359</v>
      </c>
      <c r="R331" s="39" t="s">
        <v>8323</v>
      </c>
      <c r="S331" s="42">
        <f t="shared" si="35"/>
        <v>42291.466749155094</v>
      </c>
      <c r="T331" s="42">
        <f t="shared" si="36"/>
        <v>42315.166675925924</v>
      </c>
      <c r="U331" s="40">
        <f t="shared" si="37"/>
        <v>2015</v>
      </c>
      <c r="V331" s="40">
        <f t="shared" si="38"/>
        <v>2015</v>
      </c>
      <c r="W331" s="50">
        <f t="shared" si="41"/>
        <v>23.699926770830643</v>
      </c>
    </row>
    <row r="332" spans="1:23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13">
        <f t="shared" si="39"/>
        <v>102</v>
      </c>
      <c r="P332" s="39">
        <f t="shared" si="40"/>
        <v>104.82</v>
      </c>
      <c r="Q332" s="39" t="s">
        <v>8359</v>
      </c>
      <c r="R332" s="39" t="s">
        <v>8323</v>
      </c>
      <c r="S332" s="42">
        <f t="shared" si="35"/>
        <v>41379.515781979164</v>
      </c>
      <c r="T332" s="42">
        <f t="shared" si="36"/>
        <v>41411.165973842595</v>
      </c>
      <c r="U332" s="40">
        <f t="shared" si="37"/>
        <v>2013</v>
      </c>
      <c r="V332" s="40">
        <f t="shared" si="38"/>
        <v>2013</v>
      </c>
      <c r="W332" s="50">
        <f t="shared" si="41"/>
        <v>31.650191863431246</v>
      </c>
    </row>
    <row r="333" spans="1:23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13">
        <f t="shared" si="39"/>
        <v>107</v>
      </c>
      <c r="P333" s="39">
        <f t="shared" si="40"/>
        <v>97.36</v>
      </c>
      <c r="Q333" s="39" t="s">
        <v>8359</v>
      </c>
      <c r="R333" s="39" t="s">
        <v>8323</v>
      </c>
      <c r="S333" s="42">
        <f t="shared" si="35"/>
        <v>42507.581417060181</v>
      </c>
      <c r="T333" s="42">
        <f t="shared" si="36"/>
        <v>42538.581421689814</v>
      </c>
      <c r="U333" s="40">
        <f t="shared" si="37"/>
        <v>2016</v>
      </c>
      <c r="V333" s="40">
        <f t="shared" si="38"/>
        <v>2016</v>
      </c>
      <c r="W333" s="50">
        <f t="shared" si="41"/>
        <v>31.000004629633622</v>
      </c>
    </row>
    <row r="334" spans="1:23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13">
        <f t="shared" si="39"/>
        <v>113</v>
      </c>
      <c r="P334" s="39">
        <f t="shared" si="40"/>
        <v>203.63</v>
      </c>
      <c r="Q334" s="39" t="s">
        <v>8359</v>
      </c>
      <c r="R334" s="39" t="s">
        <v>8323</v>
      </c>
      <c r="S334" s="42">
        <f t="shared" si="35"/>
        <v>42263.680293715282</v>
      </c>
      <c r="T334" s="42">
        <f t="shared" si="36"/>
        <v>42305.333335648145</v>
      </c>
      <c r="U334" s="40">
        <f t="shared" si="37"/>
        <v>2015</v>
      </c>
      <c r="V334" s="40">
        <f t="shared" si="38"/>
        <v>2015</v>
      </c>
      <c r="W334" s="50">
        <f t="shared" si="41"/>
        <v>41.653041932862834</v>
      </c>
    </row>
    <row r="335" spans="1:23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13">
        <f t="shared" si="39"/>
        <v>125</v>
      </c>
      <c r="P335" s="39">
        <f t="shared" si="40"/>
        <v>188.31</v>
      </c>
      <c r="Q335" s="39" t="s">
        <v>8359</v>
      </c>
      <c r="R335" s="39" t="s">
        <v>8323</v>
      </c>
      <c r="S335" s="42">
        <f t="shared" si="35"/>
        <v>42437.636472118058</v>
      </c>
      <c r="T335" s="42">
        <f t="shared" si="36"/>
        <v>42467.59481008102</v>
      </c>
      <c r="U335" s="40">
        <f t="shared" si="37"/>
        <v>2016</v>
      </c>
      <c r="V335" s="40">
        <f t="shared" si="38"/>
        <v>2016</v>
      </c>
      <c r="W335" s="50">
        <f t="shared" si="41"/>
        <v>29.958337962962105</v>
      </c>
    </row>
    <row r="336" spans="1:23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13">
        <f t="shared" si="39"/>
        <v>101</v>
      </c>
      <c r="P336" s="39">
        <f t="shared" si="40"/>
        <v>146.65</v>
      </c>
      <c r="Q336" s="39" t="s">
        <v>8359</v>
      </c>
      <c r="R336" s="39" t="s">
        <v>8323</v>
      </c>
      <c r="S336" s="42">
        <f t="shared" si="35"/>
        <v>42101.682381446757</v>
      </c>
      <c r="T336" s="42">
        <f t="shared" si="36"/>
        <v>42139.791671296298</v>
      </c>
      <c r="U336" s="40">
        <f t="shared" si="37"/>
        <v>2015</v>
      </c>
      <c r="V336" s="40">
        <f t="shared" si="38"/>
        <v>2015</v>
      </c>
      <c r="W336" s="50">
        <f t="shared" si="41"/>
        <v>38.109289849540801</v>
      </c>
    </row>
    <row r="337" spans="1:23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13">
        <f t="shared" si="39"/>
        <v>103</v>
      </c>
      <c r="P337" s="39">
        <f t="shared" si="40"/>
        <v>109.19</v>
      </c>
      <c r="Q337" s="39" t="s">
        <v>8359</v>
      </c>
      <c r="R337" s="39" t="s">
        <v>8323</v>
      </c>
      <c r="S337" s="42">
        <f t="shared" si="35"/>
        <v>42101.73744809028</v>
      </c>
      <c r="T337" s="42">
        <f t="shared" si="36"/>
        <v>42132.916671296298</v>
      </c>
      <c r="U337" s="40">
        <f t="shared" si="37"/>
        <v>2015</v>
      </c>
      <c r="V337" s="40">
        <f t="shared" si="38"/>
        <v>2015</v>
      </c>
      <c r="W337" s="50">
        <f t="shared" si="41"/>
        <v>31.179223206017923</v>
      </c>
    </row>
    <row r="338" spans="1:23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13">
        <f t="shared" si="39"/>
        <v>117</v>
      </c>
      <c r="P338" s="39">
        <f t="shared" si="40"/>
        <v>59.25</v>
      </c>
      <c r="Q338" s="39" t="s">
        <v>8359</v>
      </c>
      <c r="R338" s="39" t="s">
        <v>8323</v>
      </c>
      <c r="S338" s="42">
        <f t="shared" si="35"/>
        <v>42291.596276828699</v>
      </c>
      <c r="T338" s="42">
        <f t="shared" si="36"/>
        <v>42321.637950439821</v>
      </c>
      <c r="U338" s="40">
        <f t="shared" si="37"/>
        <v>2015</v>
      </c>
      <c r="V338" s="40">
        <f t="shared" si="38"/>
        <v>2015</v>
      </c>
      <c r="W338" s="50">
        <f t="shared" si="41"/>
        <v>30.041673611121951</v>
      </c>
    </row>
    <row r="339" spans="1:23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13">
        <f t="shared" si="39"/>
        <v>101</v>
      </c>
      <c r="P339" s="39">
        <f t="shared" si="40"/>
        <v>97.9</v>
      </c>
      <c r="Q339" s="39" t="s">
        <v>8359</v>
      </c>
      <c r="R339" s="39" t="s">
        <v>8323</v>
      </c>
      <c r="S339" s="42">
        <f t="shared" si="35"/>
        <v>42047.12856837963</v>
      </c>
      <c r="T339" s="42">
        <f t="shared" si="36"/>
        <v>42077.086906342593</v>
      </c>
      <c r="U339" s="40">
        <f t="shared" si="37"/>
        <v>2015</v>
      </c>
      <c r="V339" s="40">
        <f t="shared" si="38"/>
        <v>2015</v>
      </c>
      <c r="W339" s="50">
        <f t="shared" si="41"/>
        <v>29.958337962962105</v>
      </c>
    </row>
    <row r="340" spans="1:23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13">
        <f t="shared" si="39"/>
        <v>110</v>
      </c>
      <c r="P340" s="39">
        <f t="shared" si="40"/>
        <v>70</v>
      </c>
      <c r="Q340" s="39" t="s">
        <v>8359</v>
      </c>
      <c r="R340" s="39" t="s">
        <v>8323</v>
      </c>
      <c r="S340" s="42">
        <f t="shared" si="35"/>
        <v>42559.755674652784</v>
      </c>
      <c r="T340" s="42">
        <f t="shared" si="36"/>
        <v>42616.041671296298</v>
      </c>
      <c r="U340" s="40">
        <f t="shared" si="37"/>
        <v>2016</v>
      </c>
      <c r="V340" s="40">
        <f t="shared" si="38"/>
        <v>2016</v>
      </c>
      <c r="W340" s="50">
        <f t="shared" si="41"/>
        <v>56.285996643513499</v>
      </c>
    </row>
    <row r="341" spans="1:23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13">
        <f t="shared" si="39"/>
        <v>108</v>
      </c>
      <c r="P341" s="39">
        <f t="shared" si="40"/>
        <v>72.87</v>
      </c>
      <c r="Q341" s="39" t="s">
        <v>8359</v>
      </c>
      <c r="R341" s="39" t="s">
        <v>8323</v>
      </c>
      <c r="S341" s="42">
        <f t="shared" si="35"/>
        <v>42093.760049398144</v>
      </c>
      <c r="T341" s="42">
        <f t="shared" si="36"/>
        <v>42123.760049398144</v>
      </c>
      <c r="U341" s="40">
        <f t="shared" si="37"/>
        <v>2015</v>
      </c>
      <c r="V341" s="40">
        <f t="shared" si="38"/>
        <v>2015</v>
      </c>
      <c r="W341" s="50">
        <f t="shared" si="41"/>
        <v>30</v>
      </c>
    </row>
    <row r="342" spans="1:23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13">
        <f t="shared" si="39"/>
        <v>125</v>
      </c>
      <c r="P342" s="39">
        <f t="shared" si="40"/>
        <v>146.35</v>
      </c>
      <c r="Q342" s="39" t="s">
        <v>8359</v>
      </c>
      <c r="R342" s="39" t="s">
        <v>8323</v>
      </c>
      <c r="S342" s="42">
        <f t="shared" si="35"/>
        <v>42772.669062581015</v>
      </c>
      <c r="T342" s="42">
        <f t="shared" si="36"/>
        <v>42802.875009259253</v>
      </c>
      <c r="U342" s="40">
        <f t="shared" si="37"/>
        <v>2017</v>
      </c>
      <c r="V342" s="40">
        <f t="shared" si="38"/>
        <v>2017</v>
      </c>
      <c r="W342" s="50">
        <f t="shared" si="41"/>
        <v>30.205946678237524</v>
      </c>
    </row>
    <row r="343" spans="1:23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13">
        <f t="shared" si="39"/>
        <v>107</v>
      </c>
      <c r="P343" s="39">
        <f t="shared" si="40"/>
        <v>67.91</v>
      </c>
      <c r="Q343" s="39" t="s">
        <v>8359</v>
      </c>
      <c r="R343" s="39" t="s">
        <v>8323</v>
      </c>
      <c r="S343" s="42">
        <f t="shared" si="35"/>
        <v>41894.879618032406</v>
      </c>
      <c r="T343" s="42">
        <f t="shared" si="36"/>
        <v>41913.165983101855</v>
      </c>
      <c r="U343" s="40">
        <f t="shared" si="37"/>
        <v>2014</v>
      </c>
      <c r="V343" s="40">
        <f t="shared" si="38"/>
        <v>2014</v>
      </c>
      <c r="W343" s="50">
        <f t="shared" si="41"/>
        <v>18.286365069448948</v>
      </c>
    </row>
    <row r="344" spans="1:23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13">
        <f t="shared" si="39"/>
        <v>100</v>
      </c>
      <c r="P344" s="39">
        <f t="shared" si="40"/>
        <v>169.85</v>
      </c>
      <c r="Q344" s="39" t="s">
        <v>8359</v>
      </c>
      <c r="R344" s="39" t="s">
        <v>8323</v>
      </c>
      <c r="S344" s="42">
        <f t="shared" si="35"/>
        <v>42459.780850289346</v>
      </c>
      <c r="T344" s="42">
        <f t="shared" si="36"/>
        <v>42489.780850289346</v>
      </c>
      <c r="U344" s="40">
        <f t="shared" si="37"/>
        <v>2016</v>
      </c>
      <c r="V344" s="40">
        <f t="shared" si="38"/>
        <v>2016</v>
      </c>
      <c r="W344" s="50">
        <f t="shared" si="41"/>
        <v>30</v>
      </c>
    </row>
    <row r="345" spans="1:23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13">
        <f t="shared" si="39"/>
        <v>102</v>
      </c>
      <c r="P345" s="39">
        <f t="shared" si="40"/>
        <v>58.41</v>
      </c>
      <c r="Q345" s="39" t="s">
        <v>8359</v>
      </c>
      <c r="R345" s="39" t="s">
        <v>8323</v>
      </c>
      <c r="S345" s="42">
        <f t="shared" si="35"/>
        <v>41926.737795659727</v>
      </c>
      <c r="T345" s="42">
        <f t="shared" si="36"/>
        <v>41957.125</v>
      </c>
      <c r="U345" s="40">
        <f t="shared" si="37"/>
        <v>2014</v>
      </c>
      <c r="V345" s="40">
        <f t="shared" si="38"/>
        <v>2014</v>
      </c>
      <c r="W345" s="50">
        <f t="shared" si="41"/>
        <v>30.387204340273456</v>
      </c>
    </row>
    <row r="346" spans="1:23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13">
        <f t="shared" si="39"/>
        <v>102</v>
      </c>
      <c r="P346" s="39">
        <f t="shared" si="40"/>
        <v>119.99</v>
      </c>
      <c r="Q346" s="39" t="s">
        <v>8359</v>
      </c>
      <c r="R346" s="39" t="s">
        <v>8323</v>
      </c>
      <c r="S346" s="42">
        <f t="shared" si="35"/>
        <v>42111.971003402781</v>
      </c>
      <c r="T346" s="42">
        <f t="shared" si="36"/>
        <v>42156.097224537036</v>
      </c>
      <c r="U346" s="40">
        <f t="shared" si="37"/>
        <v>2015</v>
      </c>
      <c r="V346" s="40">
        <f t="shared" si="38"/>
        <v>2015</v>
      </c>
      <c r="W346" s="50">
        <f t="shared" si="41"/>
        <v>44.126221134254592</v>
      </c>
    </row>
    <row r="347" spans="1:23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13">
        <f t="shared" si="39"/>
        <v>123</v>
      </c>
      <c r="P347" s="39">
        <f t="shared" si="40"/>
        <v>99.86</v>
      </c>
      <c r="Q347" s="39" t="s">
        <v>8359</v>
      </c>
      <c r="R347" s="39" t="s">
        <v>8323</v>
      </c>
      <c r="S347" s="42">
        <f t="shared" si="35"/>
        <v>42114.944335532404</v>
      </c>
      <c r="T347" s="42">
        <f t="shared" si="36"/>
        <v>42144.944335532404</v>
      </c>
      <c r="U347" s="40">
        <f t="shared" si="37"/>
        <v>2015</v>
      </c>
      <c r="V347" s="40">
        <f t="shared" si="38"/>
        <v>2015</v>
      </c>
      <c r="W347" s="50">
        <f t="shared" si="41"/>
        <v>30</v>
      </c>
    </row>
    <row r="348" spans="1:23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13">
        <f t="shared" si="39"/>
        <v>170</v>
      </c>
      <c r="P348" s="39">
        <f t="shared" si="40"/>
        <v>90.58</v>
      </c>
      <c r="Q348" s="39" t="s">
        <v>8359</v>
      </c>
      <c r="R348" s="39" t="s">
        <v>8323</v>
      </c>
      <c r="S348" s="42">
        <f t="shared" si="35"/>
        <v>42261.500243298608</v>
      </c>
      <c r="T348" s="42">
        <f t="shared" si="36"/>
        <v>42291.500243298608</v>
      </c>
      <c r="U348" s="40">
        <f t="shared" si="37"/>
        <v>2015</v>
      </c>
      <c r="V348" s="40">
        <f t="shared" si="38"/>
        <v>2015</v>
      </c>
      <c r="W348" s="50">
        <f t="shared" si="41"/>
        <v>30</v>
      </c>
    </row>
    <row r="349" spans="1:23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13">
        <f t="shared" si="39"/>
        <v>112</v>
      </c>
      <c r="P349" s="39">
        <f t="shared" si="40"/>
        <v>117.77</v>
      </c>
      <c r="Q349" s="39" t="s">
        <v>8359</v>
      </c>
      <c r="R349" s="39" t="s">
        <v>8323</v>
      </c>
      <c r="S349" s="42">
        <f t="shared" si="35"/>
        <v>42292.495474641204</v>
      </c>
      <c r="T349" s="42">
        <f t="shared" si="36"/>
        <v>42322.537148252319</v>
      </c>
      <c r="U349" s="40">
        <f t="shared" si="37"/>
        <v>2015</v>
      </c>
      <c r="V349" s="40">
        <f t="shared" si="38"/>
        <v>2015</v>
      </c>
      <c r="W349" s="50">
        <f t="shared" si="41"/>
        <v>30.041673611114675</v>
      </c>
    </row>
    <row r="350" spans="1:23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13">
        <f t="shared" si="39"/>
        <v>103</v>
      </c>
      <c r="P350" s="39">
        <f t="shared" si="40"/>
        <v>86.55</v>
      </c>
      <c r="Q350" s="39" t="s">
        <v>8359</v>
      </c>
      <c r="R350" s="39" t="s">
        <v>8323</v>
      </c>
      <c r="S350" s="42">
        <f t="shared" si="35"/>
        <v>42207.587001342588</v>
      </c>
      <c r="T350" s="42">
        <f t="shared" si="36"/>
        <v>42237.587001342588</v>
      </c>
      <c r="U350" s="40">
        <f t="shared" si="37"/>
        <v>2015</v>
      </c>
      <c r="V350" s="40">
        <f t="shared" si="38"/>
        <v>2015</v>
      </c>
      <c r="W350" s="50">
        <f t="shared" si="41"/>
        <v>30</v>
      </c>
    </row>
    <row r="351" spans="1:23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13">
        <f t="shared" si="39"/>
        <v>107</v>
      </c>
      <c r="P351" s="39">
        <f t="shared" si="40"/>
        <v>71.900000000000006</v>
      </c>
      <c r="Q351" s="39" t="s">
        <v>8359</v>
      </c>
      <c r="R351" s="39" t="s">
        <v>8323</v>
      </c>
      <c r="S351" s="42">
        <f t="shared" si="35"/>
        <v>42760.498941064812</v>
      </c>
      <c r="T351" s="42">
        <f t="shared" si="36"/>
        <v>42790.498941064812</v>
      </c>
      <c r="U351" s="40">
        <f t="shared" si="37"/>
        <v>2017</v>
      </c>
      <c r="V351" s="40">
        <f t="shared" si="38"/>
        <v>2017</v>
      </c>
      <c r="W351" s="50">
        <f t="shared" si="41"/>
        <v>30</v>
      </c>
    </row>
    <row r="352" spans="1:23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13">
        <f t="shared" si="39"/>
        <v>115</v>
      </c>
      <c r="P352" s="39">
        <f t="shared" si="40"/>
        <v>129.82</v>
      </c>
      <c r="Q352" s="39" t="s">
        <v>8359</v>
      </c>
      <c r="R352" s="39" t="s">
        <v>8323</v>
      </c>
      <c r="S352" s="42">
        <f t="shared" si="35"/>
        <v>42586.066082280093</v>
      </c>
      <c r="T352" s="42">
        <f t="shared" si="36"/>
        <v>42624.165976157412</v>
      </c>
      <c r="U352" s="40">
        <f t="shared" si="37"/>
        <v>2016</v>
      </c>
      <c r="V352" s="40">
        <f t="shared" si="38"/>
        <v>2016</v>
      </c>
      <c r="W352" s="50">
        <f t="shared" si="41"/>
        <v>38.099893877319118</v>
      </c>
    </row>
    <row r="353" spans="1:23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13">
        <f t="shared" si="39"/>
        <v>127</v>
      </c>
      <c r="P353" s="39">
        <f t="shared" si="40"/>
        <v>44.91</v>
      </c>
      <c r="Q353" s="39" t="s">
        <v>8359</v>
      </c>
      <c r="R353" s="39" t="s">
        <v>8323</v>
      </c>
      <c r="S353" s="42">
        <f t="shared" si="35"/>
        <v>42427.964751782405</v>
      </c>
      <c r="T353" s="42">
        <f t="shared" si="36"/>
        <v>42467.923089745367</v>
      </c>
      <c r="U353" s="40">
        <f t="shared" si="37"/>
        <v>2016</v>
      </c>
      <c r="V353" s="40">
        <f t="shared" si="38"/>
        <v>2016</v>
      </c>
      <c r="W353" s="50">
        <f t="shared" si="41"/>
        <v>39.958337962962105</v>
      </c>
    </row>
    <row r="354" spans="1:23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13">
        <f t="shared" si="39"/>
        <v>117</v>
      </c>
      <c r="P354" s="39">
        <f t="shared" si="40"/>
        <v>40.76</v>
      </c>
      <c r="Q354" s="39" t="s">
        <v>8359</v>
      </c>
      <c r="R354" s="39" t="s">
        <v>8323</v>
      </c>
      <c r="S354" s="42">
        <f t="shared" si="35"/>
        <v>41890.167463750004</v>
      </c>
      <c r="T354" s="42">
        <f t="shared" si="36"/>
        <v>41920.167463750004</v>
      </c>
      <c r="U354" s="40">
        <f t="shared" si="37"/>
        <v>2014</v>
      </c>
      <c r="V354" s="40">
        <f t="shared" si="38"/>
        <v>2014</v>
      </c>
      <c r="W354" s="50">
        <f t="shared" si="41"/>
        <v>30</v>
      </c>
    </row>
    <row r="355" spans="1:23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13">
        <f t="shared" si="39"/>
        <v>109</v>
      </c>
      <c r="P355" s="39">
        <f t="shared" si="40"/>
        <v>103.52</v>
      </c>
      <c r="Q355" s="39" t="s">
        <v>8359</v>
      </c>
      <c r="R355" s="39" t="s">
        <v>8323</v>
      </c>
      <c r="S355" s="42">
        <f t="shared" si="35"/>
        <v>42297.791893738424</v>
      </c>
      <c r="T355" s="42">
        <f t="shared" si="36"/>
        <v>42327.833555775462</v>
      </c>
      <c r="U355" s="40">
        <f t="shared" si="37"/>
        <v>2015</v>
      </c>
      <c r="V355" s="40">
        <f t="shared" si="38"/>
        <v>2015</v>
      </c>
      <c r="W355" s="50">
        <f t="shared" si="41"/>
        <v>30.041662037037895</v>
      </c>
    </row>
    <row r="356" spans="1:23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13">
        <f t="shared" si="39"/>
        <v>104</v>
      </c>
      <c r="P356" s="39">
        <f t="shared" si="40"/>
        <v>125.45</v>
      </c>
      <c r="Q356" s="39" t="s">
        <v>8359</v>
      </c>
      <c r="R356" s="39" t="s">
        <v>8323</v>
      </c>
      <c r="S356" s="42">
        <f t="shared" si="35"/>
        <v>42438.827790752315</v>
      </c>
      <c r="T356" s="42">
        <f t="shared" si="36"/>
        <v>42468.786128715277</v>
      </c>
      <c r="U356" s="40">
        <f t="shared" si="37"/>
        <v>2016</v>
      </c>
      <c r="V356" s="40">
        <f t="shared" si="38"/>
        <v>2016</v>
      </c>
      <c r="W356" s="50">
        <f t="shared" si="41"/>
        <v>29.958337962962105</v>
      </c>
    </row>
    <row r="357" spans="1:23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13">
        <f t="shared" si="39"/>
        <v>116</v>
      </c>
      <c r="P357" s="39">
        <f t="shared" si="40"/>
        <v>246.61</v>
      </c>
      <c r="Q357" s="39" t="s">
        <v>8359</v>
      </c>
      <c r="R357" s="39" t="s">
        <v>8323</v>
      </c>
      <c r="S357" s="42">
        <f t="shared" si="35"/>
        <v>41943.293923541663</v>
      </c>
      <c r="T357" s="42">
        <f t="shared" si="36"/>
        <v>41974.335590208328</v>
      </c>
      <c r="U357" s="40">
        <f t="shared" si="37"/>
        <v>2014</v>
      </c>
      <c r="V357" s="40">
        <f t="shared" si="38"/>
        <v>2014</v>
      </c>
      <c r="W357" s="50">
        <f t="shared" si="41"/>
        <v>31.041666666664241</v>
      </c>
    </row>
    <row r="358" spans="1:23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13">
        <f t="shared" si="39"/>
        <v>103</v>
      </c>
      <c r="P358" s="39">
        <f t="shared" si="40"/>
        <v>79.400000000000006</v>
      </c>
      <c r="Q358" s="39" t="s">
        <v>8359</v>
      </c>
      <c r="R358" s="39" t="s">
        <v>8323</v>
      </c>
      <c r="S358" s="42">
        <f t="shared" si="35"/>
        <v>42415.803168900464</v>
      </c>
      <c r="T358" s="42">
        <f t="shared" si="36"/>
        <v>42445.761495289349</v>
      </c>
      <c r="U358" s="40">
        <f t="shared" si="37"/>
        <v>2016</v>
      </c>
      <c r="V358" s="40">
        <f t="shared" si="38"/>
        <v>2016</v>
      </c>
      <c r="W358" s="50">
        <f t="shared" si="41"/>
        <v>29.958326388885325</v>
      </c>
    </row>
    <row r="359" spans="1:23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13">
        <f t="shared" si="39"/>
        <v>174</v>
      </c>
      <c r="P359" s="39">
        <f t="shared" si="40"/>
        <v>86.14</v>
      </c>
      <c r="Q359" s="39" t="s">
        <v>8359</v>
      </c>
      <c r="R359" s="39" t="s">
        <v>8323</v>
      </c>
      <c r="S359" s="42">
        <f t="shared" si="35"/>
        <v>42078.222196724542</v>
      </c>
      <c r="T359" s="42">
        <f t="shared" si="36"/>
        <v>42118.222196724542</v>
      </c>
      <c r="U359" s="40">
        <f t="shared" si="37"/>
        <v>2015</v>
      </c>
      <c r="V359" s="40">
        <f t="shared" si="38"/>
        <v>2015</v>
      </c>
      <c r="W359" s="50">
        <f t="shared" si="41"/>
        <v>40</v>
      </c>
    </row>
    <row r="360" spans="1:23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13">
        <f t="shared" si="39"/>
        <v>103</v>
      </c>
      <c r="P360" s="39">
        <f t="shared" si="40"/>
        <v>193.05</v>
      </c>
      <c r="Q360" s="39" t="s">
        <v>8359</v>
      </c>
      <c r="R360" s="39" t="s">
        <v>8323</v>
      </c>
      <c r="S360" s="42">
        <f t="shared" si="35"/>
        <v>42507.86020278935</v>
      </c>
      <c r="T360" s="42">
        <f t="shared" si="36"/>
        <v>42536.625009259253</v>
      </c>
      <c r="U360" s="40">
        <f t="shared" si="37"/>
        <v>2016</v>
      </c>
      <c r="V360" s="40">
        <f t="shared" si="38"/>
        <v>2016</v>
      </c>
      <c r="W360" s="50">
        <f t="shared" si="41"/>
        <v>28.764806469902396</v>
      </c>
    </row>
    <row r="361" spans="1:23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13">
        <f t="shared" si="39"/>
        <v>105</v>
      </c>
      <c r="P361" s="39">
        <f t="shared" si="40"/>
        <v>84.02</v>
      </c>
      <c r="Q361" s="39" t="s">
        <v>8359</v>
      </c>
      <c r="R361" s="39" t="s">
        <v>8323</v>
      </c>
      <c r="S361" s="42">
        <f t="shared" si="35"/>
        <v>41935.070491782404</v>
      </c>
      <c r="T361" s="42">
        <f t="shared" si="36"/>
        <v>41957.21667731482</v>
      </c>
      <c r="U361" s="40">
        <f t="shared" si="37"/>
        <v>2014</v>
      </c>
      <c r="V361" s="40">
        <f t="shared" si="38"/>
        <v>2014</v>
      </c>
      <c r="W361" s="50">
        <f t="shared" si="41"/>
        <v>22.146185532415984</v>
      </c>
    </row>
    <row r="362" spans="1:23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13">
        <f t="shared" si="39"/>
        <v>101</v>
      </c>
      <c r="P362" s="39">
        <f t="shared" si="40"/>
        <v>139.83000000000001</v>
      </c>
      <c r="Q362" s="39" t="s">
        <v>8359</v>
      </c>
      <c r="R362" s="39" t="s">
        <v>8323</v>
      </c>
      <c r="S362" s="42">
        <f t="shared" si="35"/>
        <v>42163.897918750001</v>
      </c>
      <c r="T362" s="42">
        <f t="shared" si="36"/>
        <v>42208.132639583331</v>
      </c>
      <c r="U362" s="40">
        <f t="shared" si="37"/>
        <v>2015</v>
      </c>
      <c r="V362" s="40">
        <f t="shared" si="38"/>
        <v>2015</v>
      </c>
      <c r="W362" s="50">
        <f t="shared" si="41"/>
        <v>44.234720833330357</v>
      </c>
    </row>
    <row r="363" spans="1:23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13">
        <f t="shared" si="39"/>
        <v>111</v>
      </c>
      <c r="P363" s="39">
        <f t="shared" si="40"/>
        <v>109.82</v>
      </c>
      <c r="Q363" s="39" t="s">
        <v>8359</v>
      </c>
      <c r="R363" s="39" t="s">
        <v>8323</v>
      </c>
      <c r="S363" s="42">
        <f t="shared" si="35"/>
        <v>41936.001237337958</v>
      </c>
      <c r="T363" s="42">
        <f t="shared" si="36"/>
        <v>41966.042899374996</v>
      </c>
      <c r="U363" s="40">
        <f t="shared" si="37"/>
        <v>2014</v>
      </c>
      <c r="V363" s="40">
        <f t="shared" si="38"/>
        <v>2014</v>
      </c>
      <c r="W363" s="50">
        <f t="shared" si="41"/>
        <v>30.041662037037895</v>
      </c>
    </row>
    <row r="364" spans="1:23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13">
        <f t="shared" si="39"/>
        <v>124</v>
      </c>
      <c r="P364" s="39">
        <f t="shared" si="40"/>
        <v>139.53</v>
      </c>
      <c r="Q364" s="39" t="s">
        <v>8359</v>
      </c>
      <c r="R364" s="39" t="s">
        <v>8323</v>
      </c>
      <c r="S364" s="42">
        <f t="shared" si="35"/>
        <v>41837.210548506941</v>
      </c>
      <c r="T364" s="42">
        <f t="shared" si="36"/>
        <v>41859</v>
      </c>
      <c r="U364" s="40">
        <f t="shared" si="37"/>
        <v>2014</v>
      </c>
      <c r="V364" s="40">
        <f t="shared" si="38"/>
        <v>2014</v>
      </c>
      <c r="W364" s="50">
        <f t="shared" si="41"/>
        <v>21.78945149305946</v>
      </c>
    </row>
    <row r="365" spans="1:23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13">
        <f t="shared" si="39"/>
        <v>101</v>
      </c>
      <c r="P365" s="39">
        <f t="shared" si="40"/>
        <v>347.85</v>
      </c>
      <c r="Q365" s="39" t="s">
        <v>8359</v>
      </c>
      <c r="R365" s="39" t="s">
        <v>8323</v>
      </c>
      <c r="S365" s="42">
        <f t="shared" si="35"/>
        <v>40255.74463814815</v>
      </c>
      <c r="T365" s="42">
        <f t="shared" si="36"/>
        <v>40300.806945833334</v>
      </c>
      <c r="U365" s="40">
        <f t="shared" si="37"/>
        <v>2010</v>
      </c>
      <c r="V365" s="40">
        <f t="shared" si="38"/>
        <v>2010</v>
      </c>
      <c r="W365" s="50">
        <f t="shared" si="41"/>
        <v>45.062307685184351</v>
      </c>
    </row>
    <row r="366" spans="1:23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13">
        <f t="shared" si="39"/>
        <v>110</v>
      </c>
      <c r="P366" s="39">
        <f t="shared" si="40"/>
        <v>68.239999999999995</v>
      </c>
      <c r="Q366" s="39" t="s">
        <v>8359</v>
      </c>
      <c r="R366" s="39" t="s">
        <v>8323</v>
      </c>
      <c r="S366" s="42">
        <f t="shared" si="35"/>
        <v>41780.859637407404</v>
      </c>
      <c r="T366" s="42">
        <f t="shared" si="36"/>
        <v>41811.165973842595</v>
      </c>
      <c r="U366" s="40">
        <f t="shared" si="37"/>
        <v>2014</v>
      </c>
      <c r="V366" s="40">
        <f t="shared" si="38"/>
        <v>2014</v>
      </c>
      <c r="W366" s="50">
        <f t="shared" si="41"/>
        <v>30.306336435191042</v>
      </c>
    </row>
    <row r="367" spans="1:23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13">
        <f t="shared" si="39"/>
        <v>104</v>
      </c>
      <c r="P367" s="39">
        <f t="shared" si="40"/>
        <v>239.94</v>
      </c>
      <c r="Q367" s="39" t="s">
        <v>8359</v>
      </c>
      <c r="R367" s="39" t="s">
        <v>8323</v>
      </c>
      <c r="S367" s="42">
        <f t="shared" si="35"/>
        <v>41668.606481469906</v>
      </c>
      <c r="T367" s="42">
        <f t="shared" si="36"/>
        <v>41698.606481469906</v>
      </c>
      <c r="U367" s="40">
        <f t="shared" si="37"/>
        <v>2014</v>
      </c>
      <c r="V367" s="40">
        <f t="shared" si="38"/>
        <v>2014</v>
      </c>
      <c r="W367" s="50">
        <f t="shared" si="41"/>
        <v>30</v>
      </c>
    </row>
    <row r="368" spans="1:23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13">
        <f t="shared" si="39"/>
        <v>101</v>
      </c>
      <c r="P368" s="39">
        <f t="shared" si="40"/>
        <v>287.31</v>
      </c>
      <c r="Q368" s="39" t="s">
        <v>8359</v>
      </c>
      <c r="R368" s="39" t="s">
        <v>8323</v>
      </c>
      <c r="S368" s="42">
        <f t="shared" si="35"/>
        <v>41019.793038402779</v>
      </c>
      <c r="T368" s="42">
        <f t="shared" si="36"/>
        <v>41049.793038402779</v>
      </c>
      <c r="U368" s="40">
        <f t="shared" si="37"/>
        <v>2012</v>
      </c>
      <c r="V368" s="40">
        <f t="shared" si="38"/>
        <v>2012</v>
      </c>
      <c r="W368" s="50">
        <f t="shared" si="41"/>
        <v>30</v>
      </c>
    </row>
    <row r="369" spans="1:23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13">
        <f t="shared" si="39"/>
        <v>103</v>
      </c>
      <c r="P369" s="39">
        <f t="shared" si="40"/>
        <v>86.85</v>
      </c>
      <c r="Q369" s="39" t="s">
        <v>8359</v>
      </c>
      <c r="R369" s="39" t="s">
        <v>8323</v>
      </c>
      <c r="S369" s="42">
        <f t="shared" si="35"/>
        <v>41355.577294884257</v>
      </c>
      <c r="T369" s="42">
        <f t="shared" si="36"/>
        <v>41395.207642824076</v>
      </c>
      <c r="U369" s="40">
        <f t="shared" si="37"/>
        <v>2013</v>
      </c>
      <c r="V369" s="40">
        <f t="shared" si="38"/>
        <v>2013</v>
      </c>
      <c r="W369" s="50">
        <f t="shared" si="41"/>
        <v>39.63034793981933</v>
      </c>
    </row>
    <row r="370" spans="1:23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13">
        <f t="shared" si="39"/>
        <v>104</v>
      </c>
      <c r="P370" s="39">
        <f t="shared" si="40"/>
        <v>81.849999999999994</v>
      </c>
      <c r="Q370" s="39" t="s">
        <v>8359</v>
      </c>
      <c r="R370" s="39" t="s">
        <v>8323</v>
      </c>
      <c r="S370" s="42">
        <f t="shared" si="35"/>
        <v>42043.605589375002</v>
      </c>
      <c r="T370" s="42">
        <f t="shared" si="36"/>
        <v>42078.563915763894</v>
      </c>
      <c r="U370" s="40">
        <f t="shared" si="37"/>
        <v>2015</v>
      </c>
      <c r="V370" s="40">
        <f t="shared" si="38"/>
        <v>2015</v>
      </c>
      <c r="W370" s="50">
        <f t="shared" si="41"/>
        <v>34.958326388892601</v>
      </c>
    </row>
    <row r="371" spans="1:23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13">
        <f t="shared" si="39"/>
        <v>110</v>
      </c>
      <c r="P371" s="39">
        <f t="shared" si="40"/>
        <v>42.87</v>
      </c>
      <c r="Q371" s="39" t="s">
        <v>8359</v>
      </c>
      <c r="R371" s="39" t="s">
        <v>8323</v>
      </c>
      <c r="S371" s="42">
        <f t="shared" si="35"/>
        <v>40893.551727650462</v>
      </c>
      <c r="T371" s="42">
        <f t="shared" si="36"/>
        <v>40923.551727650462</v>
      </c>
      <c r="U371" s="40">
        <f t="shared" si="37"/>
        <v>2012</v>
      </c>
      <c r="V371" s="40">
        <f t="shared" si="38"/>
        <v>2011</v>
      </c>
      <c r="W371" s="50">
        <f t="shared" si="41"/>
        <v>30</v>
      </c>
    </row>
    <row r="372" spans="1:23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13">
        <f t="shared" si="39"/>
        <v>122</v>
      </c>
      <c r="P372" s="39">
        <f t="shared" si="40"/>
        <v>709.42</v>
      </c>
      <c r="Q372" s="39" t="s">
        <v>8359</v>
      </c>
      <c r="R372" s="39" t="s">
        <v>8323</v>
      </c>
      <c r="S372" s="42">
        <f t="shared" si="35"/>
        <v>42711.795144675925</v>
      </c>
      <c r="T372" s="42">
        <f t="shared" si="36"/>
        <v>42741.795144675925</v>
      </c>
      <c r="U372" s="40">
        <f t="shared" si="37"/>
        <v>2017</v>
      </c>
      <c r="V372" s="40">
        <f t="shared" si="38"/>
        <v>2016</v>
      </c>
      <c r="W372" s="50">
        <f t="shared" si="41"/>
        <v>30</v>
      </c>
    </row>
    <row r="373" spans="1:23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13">
        <f t="shared" si="39"/>
        <v>114</v>
      </c>
      <c r="P373" s="39">
        <f t="shared" si="40"/>
        <v>161.26</v>
      </c>
      <c r="Q373" s="39" t="s">
        <v>8359</v>
      </c>
      <c r="R373" s="39" t="s">
        <v>8323</v>
      </c>
      <c r="S373" s="42">
        <f t="shared" si="35"/>
        <v>41261.767814108796</v>
      </c>
      <c r="T373" s="42">
        <f t="shared" si="36"/>
        <v>41306.767814108796</v>
      </c>
      <c r="U373" s="40">
        <f t="shared" si="37"/>
        <v>2013</v>
      </c>
      <c r="V373" s="40">
        <f t="shared" si="38"/>
        <v>2012</v>
      </c>
      <c r="W373" s="50">
        <f t="shared" si="41"/>
        <v>45</v>
      </c>
    </row>
    <row r="374" spans="1:23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13">
        <f t="shared" si="39"/>
        <v>125</v>
      </c>
      <c r="P374" s="39">
        <f t="shared" si="40"/>
        <v>41.78</v>
      </c>
      <c r="Q374" s="39" t="s">
        <v>8359</v>
      </c>
      <c r="R374" s="39" t="s">
        <v>8323</v>
      </c>
      <c r="S374" s="42">
        <f t="shared" si="35"/>
        <v>42425.576900972221</v>
      </c>
      <c r="T374" s="42">
        <f t="shared" si="36"/>
        <v>42465.666666666672</v>
      </c>
      <c r="U374" s="40">
        <f t="shared" si="37"/>
        <v>2016</v>
      </c>
      <c r="V374" s="40">
        <f t="shared" si="38"/>
        <v>2016</v>
      </c>
      <c r="W374" s="50">
        <f t="shared" si="41"/>
        <v>40.089765694450762</v>
      </c>
    </row>
    <row r="375" spans="1:23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13">
        <f t="shared" si="39"/>
        <v>107</v>
      </c>
      <c r="P375" s="39">
        <f t="shared" si="40"/>
        <v>89.89</v>
      </c>
      <c r="Q375" s="39" t="s">
        <v>8359</v>
      </c>
      <c r="R375" s="39" t="s">
        <v>8323</v>
      </c>
      <c r="S375" s="42">
        <f t="shared" si="35"/>
        <v>41078.912018495372</v>
      </c>
      <c r="T375" s="42">
        <f t="shared" si="36"/>
        <v>41108.912018495372</v>
      </c>
      <c r="U375" s="40">
        <f t="shared" si="37"/>
        <v>2012</v>
      </c>
      <c r="V375" s="40">
        <f t="shared" si="38"/>
        <v>2012</v>
      </c>
      <c r="W375" s="50">
        <f t="shared" si="41"/>
        <v>30</v>
      </c>
    </row>
    <row r="376" spans="1:23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13">
        <f t="shared" si="39"/>
        <v>131</v>
      </c>
      <c r="P376" s="39">
        <f t="shared" si="40"/>
        <v>45.05</v>
      </c>
      <c r="Q376" s="39" t="s">
        <v>8359</v>
      </c>
      <c r="R376" s="39" t="s">
        <v>8323</v>
      </c>
      <c r="S376" s="42">
        <f t="shared" si="35"/>
        <v>40757.889248043983</v>
      </c>
      <c r="T376" s="42">
        <f t="shared" si="36"/>
        <v>40802.889248043983</v>
      </c>
      <c r="U376" s="40">
        <f t="shared" si="37"/>
        <v>2011</v>
      </c>
      <c r="V376" s="40">
        <f t="shared" si="38"/>
        <v>2011</v>
      </c>
      <c r="W376" s="50">
        <f t="shared" si="41"/>
        <v>45</v>
      </c>
    </row>
    <row r="377" spans="1:23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13">
        <f t="shared" si="39"/>
        <v>120</v>
      </c>
      <c r="P377" s="39">
        <f t="shared" si="40"/>
        <v>42.86</v>
      </c>
      <c r="Q377" s="39" t="s">
        <v>8359</v>
      </c>
      <c r="R377" s="39" t="s">
        <v>8323</v>
      </c>
      <c r="S377" s="42">
        <f t="shared" si="35"/>
        <v>41657.985084618056</v>
      </c>
      <c r="T377" s="42">
        <f t="shared" si="36"/>
        <v>41699.720836574073</v>
      </c>
      <c r="U377" s="40">
        <f t="shared" si="37"/>
        <v>2014</v>
      </c>
      <c r="V377" s="40">
        <f t="shared" si="38"/>
        <v>2014</v>
      </c>
      <c r="W377" s="50">
        <f t="shared" si="41"/>
        <v>41.735751956017339</v>
      </c>
    </row>
    <row r="378" spans="1:23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13">
        <f t="shared" si="39"/>
        <v>106</v>
      </c>
      <c r="P378" s="39">
        <f t="shared" si="40"/>
        <v>54.08</v>
      </c>
      <c r="Q378" s="39" t="s">
        <v>8359</v>
      </c>
      <c r="R378" s="39" t="s">
        <v>8323</v>
      </c>
      <c r="S378" s="42">
        <f t="shared" si="35"/>
        <v>42576.452742083333</v>
      </c>
      <c r="T378" s="42">
        <f t="shared" si="36"/>
        <v>42607.45273513889</v>
      </c>
      <c r="U378" s="40">
        <f t="shared" si="37"/>
        <v>2016</v>
      </c>
      <c r="V378" s="40">
        <f t="shared" si="38"/>
        <v>2016</v>
      </c>
      <c r="W378" s="50">
        <f t="shared" si="41"/>
        <v>30.999993055556843</v>
      </c>
    </row>
    <row r="379" spans="1:23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13">
        <f t="shared" si="39"/>
        <v>114</v>
      </c>
      <c r="P379" s="39">
        <f t="shared" si="40"/>
        <v>103.22</v>
      </c>
      <c r="Q379" s="39" t="s">
        <v>8359</v>
      </c>
      <c r="R379" s="39" t="s">
        <v>8323</v>
      </c>
      <c r="S379" s="42">
        <f t="shared" si="35"/>
        <v>42292.250797083339</v>
      </c>
      <c r="T379" s="42">
        <f t="shared" si="36"/>
        <v>42322.292366435184</v>
      </c>
      <c r="U379" s="40">
        <f t="shared" si="37"/>
        <v>2015</v>
      </c>
      <c r="V379" s="40">
        <f t="shared" si="38"/>
        <v>2015</v>
      </c>
      <c r="W379" s="50">
        <f t="shared" si="41"/>
        <v>30.041569351844373</v>
      </c>
    </row>
    <row r="380" spans="1:23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13">
        <f t="shared" si="39"/>
        <v>112</v>
      </c>
      <c r="P380" s="39">
        <f t="shared" si="40"/>
        <v>40.4</v>
      </c>
      <c r="Q380" s="39" t="s">
        <v>8359</v>
      </c>
      <c r="R380" s="39" t="s">
        <v>8323</v>
      </c>
      <c r="S380" s="42">
        <f t="shared" si="35"/>
        <v>42370.571861203702</v>
      </c>
      <c r="T380" s="42">
        <f t="shared" si="36"/>
        <v>42394.994455092594</v>
      </c>
      <c r="U380" s="40">
        <f t="shared" si="37"/>
        <v>2016</v>
      </c>
      <c r="V380" s="40">
        <f t="shared" si="38"/>
        <v>2016</v>
      </c>
      <c r="W380" s="50">
        <f t="shared" si="41"/>
        <v>24.422593888892152</v>
      </c>
    </row>
    <row r="381" spans="1:23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13">
        <f t="shared" si="39"/>
        <v>116</v>
      </c>
      <c r="P381" s="39">
        <f t="shared" si="40"/>
        <v>116.86</v>
      </c>
      <c r="Q381" s="39" t="s">
        <v>8359</v>
      </c>
      <c r="R381" s="39" t="s">
        <v>8323</v>
      </c>
      <c r="S381" s="42">
        <f t="shared" si="35"/>
        <v>40987.688341111112</v>
      </c>
      <c r="T381" s="42">
        <f t="shared" si="36"/>
        <v>41032.688341111112</v>
      </c>
      <c r="U381" s="40">
        <f t="shared" si="37"/>
        <v>2012</v>
      </c>
      <c r="V381" s="40">
        <f t="shared" si="38"/>
        <v>2012</v>
      </c>
      <c r="W381" s="50">
        <f t="shared" si="41"/>
        <v>45</v>
      </c>
    </row>
    <row r="382" spans="1:23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13">
        <f t="shared" si="39"/>
        <v>142</v>
      </c>
      <c r="P382" s="39">
        <f t="shared" si="40"/>
        <v>115.51</v>
      </c>
      <c r="Q382" s="39" t="s">
        <v>8359</v>
      </c>
      <c r="R382" s="39" t="s">
        <v>8323</v>
      </c>
      <c r="S382" s="42">
        <f t="shared" si="35"/>
        <v>42367.719819351856</v>
      </c>
      <c r="T382" s="42">
        <f t="shared" si="36"/>
        <v>42392.719819351856</v>
      </c>
      <c r="U382" s="40">
        <f t="shared" si="37"/>
        <v>2016</v>
      </c>
      <c r="V382" s="40">
        <f t="shared" si="38"/>
        <v>2015</v>
      </c>
      <c r="W382" s="50">
        <f t="shared" si="41"/>
        <v>25</v>
      </c>
    </row>
    <row r="383" spans="1:23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13">
        <f t="shared" si="39"/>
        <v>105</v>
      </c>
      <c r="P383" s="39">
        <f t="shared" si="40"/>
        <v>104.31</v>
      </c>
      <c r="Q383" s="39" t="s">
        <v>8359</v>
      </c>
      <c r="R383" s="39" t="s">
        <v>8323</v>
      </c>
      <c r="S383" s="42">
        <f t="shared" si="35"/>
        <v>41085.698121724534</v>
      </c>
      <c r="T383" s="42">
        <f t="shared" si="36"/>
        <v>41120.208337962962</v>
      </c>
      <c r="U383" s="40">
        <f t="shared" si="37"/>
        <v>2012</v>
      </c>
      <c r="V383" s="40">
        <f t="shared" si="38"/>
        <v>2012</v>
      </c>
      <c r="W383" s="50">
        <f t="shared" si="41"/>
        <v>34.510216238428256</v>
      </c>
    </row>
    <row r="384" spans="1:23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13">
        <f t="shared" si="39"/>
        <v>256</v>
      </c>
      <c r="P384" s="39">
        <f t="shared" si="40"/>
        <v>69.77</v>
      </c>
      <c r="Q384" s="39" t="s">
        <v>8359</v>
      </c>
      <c r="R384" s="39" t="s">
        <v>8323</v>
      </c>
      <c r="S384" s="42">
        <f t="shared" si="35"/>
        <v>41144.709494212962</v>
      </c>
      <c r="T384" s="42">
        <f t="shared" si="36"/>
        <v>41158.709501157406</v>
      </c>
      <c r="U384" s="40">
        <f t="shared" si="37"/>
        <v>2012</v>
      </c>
      <c r="V384" s="40">
        <f t="shared" si="38"/>
        <v>2012</v>
      </c>
      <c r="W384" s="50">
        <f t="shared" si="41"/>
        <v>14.000006944443157</v>
      </c>
    </row>
    <row r="385" spans="1:23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13">
        <f t="shared" si="39"/>
        <v>207</v>
      </c>
      <c r="P385" s="39">
        <f t="shared" si="40"/>
        <v>43.02</v>
      </c>
      <c r="Q385" s="39" t="s">
        <v>8359</v>
      </c>
      <c r="R385" s="39" t="s">
        <v>8323</v>
      </c>
      <c r="S385" s="42">
        <f t="shared" si="35"/>
        <v>41755.117587488428</v>
      </c>
      <c r="T385" s="42">
        <f t="shared" si="36"/>
        <v>41778.117589803245</v>
      </c>
      <c r="U385" s="40">
        <f t="shared" si="37"/>
        <v>2014</v>
      </c>
      <c r="V385" s="40">
        <f t="shared" si="38"/>
        <v>2014</v>
      </c>
      <c r="W385" s="50">
        <f t="shared" si="41"/>
        <v>23.000002314816811</v>
      </c>
    </row>
    <row r="386" spans="1:23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13">
        <f t="shared" si="39"/>
        <v>112</v>
      </c>
      <c r="P386" s="39">
        <f t="shared" si="40"/>
        <v>58.54</v>
      </c>
      <c r="Q386" s="39" t="s">
        <v>8359</v>
      </c>
      <c r="R386" s="39" t="s">
        <v>8323</v>
      </c>
      <c r="S386" s="42">
        <f t="shared" ref="S386:S449" si="42">((((LEFT(J386,10) &amp; "." &amp; RIGHT(J386,3))/60)/60)/24)+DATE(1970,1,1)</f>
        <v>41980.781804942133</v>
      </c>
      <c r="T386" s="42">
        <f t="shared" ref="T386:T449" si="43">((((LEFT(I386,10) &amp; "." &amp; RIGHT(I386,3))/60)/60)/24)+DATE(1970,1,1)</f>
        <v>42010.781804942133</v>
      </c>
      <c r="U386" s="40">
        <f t="shared" ref="U386:U449" si="44">YEAR(T386)</f>
        <v>2015</v>
      </c>
      <c r="V386" s="40">
        <f t="shared" ref="V386:V449" si="45">YEAR(S386)</f>
        <v>2014</v>
      </c>
      <c r="W386" s="50">
        <f t="shared" si="41"/>
        <v>30</v>
      </c>
    </row>
    <row r="387" spans="1:23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13">
        <f t="shared" ref="O387:O450" si="46">IFERROR(ROUND(E387/D387*100,0),"no backers")</f>
        <v>106</v>
      </c>
      <c r="P387" s="39">
        <f t="shared" ref="P387:P450" si="47">IFERROR(ROUND(E387/L387,2),0)</f>
        <v>111.8</v>
      </c>
      <c r="Q387" s="39" t="s">
        <v>8359</v>
      </c>
      <c r="R387" s="39" t="s">
        <v>8323</v>
      </c>
      <c r="S387" s="42">
        <f t="shared" si="42"/>
        <v>41934.584508113425</v>
      </c>
      <c r="T387" s="42">
        <f t="shared" si="43"/>
        <v>41964.62617015047</v>
      </c>
      <c r="U387" s="40">
        <f t="shared" si="44"/>
        <v>2014</v>
      </c>
      <c r="V387" s="40">
        <f t="shared" si="45"/>
        <v>2014</v>
      </c>
      <c r="W387" s="50">
        <f t="shared" ref="W387:W450" si="48">T387-S387</f>
        <v>30.041662037045171</v>
      </c>
    </row>
    <row r="388" spans="1:23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13">
        <f t="shared" si="46"/>
        <v>100</v>
      </c>
      <c r="P388" s="39">
        <f t="shared" si="47"/>
        <v>46.23</v>
      </c>
      <c r="Q388" s="39" t="s">
        <v>8359</v>
      </c>
      <c r="R388" s="39" t="s">
        <v>8323</v>
      </c>
      <c r="S388" s="42">
        <f t="shared" si="42"/>
        <v>42211.951296192128</v>
      </c>
      <c r="T388" s="42">
        <f t="shared" si="43"/>
        <v>42226.951296192128</v>
      </c>
      <c r="U388" s="40">
        <f t="shared" si="44"/>
        <v>2015</v>
      </c>
      <c r="V388" s="40">
        <f t="shared" si="45"/>
        <v>2015</v>
      </c>
      <c r="W388" s="50">
        <f t="shared" si="48"/>
        <v>15</v>
      </c>
    </row>
    <row r="389" spans="1:23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13">
        <f t="shared" si="46"/>
        <v>214</v>
      </c>
      <c r="P389" s="39">
        <f t="shared" si="47"/>
        <v>144.69</v>
      </c>
      <c r="Q389" s="39" t="s">
        <v>8359</v>
      </c>
      <c r="R389" s="39" t="s">
        <v>8323</v>
      </c>
      <c r="S389" s="42">
        <f t="shared" si="42"/>
        <v>42200.676607152782</v>
      </c>
      <c r="T389" s="42">
        <f t="shared" si="43"/>
        <v>42231.250004629634</v>
      </c>
      <c r="U389" s="40">
        <f t="shared" si="44"/>
        <v>2015</v>
      </c>
      <c r="V389" s="40">
        <f t="shared" si="45"/>
        <v>2015</v>
      </c>
      <c r="W389" s="50">
        <f t="shared" si="48"/>
        <v>30.573397476851824</v>
      </c>
    </row>
    <row r="390" spans="1:23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13">
        <f t="shared" si="46"/>
        <v>126</v>
      </c>
      <c r="P390" s="39">
        <f t="shared" si="47"/>
        <v>88.85</v>
      </c>
      <c r="Q390" s="39" t="s">
        <v>8359</v>
      </c>
      <c r="R390" s="39" t="s">
        <v>8323</v>
      </c>
      <c r="S390" s="42">
        <f t="shared" si="42"/>
        <v>42549.076164120372</v>
      </c>
      <c r="T390" s="42">
        <f t="shared" si="43"/>
        <v>42579.076164120372</v>
      </c>
      <c r="U390" s="40">
        <f t="shared" si="44"/>
        <v>2016</v>
      </c>
      <c r="V390" s="40">
        <f t="shared" si="45"/>
        <v>2016</v>
      </c>
      <c r="W390" s="50">
        <f t="shared" si="48"/>
        <v>30</v>
      </c>
    </row>
    <row r="391" spans="1:23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13">
        <f t="shared" si="46"/>
        <v>182</v>
      </c>
      <c r="P391" s="39">
        <f t="shared" si="47"/>
        <v>81.75</v>
      </c>
      <c r="Q391" s="39" t="s">
        <v>8359</v>
      </c>
      <c r="R391" s="39" t="s">
        <v>8323</v>
      </c>
      <c r="S391" s="42">
        <f t="shared" si="42"/>
        <v>41674.063083912035</v>
      </c>
      <c r="T391" s="42">
        <f t="shared" si="43"/>
        <v>41705.957640509259</v>
      </c>
      <c r="U391" s="40">
        <f t="shared" si="44"/>
        <v>2014</v>
      </c>
      <c r="V391" s="40">
        <f t="shared" si="45"/>
        <v>2014</v>
      </c>
      <c r="W391" s="50">
        <f t="shared" si="48"/>
        <v>31.894556597224437</v>
      </c>
    </row>
    <row r="392" spans="1:23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13">
        <f t="shared" si="46"/>
        <v>100</v>
      </c>
      <c r="P392" s="39">
        <f t="shared" si="47"/>
        <v>71.430000000000007</v>
      </c>
      <c r="Q392" s="39" t="s">
        <v>8359</v>
      </c>
      <c r="R392" s="39" t="s">
        <v>8323</v>
      </c>
      <c r="S392" s="42">
        <f t="shared" si="42"/>
        <v>42112.036717268522</v>
      </c>
      <c r="T392" s="42">
        <f t="shared" si="43"/>
        <v>42132.036717268522</v>
      </c>
      <c r="U392" s="40">
        <f t="shared" si="44"/>
        <v>2015</v>
      </c>
      <c r="V392" s="40">
        <f t="shared" si="45"/>
        <v>2015</v>
      </c>
      <c r="W392" s="50">
        <f t="shared" si="48"/>
        <v>20</v>
      </c>
    </row>
    <row r="393" spans="1:23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13">
        <f t="shared" si="46"/>
        <v>101</v>
      </c>
      <c r="P393" s="39">
        <f t="shared" si="47"/>
        <v>104.26</v>
      </c>
      <c r="Q393" s="39" t="s">
        <v>8359</v>
      </c>
      <c r="R393" s="39" t="s">
        <v>8323</v>
      </c>
      <c r="S393" s="42">
        <f t="shared" si="42"/>
        <v>40865.042257534726</v>
      </c>
      <c r="T393" s="42">
        <f t="shared" si="43"/>
        <v>40895.040983101855</v>
      </c>
      <c r="U393" s="40">
        <f t="shared" si="44"/>
        <v>2011</v>
      </c>
      <c r="V393" s="40">
        <f t="shared" si="45"/>
        <v>2011</v>
      </c>
      <c r="W393" s="50">
        <f t="shared" si="48"/>
        <v>29.998725567129441</v>
      </c>
    </row>
    <row r="394" spans="1:23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13">
        <f t="shared" si="46"/>
        <v>101</v>
      </c>
      <c r="P394" s="39">
        <f t="shared" si="47"/>
        <v>90.62</v>
      </c>
      <c r="Q394" s="39" t="s">
        <v>8359</v>
      </c>
      <c r="R394" s="39" t="s">
        <v>8323</v>
      </c>
      <c r="S394" s="42">
        <f t="shared" si="42"/>
        <v>40763.717263553241</v>
      </c>
      <c r="T394" s="42">
        <f t="shared" si="43"/>
        <v>40794.12500925926</v>
      </c>
      <c r="U394" s="40">
        <f t="shared" si="44"/>
        <v>2011</v>
      </c>
      <c r="V394" s="40">
        <f t="shared" si="45"/>
        <v>2011</v>
      </c>
      <c r="W394" s="50">
        <f t="shared" si="48"/>
        <v>30.407745706019341</v>
      </c>
    </row>
    <row r="395" spans="1:23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13">
        <f t="shared" si="46"/>
        <v>110</v>
      </c>
      <c r="P395" s="39">
        <f t="shared" si="47"/>
        <v>157.33000000000001</v>
      </c>
      <c r="Q395" s="39" t="s">
        <v>8359</v>
      </c>
      <c r="R395" s="39" t="s">
        <v>8323</v>
      </c>
      <c r="S395" s="42">
        <f t="shared" si="42"/>
        <v>41526.708935787035</v>
      </c>
      <c r="T395" s="42">
        <f t="shared" si="43"/>
        <v>41557.708940416662</v>
      </c>
      <c r="U395" s="40">
        <f t="shared" si="44"/>
        <v>2013</v>
      </c>
      <c r="V395" s="40">
        <f t="shared" si="45"/>
        <v>2013</v>
      </c>
      <c r="W395" s="50">
        <f t="shared" si="48"/>
        <v>31.000004629626346</v>
      </c>
    </row>
    <row r="396" spans="1:23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13">
        <f t="shared" si="46"/>
        <v>112</v>
      </c>
      <c r="P396" s="39">
        <f t="shared" si="47"/>
        <v>105.18</v>
      </c>
      <c r="Q396" s="39" t="s">
        <v>8359</v>
      </c>
      <c r="R396" s="39" t="s">
        <v>8323</v>
      </c>
      <c r="S396" s="42">
        <f t="shared" si="42"/>
        <v>42417.818088912041</v>
      </c>
      <c r="T396" s="42">
        <f t="shared" si="43"/>
        <v>42477.776415300927</v>
      </c>
      <c r="U396" s="40">
        <f t="shared" si="44"/>
        <v>2016</v>
      </c>
      <c r="V396" s="40">
        <f t="shared" si="45"/>
        <v>2016</v>
      </c>
      <c r="W396" s="50">
        <f t="shared" si="48"/>
        <v>59.958326388885325</v>
      </c>
    </row>
    <row r="397" spans="1:23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13">
        <f t="shared" si="46"/>
        <v>108</v>
      </c>
      <c r="P397" s="39">
        <f t="shared" si="47"/>
        <v>58.72</v>
      </c>
      <c r="Q397" s="39" t="s">
        <v>8359</v>
      </c>
      <c r="R397" s="39" t="s">
        <v>8323</v>
      </c>
      <c r="S397" s="42">
        <f t="shared" si="42"/>
        <v>40990.909270370372</v>
      </c>
      <c r="T397" s="42">
        <f t="shared" si="43"/>
        <v>41026.897225925924</v>
      </c>
      <c r="U397" s="40">
        <f t="shared" si="44"/>
        <v>2012</v>
      </c>
      <c r="V397" s="40">
        <f t="shared" si="45"/>
        <v>2012</v>
      </c>
      <c r="W397" s="50">
        <f t="shared" si="48"/>
        <v>35.987955555552617</v>
      </c>
    </row>
    <row r="398" spans="1:23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13">
        <f t="shared" si="46"/>
        <v>107</v>
      </c>
      <c r="P398" s="39">
        <f t="shared" si="47"/>
        <v>81.63</v>
      </c>
      <c r="Q398" s="39" t="s">
        <v>8359</v>
      </c>
      <c r="R398" s="39" t="s">
        <v>8323</v>
      </c>
      <c r="S398" s="42">
        <f t="shared" si="42"/>
        <v>41082.564884328705</v>
      </c>
      <c r="T398" s="42">
        <f t="shared" si="43"/>
        <v>41097.564884328705</v>
      </c>
      <c r="U398" s="40">
        <f t="shared" si="44"/>
        <v>2012</v>
      </c>
      <c r="V398" s="40">
        <f t="shared" si="45"/>
        <v>2012</v>
      </c>
      <c r="W398" s="50">
        <f t="shared" si="48"/>
        <v>15</v>
      </c>
    </row>
    <row r="399" spans="1:23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13">
        <f t="shared" si="46"/>
        <v>104</v>
      </c>
      <c r="P399" s="39">
        <f t="shared" si="47"/>
        <v>56.46</v>
      </c>
      <c r="Q399" s="39" t="s">
        <v>8359</v>
      </c>
      <c r="R399" s="39" t="s">
        <v>8323</v>
      </c>
      <c r="S399" s="42">
        <f t="shared" si="42"/>
        <v>40379.776436157408</v>
      </c>
      <c r="T399" s="42">
        <f t="shared" si="43"/>
        <v>40422.155562962966</v>
      </c>
      <c r="U399" s="40">
        <f t="shared" si="44"/>
        <v>2010</v>
      </c>
      <c r="V399" s="40">
        <f t="shared" si="45"/>
        <v>2010</v>
      </c>
      <c r="W399" s="50">
        <f t="shared" si="48"/>
        <v>42.379126805557462</v>
      </c>
    </row>
    <row r="400" spans="1:23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13">
        <f t="shared" si="46"/>
        <v>125</v>
      </c>
      <c r="P400" s="39">
        <f t="shared" si="47"/>
        <v>140.1</v>
      </c>
      <c r="Q400" s="39" t="s">
        <v>8359</v>
      </c>
      <c r="R400" s="39" t="s">
        <v>8323</v>
      </c>
      <c r="S400" s="42">
        <f t="shared" si="42"/>
        <v>42078.793126458331</v>
      </c>
      <c r="T400" s="42">
        <f t="shared" si="43"/>
        <v>42123.793126458331</v>
      </c>
      <c r="U400" s="40">
        <f t="shared" si="44"/>
        <v>2015</v>
      </c>
      <c r="V400" s="40">
        <f t="shared" si="45"/>
        <v>2015</v>
      </c>
      <c r="W400" s="50">
        <f t="shared" si="48"/>
        <v>45</v>
      </c>
    </row>
    <row r="401" spans="1:23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13">
        <f t="shared" si="46"/>
        <v>107</v>
      </c>
      <c r="P401" s="39">
        <f t="shared" si="47"/>
        <v>224.85</v>
      </c>
      <c r="Q401" s="39" t="s">
        <v>8359</v>
      </c>
      <c r="R401" s="39" t="s">
        <v>8323</v>
      </c>
      <c r="S401" s="42">
        <f t="shared" si="42"/>
        <v>42687.875785497687</v>
      </c>
      <c r="T401" s="42">
        <f t="shared" si="43"/>
        <v>42718.500009259253</v>
      </c>
      <c r="U401" s="40">
        <f t="shared" si="44"/>
        <v>2016</v>
      </c>
      <c r="V401" s="40">
        <f t="shared" si="45"/>
        <v>2016</v>
      </c>
      <c r="W401" s="50">
        <f t="shared" si="48"/>
        <v>30.6242237615661</v>
      </c>
    </row>
    <row r="402" spans="1:23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13">
        <f t="shared" si="46"/>
        <v>112</v>
      </c>
      <c r="P402" s="39">
        <f t="shared" si="47"/>
        <v>181.13</v>
      </c>
      <c r="Q402" s="39" t="s">
        <v>8359</v>
      </c>
      <c r="R402" s="39" t="s">
        <v>8323</v>
      </c>
      <c r="S402" s="42">
        <f t="shared" si="42"/>
        <v>41745.635964664354</v>
      </c>
      <c r="T402" s="42">
        <f t="shared" si="43"/>
        <v>41776.145837962962</v>
      </c>
      <c r="U402" s="40">
        <f t="shared" si="44"/>
        <v>2014</v>
      </c>
      <c r="V402" s="40">
        <f t="shared" si="45"/>
        <v>2014</v>
      </c>
      <c r="W402" s="50">
        <f t="shared" si="48"/>
        <v>30.509873298607999</v>
      </c>
    </row>
    <row r="403" spans="1:23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13">
        <f t="shared" si="46"/>
        <v>104</v>
      </c>
      <c r="P403" s="39">
        <f t="shared" si="47"/>
        <v>711.04</v>
      </c>
      <c r="Q403" s="39" t="s">
        <v>8359</v>
      </c>
      <c r="R403" s="39" t="s">
        <v>8323</v>
      </c>
      <c r="S403" s="42">
        <f t="shared" si="42"/>
        <v>40732.842256597221</v>
      </c>
      <c r="T403" s="42">
        <f t="shared" si="43"/>
        <v>40762.842256597221</v>
      </c>
      <c r="U403" s="40">
        <f t="shared" si="44"/>
        <v>2011</v>
      </c>
      <c r="V403" s="40">
        <f t="shared" si="45"/>
        <v>2011</v>
      </c>
      <c r="W403" s="50">
        <f t="shared" si="48"/>
        <v>30</v>
      </c>
    </row>
    <row r="404" spans="1:23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13">
        <f t="shared" si="46"/>
        <v>142</v>
      </c>
      <c r="P404" s="39">
        <f t="shared" si="47"/>
        <v>65.88</v>
      </c>
      <c r="Q404" s="39" t="s">
        <v>8359</v>
      </c>
      <c r="R404" s="39" t="s">
        <v>8323</v>
      </c>
      <c r="S404" s="42">
        <f t="shared" si="42"/>
        <v>42292.539558067132</v>
      </c>
      <c r="T404" s="42">
        <f t="shared" si="43"/>
        <v>42313.581224733796</v>
      </c>
      <c r="U404" s="40">
        <f t="shared" si="44"/>
        <v>2015</v>
      </c>
      <c r="V404" s="40">
        <f t="shared" si="45"/>
        <v>2015</v>
      </c>
      <c r="W404" s="50">
        <f t="shared" si="48"/>
        <v>21.041666666664241</v>
      </c>
    </row>
    <row r="405" spans="1:23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13">
        <f t="shared" si="46"/>
        <v>105</v>
      </c>
      <c r="P405" s="39">
        <f t="shared" si="47"/>
        <v>75.19</v>
      </c>
      <c r="Q405" s="39" t="s">
        <v>8359</v>
      </c>
      <c r="R405" s="39" t="s">
        <v>8323</v>
      </c>
      <c r="S405" s="42">
        <f t="shared" si="42"/>
        <v>40718.310664826386</v>
      </c>
      <c r="T405" s="42">
        <f t="shared" si="43"/>
        <v>40765.297223148147</v>
      </c>
      <c r="U405" s="40">
        <f t="shared" si="44"/>
        <v>2011</v>
      </c>
      <c r="V405" s="40">
        <f t="shared" si="45"/>
        <v>2011</v>
      </c>
      <c r="W405" s="50">
        <f t="shared" si="48"/>
        <v>46.986558321761549</v>
      </c>
    </row>
    <row r="406" spans="1:23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13">
        <f t="shared" si="46"/>
        <v>103</v>
      </c>
      <c r="P406" s="39">
        <f t="shared" si="47"/>
        <v>133.13999999999999</v>
      </c>
      <c r="Q406" s="39" t="s">
        <v>8359</v>
      </c>
      <c r="R406" s="39" t="s">
        <v>8323</v>
      </c>
      <c r="S406" s="42">
        <f t="shared" si="42"/>
        <v>41646.628033125002</v>
      </c>
      <c r="T406" s="42">
        <f t="shared" si="43"/>
        <v>41675.961116203704</v>
      </c>
      <c r="U406" s="40">
        <f t="shared" si="44"/>
        <v>2014</v>
      </c>
      <c r="V406" s="40">
        <f t="shared" si="45"/>
        <v>2014</v>
      </c>
      <c r="W406" s="50">
        <f t="shared" si="48"/>
        <v>29.333083078701748</v>
      </c>
    </row>
    <row r="407" spans="1:23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13">
        <f t="shared" si="46"/>
        <v>108</v>
      </c>
      <c r="P407" s="39">
        <f t="shared" si="47"/>
        <v>55.2</v>
      </c>
      <c r="Q407" s="39" t="s">
        <v>8359</v>
      </c>
      <c r="R407" s="39" t="s">
        <v>8323</v>
      </c>
      <c r="S407" s="42">
        <f t="shared" si="42"/>
        <v>41674.084946053241</v>
      </c>
      <c r="T407" s="42">
        <f t="shared" si="43"/>
        <v>41704.084946053241</v>
      </c>
      <c r="U407" s="40">
        <f t="shared" si="44"/>
        <v>2014</v>
      </c>
      <c r="V407" s="40">
        <f t="shared" si="45"/>
        <v>2014</v>
      </c>
      <c r="W407" s="50">
        <f t="shared" si="48"/>
        <v>30</v>
      </c>
    </row>
    <row r="408" spans="1:23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13">
        <f t="shared" si="46"/>
        <v>108</v>
      </c>
      <c r="P408" s="39">
        <f t="shared" si="47"/>
        <v>86.16</v>
      </c>
      <c r="Q408" s="39" t="s">
        <v>8359</v>
      </c>
      <c r="R408" s="39" t="s">
        <v>8323</v>
      </c>
      <c r="S408" s="42">
        <f t="shared" si="42"/>
        <v>40638.16247265046</v>
      </c>
      <c r="T408" s="42">
        <f t="shared" si="43"/>
        <v>40672.249314120374</v>
      </c>
      <c r="U408" s="40">
        <f t="shared" si="44"/>
        <v>2011</v>
      </c>
      <c r="V408" s="40">
        <f t="shared" si="45"/>
        <v>2011</v>
      </c>
      <c r="W408" s="50">
        <f t="shared" si="48"/>
        <v>34.086841469914361</v>
      </c>
    </row>
    <row r="409" spans="1:23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13">
        <f t="shared" si="46"/>
        <v>102</v>
      </c>
      <c r="P409" s="39">
        <f t="shared" si="47"/>
        <v>92.32</v>
      </c>
      <c r="Q409" s="39" t="s">
        <v>8359</v>
      </c>
      <c r="R409" s="39" t="s">
        <v>8323</v>
      </c>
      <c r="S409" s="42">
        <f t="shared" si="42"/>
        <v>40806.870949652781</v>
      </c>
      <c r="T409" s="42">
        <f t="shared" si="43"/>
        <v>40866.912623263888</v>
      </c>
      <c r="U409" s="40">
        <f t="shared" si="44"/>
        <v>2011</v>
      </c>
      <c r="V409" s="40">
        <f t="shared" si="45"/>
        <v>2011</v>
      </c>
      <c r="W409" s="50">
        <f t="shared" si="48"/>
        <v>60.041673611107399</v>
      </c>
    </row>
    <row r="410" spans="1:23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13">
        <f t="shared" si="46"/>
        <v>101</v>
      </c>
      <c r="P410" s="39">
        <f t="shared" si="47"/>
        <v>160.16</v>
      </c>
      <c r="Q410" s="39" t="s">
        <v>8359</v>
      </c>
      <c r="R410" s="39" t="s">
        <v>8323</v>
      </c>
      <c r="S410" s="42">
        <f t="shared" si="42"/>
        <v>41543.735997569442</v>
      </c>
      <c r="T410" s="42">
        <f t="shared" si="43"/>
        <v>41583.777671180556</v>
      </c>
      <c r="U410" s="40">
        <f t="shared" si="44"/>
        <v>2013</v>
      </c>
      <c r="V410" s="40">
        <f t="shared" si="45"/>
        <v>2013</v>
      </c>
      <c r="W410" s="50">
        <f t="shared" si="48"/>
        <v>40.041673611114675</v>
      </c>
    </row>
    <row r="411" spans="1:23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13">
        <f t="shared" si="46"/>
        <v>137</v>
      </c>
      <c r="P411" s="39">
        <f t="shared" si="47"/>
        <v>45.6</v>
      </c>
      <c r="Q411" s="39" t="s">
        <v>8359</v>
      </c>
      <c r="R411" s="39" t="s">
        <v>8323</v>
      </c>
      <c r="S411" s="42">
        <f t="shared" si="42"/>
        <v>42543.862779444447</v>
      </c>
      <c r="T411" s="42">
        <f t="shared" si="43"/>
        <v>42573.862779444447</v>
      </c>
      <c r="U411" s="40">
        <f t="shared" si="44"/>
        <v>2016</v>
      </c>
      <c r="V411" s="40">
        <f t="shared" si="45"/>
        <v>2016</v>
      </c>
      <c r="W411" s="50">
        <f t="shared" si="48"/>
        <v>30</v>
      </c>
    </row>
    <row r="412" spans="1:23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13">
        <f t="shared" si="46"/>
        <v>128</v>
      </c>
      <c r="P412" s="39">
        <f t="shared" si="47"/>
        <v>183.29</v>
      </c>
      <c r="Q412" s="39" t="s">
        <v>8359</v>
      </c>
      <c r="R412" s="39" t="s">
        <v>8323</v>
      </c>
      <c r="S412" s="42">
        <f t="shared" si="42"/>
        <v>42113.981451354164</v>
      </c>
      <c r="T412" s="42">
        <f t="shared" si="43"/>
        <v>42173.981451354164</v>
      </c>
      <c r="U412" s="40">
        <f t="shared" si="44"/>
        <v>2015</v>
      </c>
      <c r="V412" s="40">
        <f t="shared" si="45"/>
        <v>2015</v>
      </c>
      <c r="W412" s="50">
        <f t="shared" si="48"/>
        <v>60</v>
      </c>
    </row>
    <row r="413" spans="1:23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13">
        <f t="shared" si="46"/>
        <v>101</v>
      </c>
      <c r="P413" s="39">
        <f t="shared" si="47"/>
        <v>125.79</v>
      </c>
      <c r="Q413" s="39" t="s">
        <v>8359</v>
      </c>
      <c r="R413" s="39" t="s">
        <v>8323</v>
      </c>
      <c r="S413" s="42">
        <f t="shared" si="42"/>
        <v>41598.175981527776</v>
      </c>
      <c r="T413" s="42">
        <f t="shared" si="43"/>
        <v>41630.208337962962</v>
      </c>
      <c r="U413" s="40">
        <f t="shared" si="44"/>
        <v>2013</v>
      </c>
      <c r="V413" s="40">
        <f t="shared" si="45"/>
        <v>2013</v>
      </c>
      <c r="W413" s="50">
        <f t="shared" si="48"/>
        <v>32.032356435185648</v>
      </c>
    </row>
    <row r="414" spans="1:23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13">
        <f t="shared" si="46"/>
        <v>127</v>
      </c>
      <c r="P414" s="39">
        <f t="shared" si="47"/>
        <v>57.65</v>
      </c>
      <c r="Q414" s="39" t="s">
        <v>8359</v>
      </c>
      <c r="R414" s="39" t="s">
        <v>8323</v>
      </c>
      <c r="S414" s="42">
        <f t="shared" si="42"/>
        <v>41099.742802986111</v>
      </c>
      <c r="T414" s="42">
        <f t="shared" si="43"/>
        <v>41115.742807615745</v>
      </c>
      <c r="U414" s="40">
        <f t="shared" si="44"/>
        <v>2012</v>
      </c>
      <c r="V414" s="40">
        <f t="shared" si="45"/>
        <v>2012</v>
      </c>
      <c r="W414" s="50">
        <f t="shared" si="48"/>
        <v>16.000004629633622</v>
      </c>
    </row>
    <row r="415" spans="1:23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13">
        <f t="shared" si="46"/>
        <v>105</v>
      </c>
      <c r="P415" s="39">
        <f t="shared" si="47"/>
        <v>78.66</v>
      </c>
      <c r="Q415" s="39" t="s">
        <v>8359</v>
      </c>
      <c r="R415" s="39" t="s">
        <v>8323</v>
      </c>
      <c r="S415" s="42">
        <f t="shared" si="42"/>
        <v>41079.877451516208</v>
      </c>
      <c r="T415" s="42">
        <f t="shared" si="43"/>
        <v>41109.877451516208</v>
      </c>
      <c r="U415" s="40">
        <f t="shared" si="44"/>
        <v>2012</v>
      </c>
      <c r="V415" s="40">
        <f t="shared" si="45"/>
        <v>2012</v>
      </c>
      <c r="W415" s="50">
        <f t="shared" si="48"/>
        <v>30</v>
      </c>
    </row>
    <row r="416" spans="1:23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13">
        <f t="shared" si="46"/>
        <v>103</v>
      </c>
      <c r="P416" s="39">
        <f t="shared" si="47"/>
        <v>91.48</v>
      </c>
      <c r="Q416" s="39" t="s">
        <v>8359</v>
      </c>
      <c r="R416" s="39" t="s">
        <v>8323</v>
      </c>
      <c r="S416" s="42">
        <f t="shared" si="42"/>
        <v>41529.063257696762</v>
      </c>
      <c r="T416" s="42">
        <f t="shared" si="43"/>
        <v>41559.063257696762</v>
      </c>
      <c r="U416" s="40">
        <f t="shared" si="44"/>
        <v>2013</v>
      </c>
      <c r="V416" s="40">
        <f t="shared" si="45"/>
        <v>2013</v>
      </c>
      <c r="W416" s="50">
        <f t="shared" si="48"/>
        <v>30</v>
      </c>
    </row>
    <row r="417" spans="1:23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13">
        <f t="shared" si="46"/>
        <v>102</v>
      </c>
      <c r="P417" s="39">
        <f t="shared" si="47"/>
        <v>68.099999999999994</v>
      </c>
      <c r="Q417" s="39" t="s">
        <v>8359</v>
      </c>
      <c r="R417" s="39" t="s">
        <v>8323</v>
      </c>
      <c r="S417" s="42">
        <f t="shared" si="42"/>
        <v>41904.851881967596</v>
      </c>
      <c r="T417" s="42">
        <f t="shared" si="43"/>
        <v>41929.500002314817</v>
      </c>
      <c r="U417" s="40">
        <f t="shared" si="44"/>
        <v>2014</v>
      </c>
      <c r="V417" s="40">
        <f t="shared" si="45"/>
        <v>2014</v>
      </c>
      <c r="W417" s="50">
        <f t="shared" si="48"/>
        <v>24.648120347221266</v>
      </c>
    </row>
    <row r="418" spans="1:23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13">
        <f t="shared" si="46"/>
        <v>120</v>
      </c>
      <c r="P418" s="39">
        <f t="shared" si="47"/>
        <v>48.09</v>
      </c>
      <c r="Q418" s="39" t="s">
        <v>8359</v>
      </c>
      <c r="R418" s="39" t="s">
        <v>8323</v>
      </c>
      <c r="S418" s="42">
        <f t="shared" si="42"/>
        <v>41648.396201747688</v>
      </c>
      <c r="T418" s="42">
        <f t="shared" si="43"/>
        <v>41678.396201747688</v>
      </c>
      <c r="U418" s="40">
        <f t="shared" si="44"/>
        <v>2014</v>
      </c>
      <c r="V418" s="40">
        <f t="shared" si="45"/>
        <v>2014</v>
      </c>
      <c r="W418" s="50">
        <f t="shared" si="48"/>
        <v>30</v>
      </c>
    </row>
    <row r="419" spans="1:23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13">
        <f t="shared" si="46"/>
        <v>100</v>
      </c>
      <c r="P419" s="39">
        <f t="shared" si="47"/>
        <v>202.42</v>
      </c>
      <c r="Q419" s="39" t="s">
        <v>8359</v>
      </c>
      <c r="R419" s="39" t="s">
        <v>8323</v>
      </c>
      <c r="S419" s="42">
        <f t="shared" si="42"/>
        <v>41360.970604861111</v>
      </c>
      <c r="T419" s="42">
        <f t="shared" si="43"/>
        <v>41372.189590046299</v>
      </c>
      <c r="U419" s="40">
        <f t="shared" si="44"/>
        <v>2013</v>
      </c>
      <c r="V419" s="40">
        <f t="shared" si="45"/>
        <v>2013</v>
      </c>
      <c r="W419" s="50">
        <f t="shared" si="48"/>
        <v>11.218985185187194</v>
      </c>
    </row>
    <row r="420" spans="1:23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13">
        <f t="shared" si="46"/>
        <v>101</v>
      </c>
      <c r="P420" s="39">
        <f t="shared" si="47"/>
        <v>216.75</v>
      </c>
      <c r="Q420" s="39" t="s">
        <v>8359</v>
      </c>
      <c r="R420" s="39" t="s">
        <v>8323</v>
      </c>
      <c r="S420" s="42">
        <f t="shared" si="42"/>
        <v>42178.282384224542</v>
      </c>
      <c r="T420" s="42">
        <f t="shared" si="43"/>
        <v>42208.282384224542</v>
      </c>
      <c r="U420" s="40">
        <f t="shared" si="44"/>
        <v>2015</v>
      </c>
      <c r="V420" s="40">
        <f t="shared" si="45"/>
        <v>2015</v>
      </c>
      <c r="W420" s="50">
        <f t="shared" si="48"/>
        <v>30</v>
      </c>
    </row>
    <row r="421" spans="1:23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13">
        <f t="shared" si="46"/>
        <v>100</v>
      </c>
      <c r="P421" s="39">
        <f t="shared" si="47"/>
        <v>110.07</v>
      </c>
      <c r="Q421" s="39" t="s">
        <v>8359</v>
      </c>
      <c r="R421" s="39" t="s">
        <v>8323</v>
      </c>
      <c r="S421" s="42">
        <f t="shared" si="42"/>
        <v>41394.842451238423</v>
      </c>
      <c r="T421" s="42">
        <f t="shared" si="43"/>
        <v>41454.842451238423</v>
      </c>
      <c r="U421" s="40">
        <f t="shared" si="44"/>
        <v>2013</v>
      </c>
      <c r="V421" s="40">
        <f t="shared" si="45"/>
        <v>2013</v>
      </c>
      <c r="W421" s="50">
        <f t="shared" si="48"/>
        <v>60</v>
      </c>
    </row>
    <row r="422" spans="1:23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13">
        <f t="shared" si="46"/>
        <v>0</v>
      </c>
      <c r="P422" s="39">
        <f t="shared" si="47"/>
        <v>4.83</v>
      </c>
      <c r="Q422" s="39" t="s">
        <v>8359</v>
      </c>
      <c r="R422" s="39" t="s">
        <v>8324</v>
      </c>
      <c r="S422" s="42">
        <f t="shared" si="42"/>
        <v>41682.236477210652</v>
      </c>
      <c r="T422" s="42">
        <f t="shared" si="43"/>
        <v>41712.194803599537</v>
      </c>
      <c r="U422" s="40">
        <f t="shared" si="44"/>
        <v>2014</v>
      </c>
      <c r="V422" s="40">
        <f t="shared" si="45"/>
        <v>2014</v>
      </c>
      <c r="W422" s="50">
        <f t="shared" si="48"/>
        <v>29.958326388885325</v>
      </c>
    </row>
    <row r="423" spans="1:23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13">
        <f t="shared" si="46"/>
        <v>2</v>
      </c>
      <c r="P423" s="39">
        <f t="shared" si="47"/>
        <v>50.17</v>
      </c>
      <c r="Q423" s="39" t="s">
        <v>8359</v>
      </c>
      <c r="R423" s="39" t="s">
        <v>8324</v>
      </c>
      <c r="S423" s="42">
        <f t="shared" si="42"/>
        <v>42177.491396481477</v>
      </c>
      <c r="T423" s="42">
        <f t="shared" si="43"/>
        <v>42237.491396481477</v>
      </c>
      <c r="U423" s="40">
        <f t="shared" si="44"/>
        <v>2015</v>
      </c>
      <c r="V423" s="40">
        <f t="shared" si="45"/>
        <v>2015</v>
      </c>
      <c r="W423" s="50">
        <f t="shared" si="48"/>
        <v>60</v>
      </c>
    </row>
    <row r="424" spans="1:23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13">
        <f t="shared" si="46"/>
        <v>1</v>
      </c>
      <c r="P424" s="39">
        <f t="shared" si="47"/>
        <v>35.83</v>
      </c>
      <c r="Q424" s="39" t="s">
        <v>8359</v>
      </c>
      <c r="R424" s="39" t="s">
        <v>8324</v>
      </c>
      <c r="S424" s="42">
        <f t="shared" si="42"/>
        <v>41863.260383067129</v>
      </c>
      <c r="T424" s="42">
        <f t="shared" si="43"/>
        <v>41893.260383067129</v>
      </c>
      <c r="U424" s="40">
        <f t="shared" si="44"/>
        <v>2014</v>
      </c>
      <c r="V424" s="40">
        <f t="shared" si="45"/>
        <v>2014</v>
      </c>
      <c r="W424" s="50">
        <f t="shared" si="48"/>
        <v>30</v>
      </c>
    </row>
    <row r="425" spans="1:23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13">
        <f t="shared" si="46"/>
        <v>1</v>
      </c>
      <c r="P425" s="39">
        <f t="shared" si="47"/>
        <v>11.77</v>
      </c>
      <c r="Q425" s="39" t="s">
        <v>8359</v>
      </c>
      <c r="R425" s="39" t="s">
        <v>8324</v>
      </c>
      <c r="S425" s="42">
        <f t="shared" si="42"/>
        <v>41400.926278125</v>
      </c>
      <c r="T425" s="42">
        <f t="shared" si="43"/>
        <v>41430.926278125</v>
      </c>
      <c r="U425" s="40">
        <f t="shared" si="44"/>
        <v>2013</v>
      </c>
      <c r="V425" s="40">
        <f t="shared" si="45"/>
        <v>2013</v>
      </c>
      <c r="W425" s="50">
        <f t="shared" si="48"/>
        <v>30</v>
      </c>
    </row>
    <row r="426" spans="1:23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13">
        <f t="shared" si="46"/>
        <v>7</v>
      </c>
      <c r="P426" s="39">
        <f t="shared" si="47"/>
        <v>40.78</v>
      </c>
      <c r="Q426" s="39" t="s">
        <v>8359</v>
      </c>
      <c r="R426" s="39" t="s">
        <v>8324</v>
      </c>
      <c r="S426" s="42">
        <f t="shared" si="42"/>
        <v>40934.376151608798</v>
      </c>
      <c r="T426" s="42">
        <f t="shared" si="43"/>
        <v>40994.33448957176</v>
      </c>
      <c r="U426" s="40">
        <f t="shared" si="44"/>
        <v>2012</v>
      </c>
      <c r="V426" s="40">
        <f t="shared" si="45"/>
        <v>2012</v>
      </c>
      <c r="W426" s="50">
        <f t="shared" si="48"/>
        <v>59.958337962962105</v>
      </c>
    </row>
    <row r="427" spans="1:23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13">
        <f t="shared" si="46"/>
        <v>0</v>
      </c>
      <c r="P427" s="39">
        <f t="shared" si="47"/>
        <v>3</v>
      </c>
      <c r="Q427" s="39" t="s">
        <v>8359</v>
      </c>
      <c r="R427" s="39" t="s">
        <v>8324</v>
      </c>
      <c r="S427" s="42">
        <f t="shared" si="42"/>
        <v>42275.861166712959</v>
      </c>
      <c r="T427" s="42">
        <f t="shared" si="43"/>
        <v>42335.902828749997</v>
      </c>
      <c r="U427" s="40">
        <f t="shared" si="44"/>
        <v>2015</v>
      </c>
      <c r="V427" s="40">
        <f t="shared" si="45"/>
        <v>2015</v>
      </c>
      <c r="W427" s="50">
        <f t="shared" si="48"/>
        <v>60.041662037037895</v>
      </c>
    </row>
    <row r="428" spans="1:23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13">
        <f t="shared" si="46"/>
        <v>1</v>
      </c>
      <c r="P428" s="39">
        <f t="shared" si="47"/>
        <v>16.63</v>
      </c>
      <c r="Q428" s="39" t="s">
        <v>8359</v>
      </c>
      <c r="R428" s="39" t="s">
        <v>8324</v>
      </c>
      <c r="S428" s="42">
        <f t="shared" si="42"/>
        <v>42400.711978171297</v>
      </c>
      <c r="T428" s="42">
        <f t="shared" si="43"/>
        <v>42430.711978171297</v>
      </c>
      <c r="U428" s="40">
        <f t="shared" si="44"/>
        <v>2016</v>
      </c>
      <c r="V428" s="40">
        <f t="shared" si="45"/>
        <v>2016</v>
      </c>
      <c r="W428" s="50">
        <f t="shared" si="48"/>
        <v>30</v>
      </c>
    </row>
    <row r="429" spans="1:23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13">
        <f t="shared" si="46"/>
        <v>0</v>
      </c>
      <c r="P429" s="39">
        <f t="shared" si="47"/>
        <v>0</v>
      </c>
      <c r="Q429" s="39" t="s">
        <v>8359</v>
      </c>
      <c r="R429" s="39" t="s">
        <v>8324</v>
      </c>
      <c r="S429" s="42">
        <f t="shared" si="42"/>
        <v>42285.90903865741</v>
      </c>
      <c r="T429" s="42">
        <f t="shared" si="43"/>
        <v>42299.790976157412</v>
      </c>
      <c r="U429" s="40">
        <f t="shared" si="44"/>
        <v>2015</v>
      </c>
      <c r="V429" s="40">
        <f t="shared" si="45"/>
        <v>2015</v>
      </c>
      <c r="W429" s="50">
        <f t="shared" si="48"/>
        <v>13.881937500002095</v>
      </c>
    </row>
    <row r="430" spans="1:23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13">
        <f t="shared" si="46"/>
        <v>6</v>
      </c>
      <c r="P430" s="39">
        <f t="shared" si="47"/>
        <v>52</v>
      </c>
      <c r="Q430" s="39" t="s">
        <v>8359</v>
      </c>
      <c r="R430" s="39" t="s">
        <v>8324</v>
      </c>
      <c r="S430" s="42">
        <f t="shared" si="42"/>
        <v>41778.766734317127</v>
      </c>
      <c r="T430" s="42">
        <f t="shared" si="43"/>
        <v>41806.916666666664</v>
      </c>
      <c r="U430" s="40">
        <f t="shared" si="44"/>
        <v>2014</v>
      </c>
      <c r="V430" s="40">
        <f t="shared" si="45"/>
        <v>2014</v>
      </c>
      <c r="W430" s="50">
        <f t="shared" si="48"/>
        <v>28.149932349537266</v>
      </c>
    </row>
    <row r="431" spans="1:23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13">
        <f t="shared" si="46"/>
        <v>0</v>
      </c>
      <c r="P431" s="39">
        <f t="shared" si="47"/>
        <v>0</v>
      </c>
      <c r="Q431" s="39" t="s">
        <v>8359</v>
      </c>
      <c r="R431" s="39" t="s">
        <v>8324</v>
      </c>
      <c r="S431" s="42">
        <f t="shared" si="42"/>
        <v>40070.901415300927</v>
      </c>
      <c r="T431" s="42">
        <f t="shared" si="43"/>
        <v>40144.207649768519</v>
      </c>
      <c r="U431" s="40">
        <f t="shared" si="44"/>
        <v>2009</v>
      </c>
      <c r="V431" s="40">
        <f t="shared" si="45"/>
        <v>2009</v>
      </c>
      <c r="W431" s="50">
        <f t="shared" si="48"/>
        <v>73.306234467592731</v>
      </c>
    </row>
    <row r="432" spans="1:23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13">
        <f t="shared" si="46"/>
        <v>2</v>
      </c>
      <c r="P432" s="39">
        <f t="shared" si="47"/>
        <v>4.8</v>
      </c>
      <c r="Q432" s="39" t="s">
        <v>8359</v>
      </c>
      <c r="R432" s="39" t="s">
        <v>8324</v>
      </c>
      <c r="S432" s="42">
        <f t="shared" si="42"/>
        <v>41513.107266979168</v>
      </c>
      <c r="T432" s="42">
        <f t="shared" si="43"/>
        <v>41528.107266979168</v>
      </c>
      <c r="U432" s="40">
        <f t="shared" si="44"/>
        <v>2013</v>
      </c>
      <c r="V432" s="40">
        <f t="shared" si="45"/>
        <v>2013</v>
      </c>
      <c r="W432" s="50">
        <f t="shared" si="48"/>
        <v>15</v>
      </c>
    </row>
    <row r="433" spans="1:23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13">
        <f t="shared" si="46"/>
        <v>14</v>
      </c>
      <c r="P433" s="39">
        <f t="shared" si="47"/>
        <v>51.88</v>
      </c>
      <c r="Q433" s="39" t="s">
        <v>8359</v>
      </c>
      <c r="R433" s="39" t="s">
        <v>8324</v>
      </c>
      <c r="S433" s="42">
        <f t="shared" si="42"/>
        <v>42526.871331979171</v>
      </c>
      <c r="T433" s="42">
        <f t="shared" si="43"/>
        <v>42556.871331979171</v>
      </c>
      <c r="U433" s="40">
        <f t="shared" si="44"/>
        <v>2016</v>
      </c>
      <c r="V433" s="40">
        <f t="shared" si="45"/>
        <v>2016</v>
      </c>
      <c r="W433" s="50">
        <f t="shared" si="48"/>
        <v>30</v>
      </c>
    </row>
    <row r="434" spans="1:23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13">
        <f t="shared" si="46"/>
        <v>10</v>
      </c>
      <c r="P434" s="39">
        <f t="shared" si="47"/>
        <v>71.25</v>
      </c>
      <c r="Q434" s="39" t="s">
        <v>8359</v>
      </c>
      <c r="R434" s="39" t="s">
        <v>8324</v>
      </c>
      <c r="S434" s="42">
        <f t="shared" si="42"/>
        <v>42238.726636354171</v>
      </c>
      <c r="T434" s="42">
        <f t="shared" si="43"/>
        <v>42298.726636354171</v>
      </c>
      <c r="U434" s="40">
        <f t="shared" si="44"/>
        <v>2015</v>
      </c>
      <c r="V434" s="40">
        <f t="shared" si="45"/>
        <v>2015</v>
      </c>
      <c r="W434" s="50">
        <f t="shared" si="48"/>
        <v>60</v>
      </c>
    </row>
    <row r="435" spans="1:23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13">
        <f t="shared" si="46"/>
        <v>0</v>
      </c>
      <c r="P435" s="39">
        <f t="shared" si="47"/>
        <v>0</v>
      </c>
      <c r="Q435" s="39" t="s">
        <v>8359</v>
      </c>
      <c r="R435" s="39" t="s">
        <v>8324</v>
      </c>
      <c r="S435" s="42">
        <f t="shared" si="42"/>
        <v>42228.629884513888</v>
      </c>
      <c r="T435" s="42">
        <f t="shared" si="43"/>
        <v>42288.629884513888</v>
      </c>
      <c r="U435" s="40">
        <f t="shared" si="44"/>
        <v>2015</v>
      </c>
      <c r="V435" s="40">
        <f t="shared" si="45"/>
        <v>2015</v>
      </c>
      <c r="W435" s="50">
        <f t="shared" si="48"/>
        <v>60</v>
      </c>
    </row>
    <row r="436" spans="1:23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13">
        <f t="shared" si="46"/>
        <v>5</v>
      </c>
      <c r="P436" s="39">
        <f t="shared" si="47"/>
        <v>62.5</v>
      </c>
      <c r="Q436" s="39" t="s">
        <v>8359</v>
      </c>
      <c r="R436" s="39" t="s">
        <v>8324</v>
      </c>
      <c r="S436" s="42">
        <f t="shared" si="42"/>
        <v>41576.834524328704</v>
      </c>
      <c r="T436" s="42">
        <f t="shared" si="43"/>
        <v>41609.876188680559</v>
      </c>
      <c r="U436" s="40">
        <f t="shared" si="44"/>
        <v>2013</v>
      </c>
      <c r="V436" s="40">
        <f t="shared" si="45"/>
        <v>2013</v>
      </c>
      <c r="W436" s="50">
        <f t="shared" si="48"/>
        <v>33.041664351854706</v>
      </c>
    </row>
    <row r="437" spans="1:23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13">
        <f t="shared" si="46"/>
        <v>0</v>
      </c>
      <c r="P437" s="39">
        <f t="shared" si="47"/>
        <v>1</v>
      </c>
      <c r="Q437" s="39" t="s">
        <v>8359</v>
      </c>
      <c r="R437" s="39" t="s">
        <v>8324</v>
      </c>
      <c r="S437" s="42">
        <f t="shared" si="42"/>
        <v>41500.747465046297</v>
      </c>
      <c r="T437" s="42">
        <f t="shared" si="43"/>
        <v>41530.747465046297</v>
      </c>
      <c r="U437" s="40">
        <f t="shared" si="44"/>
        <v>2013</v>
      </c>
      <c r="V437" s="40">
        <f t="shared" si="45"/>
        <v>2013</v>
      </c>
      <c r="W437" s="50">
        <f t="shared" si="48"/>
        <v>30</v>
      </c>
    </row>
    <row r="438" spans="1:23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13">
        <f t="shared" si="46"/>
        <v>0</v>
      </c>
      <c r="P438" s="39">
        <f t="shared" si="47"/>
        <v>0</v>
      </c>
      <c r="Q438" s="39" t="s">
        <v>8359</v>
      </c>
      <c r="R438" s="39" t="s">
        <v>8324</v>
      </c>
      <c r="S438" s="42">
        <f t="shared" si="42"/>
        <v>41456.362420289348</v>
      </c>
      <c r="T438" s="42">
        <f t="shared" si="43"/>
        <v>41486.362420289348</v>
      </c>
      <c r="U438" s="40">
        <f t="shared" si="44"/>
        <v>2013</v>
      </c>
      <c r="V438" s="40">
        <f t="shared" si="45"/>
        <v>2013</v>
      </c>
      <c r="W438" s="50">
        <f t="shared" si="48"/>
        <v>30</v>
      </c>
    </row>
    <row r="439" spans="1:23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13">
        <f t="shared" si="46"/>
        <v>0</v>
      </c>
      <c r="P439" s="39">
        <f t="shared" si="47"/>
        <v>0</v>
      </c>
      <c r="Q439" s="39" t="s">
        <v>8359</v>
      </c>
      <c r="R439" s="39" t="s">
        <v>8324</v>
      </c>
      <c r="S439" s="42">
        <f t="shared" si="42"/>
        <v>42591.318591736112</v>
      </c>
      <c r="T439" s="42">
        <f t="shared" si="43"/>
        <v>42651.318591736112</v>
      </c>
      <c r="U439" s="40">
        <f t="shared" si="44"/>
        <v>2016</v>
      </c>
      <c r="V439" s="40">
        <f t="shared" si="45"/>
        <v>2016</v>
      </c>
      <c r="W439" s="50">
        <f t="shared" si="48"/>
        <v>60</v>
      </c>
    </row>
    <row r="440" spans="1:23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13">
        <f t="shared" si="46"/>
        <v>9</v>
      </c>
      <c r="P440" s="39">
        <f t="shared" si="47"/>
        <v>170.55</v>
      </c>
      <c r="Q440" s="39" t="s">
        <v>8359</v>
      </c>
      <c r="R440" s="39" t="s">
        <v>8324</v>
      </c>
      <c r="S440" s="42">
        <f t="shared" si="42"/>
        <v>42296.261092106484</v>
      </c>
      <c r="T440" s="42">
        <f t="shared" si="43"/>
        <v>42326.302765717592</v>
      </c>
      <c r="U440" s="40">
        <f t="shared" si="44"/>
        <v>2015</v>
      </c>
      <c r="V440" s="40">
        <f t="shared" si="45"/>
        <v>2015</v>
      </c>
      <c r="W440" s="50">
        <f t="shared" si="48"/>
        <v>30.041673611107399</v>
      </c>
    </row>
    <row r="441" spans="1:23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13">
        <f t="shared" si="46"/>
        <v>0</v>
      </c>
      <c r="P441" s="39">
        <f t="shared" si="47"/>
        <v>0</v>
      </c>
      <c r="Q441" s="39" t="s">
        <v>8359</v>
      </c>
      <c r="R441" s="39" t="s">
        <v>8324</v>
      </c>
      <c r="S441" s="42">
        <f t="shared" si="42"/>
        <v>41919.761791875004</v>
      </c>
      <c r="T441" s="42">
        <f t="shared" si="43"/>
        <v>41929.761791875004</v>
      </c>
      <c r="U441" s="40">
        <f t="shared" si="44"/>
        <v>2014</v>
      </c>
      <c r="V441" s="40">
        <f t="shared" si="45"/>
        <v>2014</v>
      </c>
      <c r="W441" s="50">
        <f t="shared" si="48"/>
        <v>10</v>
      </c>
    </row>
    <row r="442" spans="1:23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13">
        <f t="shared" si="46"/>
        <v>0</v>
      </c>
      <c r="P442" s="39">
        <f t="shared" si="47"/>
        <v>5</v>
      </c>
      <c r="Q442" s="39" t="s">
        <v>8359</v>
      </c>
      <c r="R442" s="39" t="s">
        <v>8324</v>
      </c>
      <c r="S442" s="42">
        <f t="shared" si="42"/>
        <v>42423.985575844912</v>
      </c>
      <c r="T442" s="42">
        <f t="shared" si="43"/>
        <v>42453.943902233797</v>
      </c>
      <c r="U442" s="40">
        <f t="shared" si="44"/>
        <v>2016</v>
      </c>
      <c r="V442" s="40">
        <f t="shared" si="45"/>
        <v>2016</v>
      </c>
      <c r="W442" s="50">
        <f t="shared" si="48"/>
        <v>29.958326388885325</v>
      </c>
    </row>
    <row r="443" spans="1:23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13">
        <f t="shared" si="46"/>
        <v>0</v>
      </c>
      <c r="P443" s="39">
        <f t="shared" si="47"/>
        <v>0</v>
      </c>
      <c r="Q443" s="39" t="s">
        <v>8359</v>
      </c>
      <c r="R443" s="39" t="s">
        <v>8324</v>
      </c>
      <c r="S443" s="42">
        <f t="shared" si="42"/>
        <v>41550.793946712962</v>
      </c>
      <c r="T443" s="42">
        <f t="shared" si="43"/>
        <v>41580.793946712962</v>
      </c>
      <c r="U443" s="40">
        <f t="shared" si="44"/>
        <v>2013</v>
      </c>
      <c r="V443" s="40">
        <f t="shared" si="45"/>
        <v>2013</v>
      </c>
      <c r="W443" s="50">
        <f t="shared" si="48"/>
        <v>30</v>
      </c>
    </row>
    <row r="444" spans="1:23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13">
        <f t="shared" si="46"/>
        <v>39</v>
      </c>
      <c r="P444" s="39">
        <f t="shared" si="47"/>
        <v>393.59</v>
      </c>
      <c r="Q444" s="39" t="s">
        <v>8359</v>
      </c>
      <c r="R444" s="39" t="s">
        <v>8324</v>
      </c>
      <c r="S444" s="42">
        <f t="shared" si="42"/>
        <v>42024.888701192132</v>
      </c>
      <c r="T444" s="42">
        <f t="shared" si="43"/>
        <v>42054.888701192132</v>
      </c>
      <c r="U444" s="40">
        <f t="shared" si="44"/>
        <v>2015</v>
      </c>
      <c r="V444" s="40">
        <f t="shared" si="45"/>
        <v>2015</v>
      </c>
      <c r="W444" s="50">
        <f t="shared" si="48"/>
        <v>30</v>
      </c>
    </row>
    <row r="445" spans="1:23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13">
        <f t="shared" si="46"/>
        <v>0</v>
      </c>
      <c r="P445" s="39">
        <f t="shared" si="47"/>
        <v>5</v>
      </c>
      <c r="Q445" s="39" t="s">
        <v>8359</v>
      </c>
      <c r="R445" s="39" t="s">
        <v>8324</v>
      </c>
      <c r="S445" s="42">
        <f t="shared" si="42"/>
        <v>41650.015065983796</v>
      </c>
      <c r="T445" s="42">
        <f t="shared" si="43"/>
        <v>41680.015065983796</v>
      </c>
      <c r="U445" s="40">
        <f t="shared" si="44"/>
        <v>2014</v>
      </c>
      <c r="V445" s="40">
        <f t="shared" si="45"/>
        <v>2014</v>
      </c>
      <c r="W445" s="50">
        <f t="shared" si="48"/>
        <v>30</v>
      </c>
    </row>
    <row r="446" spans="1:23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13">
        <f t="shared" si="46"/>
        <v>5</v>
      </c>
      <c r="P446" s="39">
        <f t="shared" si="47"/>
        <v>50</v>
      </c>
      <c r="Q446" s="39" t="s">
        <v>8359</v>
      </c>
      <c r="R446" s="39" t="s">
        <v>8324</v>
      </c>
      <c r="S446" s="42">
        <f t="shared" si="42"/>
        <v>40894.906960196757</v>
      </c>
      <c r="T446" s="42">
        <f t="shared" si="43"/>
        <v>40954.906960196757</v>
      </c>
      <c r="U446" s="40">
        <f t="shared" si="44"/>
        <v>2012</v>
      </c>
      <c r="V446" s="40">
        <f t="shared" si="45"/>
        <v>2011</v>
      </c>
      <c r="W446" s="50">
        <f t="shared" si="48"/>
        <v>60</v>
      </c>
    </row>
    <row r="447" spans="1:23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13">
        <f t="shared" si="46"/>
        <v>0</v>
      </c>
      <c r="P447" s="39">
        <f t="shared" si="47"/>
        <v>1</v>
      </c>
      <c r="Q447" s="39" t="s">
        <v>8359</v>
      </c>
      <c r="R447" s="39" t="s">
        <v>8324</v>
      </c>
      <c r="S447" s="42">
        <f t="shared" si="42"/>
        <v>42130.335363136575</v>
      </c>
      <c r="T447" s="42">
        <f t="shared" si="43"/>
        <v>42145.335363136575</v>
      </c>
      <c r="U447" s="40">
        <f t="shared" si="44"/>
        <v>2015</v>
      </c>
      <c r="V447" s="40">
        <f t="shared" si="45"/>
        <v>2015</v>
      </c>
      <c r="W447" s="50">
        <f t="shared" si="48"/>
        <v>15</v>
      </c>
    </row>
    <row r="448" spans="1:23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13">
        <f t="shared" si="46"/>
        <v>7</v>
      </c>
      <c r="P448" s="39">
        <f t="shared" si="47"/>
        <v>47.88</v>
      </c>
      <c r="Q448" s="39" t="s">
        <v>8359</v>
      </c>
      <c r="R448" s="39" t="s">
        <v>8324</v>
      </c>
      <c r="S448" s="42">
        <f t="shared" si="42"/>
        <v>42037.083569675931</v>
      </c>
      <c r="T448" s="42">
        <f t="shared" si="43"/>
        <v>42067.083569675931</v>
      </c>
      <c r="U448" s="40">
        <f t="shared" si="44"/>
        <v>2015</v>
      </c>
      <c r="V448" s="40">
        <f t="shared" si="45"/>
        <v>2015</v>
      </c>
      <c r="W448" s="50">
        <f t="shared" si="48"/>
        <v>30</v>
      </c>
    </row>
    <row r="449" spans="1:23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13">
        <f t="shared" si="46"/>
        <v>0</v>
      </c>
      <c r="P449" s="39">
        <f t="shared" si="47"/>
        <v>5</v>
      </c>
      <c r="Q449" s="39" t="s">
        <v>8359</v>
      </c>
      <c r="R449" s="39" t="s">
        <v>8324</v>
      </c>
      <c r="S449" s="42">
        <f t="shared" si="42"/>
        <v>41331.555136145835</v>
      </c>
      <c r="T449" s="42">
        <f t="shared" si="43"/>
        <v>41356.51346253472</v>
      </c>
      <c r="U449" s="40">
        <f t="shared" si="44"/>
        <v>2013</v>
      </c>
      <c r="V449" s="40">
        <f t="shared" si="45"/>
        <v>2013</v>
      </c>
      <c r="W449" s="50">
        <f t="shared" si="48"/>
        <v>24.958326388885325</v>
      </c>
    </row>
    <row r="450" spans="1:23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13">
        <f t="shared" si="46"/>
        <v>3</v>
      </c>
      <c r="P450" s="39">
        <f t="shared" si="47"/>
        <v>20.5</v>
      </c>
      <c r="Q450" s="39" t="s">
        <v>8359</v>
      </c>
      <c r="R450" s="39" t="s">
        <v>8324</v>
      </c>
      <c r="S450" s="42">
        <f t="shared" ref="S450:S513" si="49">((((LEFT(J450,10) &amp; "." &amp; RIGHT(J450,3))/60)/60)/24)+DATE(1970,1,1)</f>
        <v>41753.75804508102</v>
      </c>
      <c r="T450" s="42">
        <f t="shared" ref="T450:T513" si="50">((((LEFT(I450,10) &amp; "." &amp; RIGHT(I450,3))/60)/60)/24)+DATE(1970,1,1)</f>
        <v>41773.75804508102</v>
      </c>
      <c r="U450" s="40">
        <f t="shared" ref="U450:U513" si="51">YEAR(T450)</f>
        <v>2014</v>
      </c>
      <c r="V450" s="40">
        <f t="shared" ref="V450:V513" si="52">YEAR(S450)</f>
        <v>2014</v>
      </c>
      <c r="W450" s="50">
        <f t="shared" si="48"/>
        <v>20</v>
      </c>
    </row>
    <row r="451" spans="1:23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13">
        <f t="shared" ref="O451:O514" si="53">IFERROR(ROUND(E451/D451*100,0),"no backers")</f>
        <v>2</v>
      </c>
      <c r="P451" s="39">
        <f t="shared" ref="P451:P514" si="54">IFERROR(ROUND(E451/L451,2),0)</f>
        <v>9</v>
      </c>
      <c r="Q451" s="39" t="s">
        <v>8359</v>
      </c>
      <c r="R451" s="39" t="s">
        <v>8324</v>
      </c>
      <c r="S451" s="42">
        <f t="shared" si="49"/>
        <v>41534.568114409725</v>
      </c>
      <c r="T451" s="42">
        <f t="shared" si="50"/>
        <v>41564.568114409725</v>
      </c>
      <c r="U451" s="40">
        <f t="shared" si="51"/>
        <v>2013</v>
      </c>
      <c r="V451" s="40">
        <f t="shared" si="52"/>
        <v>2013</v>
      </c>
      <c r="W451" s="50">
        <f t="shared" ref="W451:W514" si="55">T451-S451</f>
        <v>30</v>
      </c>
    </row>
    <row r="452" spans="1:23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13">
        <f t="shared" si="53"/>
        <v>1</v>
      </c>
      <c r="P452" s="39">
        <f t="shared" si="54"/>
        <v>56.57</v>
      </c>
      <c r="Q452" s="39" t="s">
        <v>8359</v>
      </c>
      <c r="R452" s="39" t="s">
        <v>8324</v>
      </c>
      <c r="S452" s="42">
        <f t="shared" si="49"/>
        <v>41654.946768518523</v>
      </c>
      <c r="T452" s="42">
        <f t="shared" si="50"/>
        <v>41684.946768518523</v>
      </c>
      <c r="U452" s="40">
        <f t="shared" si="51"/>
        <v>2014</v>
      </c>
      <c r="V452" s="40">
        <f t="shared" si="52"/>
        <v>2014</v>
      </c>
      <c r="W452" s="50">
        <f t="shared" si="55"/>
        <v>30</v>
      </c>
    </row>
    <row r="453" spans="1:23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13">
        <f t="shared" si="53"/>
        <v>0</v>
      </c>
      <c r="P453" s="39">
        <f t="shared" si="54"/>
        <v>0</v>
      </c>
      <c r="Q453" s="39" t="s">
        <v>8359</v>
      </c>
      <c r="R453" s="39" t="s">
        <v>8324</v>
      </c>
      <c r="S453" s="42">
        <f t="shared" si="49"/>
        <v>41634.715182766202</v>
      </c>
      <c r="T453" s="42">
        <f t="shared" si="50"/>
        <v>41664.715182766202</v>
      </c>
      <c r="U453" s="40">
        <f t="shared" si="51"/>
        <v>2014</v>
      </c>
      <c r="V453" s="40">
        <f t="shared" si="52"/>
        <v>2013</v>
      </c>
      <c r="W453" s="50">
        <f t="shared" si="55"/>
        <v>30</v>
      </c>
    </row>
    <row r="454" spans="1:23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13">
        <f t="shared" si="53"/>
        <v>64</v>
      </c>
      <c r="P454" s="39">
        <f t="shared" si="54"/>
        <v>40</v>
      </c>
      <c r="Q454" s="39" t="s">
        <v>8359</v>
      </c>
      <c r="R454" s="39" t="s">
        <v>8324</v>
      </c>
      <c r="S454" s="42">
        <f t="shared" si="49"/>
        <v>42107.703877488428</v>
      </c>
      <c r="T454" s="42">
        <f t="shared" si="50"/>
        <v>42137.703877488428</v>
      </c>
      <c r="U454" s="40">
        <f t="shared" si="51"/>
        <v>2015</v>
      </c>
      <c r="V454" s="40">
        <f t="shared" si="52"/>
        <v>2015</v>
      </c>
      <c r="W454" s="50">
        <f t="shared" si="55"/>
        <v>30</v>
      </c>
    </row>
    <row r="455" spans="1:23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13">
        <f t="shared" si="53"/>
        <v>0</v>
      </c>
      <c r="P455" s="39">
        <f t="shared" si="54"/>
        <v>13</v>
      </c>
      <c r="Q455" s="39" t="s">
        <v>8359</v>
      </c>
      <c r="R455" s="39" t="s">
        <v>8324</v>
      </c>
      <c r="S455" s="42">
        <f t="shared" si="49"/>
        <v>42038.824998599535</v>
      </c>
      <c r="T455" s="42">
        <f t="shared" si="50"/>
        <v>42054.824991655099</v>
      </c>
      <c r="U455" s="40">
        <f t="shared" si="51"/>
        <v>2015</v>
      </c>
      <c r="V455" s="40">
        <f t="shared" si="52"/>
        <v>2015</v>
      </c>
      <c r="W455" s="50">
        <f t="shared" si="55"/>
        <v>15.999993055564119</v>
      </c>
    </row>
    <row r="456" spans="1:23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13">
        <f t="shared" si="53"/>
        <v>1</v>
      </c>
      <c r="P456" s="39">
        <f t="shared" si="54"/>
        <v>16.399999999999999</v>
      </c>
      <c r="Q456" s="39" t="s">
        <v>8359</v>
      </c>
      <c r="R456" s="39" t="s">
        <v>8324</v>
      </c>
      <c r="S456" s="42">
        <f t="shared" si="49"/>
        <v>41938.717263553241</v>
      </c>
      <c r="T456" s="42">
        <f t="shared" si="50"/>
        <v>41969.551396296301</v>
      </c>
      <c r="U456" s="40">
        <f t="shared" si="51"/>
        <v>2014</v>
      </c>
      <c r="V456" s="40">
        <f t="shared" si="52"/>
        <v>2014</v>
      </c>
      <c r="W456" s="50">
        <f t="shared" si="55"/>
        <v>30.834132743060763</v>
      </c>
    </row>
    <row r="457" spans="1:23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13">
        <f t="shared" si="53"/>
        <v>0</v>
      </c>
      <c r="P457" s="39">
        <f t="shared" si="54"/>
        <v>22.5</v>
      </c>
      <c r="Q457" s="39" t="s">
        <v>8359</v>
      </c>
      <c r="R457" s="39" t="s">
        <v>8324</v>
      </c>
      <c r="S457" s="42">
        <f t="shared" si="49"/>
        <v>40971.002569699078</v>
      </c>
      <c r="T457" s="42">
        <f t="shared" si="50"/>
        <v>41016.021535416665</v>
      </c>
      <c r="U457" s="40">
        <f t="shared" si="51"/>
        <v>2012</v>
      </c>
      <c r="V457" s="40">
        <f t="shared" si="52"/>
        <v>2012</v>
      </c>
      <c r="W457" s="50">
        <f t="shared" si="55"/>
        <v>45.01896571758698</v>
      </c>
    </row>
    <row r="458" spans="1:23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13">
        <f t="shared" si="53"/>
        <v>1</v>
      </c>
      <c r="P458" s="39">
        <f t="shared" si="54"/>
        <v>20.329999999999998</v>
      </c>
      <c r="Q458" s="39" t="s">
        <v>8359</v>
      </c>
      <c r="R458" s="39" t="s">
        <v>8324</v>
      </c>
      <c r="S458" s="42">
        <f t="shared" si="49"/>
        <v>41547.694458344908</v>
      </c>
      <c r="T458" s="42">
        <f t="shared" si="50"/>
        <v>41569.165976157405</v>
      </c>
      <c r="U458" s="40">
        <f t="shared" si="51"/>
        <v>2013</v>
      </c>
      <c r="V458" s="40">
        <f t="shared" si="52"/>
        <v>2013</v>
      </c>
      <c r="W458" s="50">
        <f t="shared" si="55"/>
        <v>21.471517812497041</v>
      </c>
    </row>
    <row r="459" spans="1:23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13">
        <f t="shared" si="53"/>
        <v>0</v>
      </c>
      <c r="P459" s="39">
        <f t="shared" si="54"/>
        <v>0</v>
      </c>
      <c r="Q459" s="39" t="s">
        <v>8359</v>
      </c>
      <c r="R459" s="39" t="s">
        <v>8324</v>
      </c>
      <c r="S459" s="42">
        <f t="shared" si="49"/>
        <v>41837.767505925927</v>
      </c>
      <c r="T459" s="42">
        <f t="shared" si="50"/>
        <v>41867.767505925927</v>
      </c>
      <c r="U459" s="40">
        <f t="shared" si="51"/>
        <v>2014</v>
      </c>
      <c r="V459" s="40">
        <f t="shared" si="52"/>
        <v>2014</v>
      </c>
      <c r="W459" s="50">
        <f t="shared" si="55"/>
        <v>30</v>
      </c>
    </row>
    <row r="460" spans="1:23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13">
        <f t="shared" si="53"/>
        <v>8</v>
      </c>
      <c r="P460" s="39">
        <f t="shared" si="54"/>
        <v>16.760000000000002</v>
      </c>
      <c r="Q460" s="39" t="s">
        <v>8359</v>
      </c>
      <c r="R460" s="39" t="s">
        <v>8324</v>
      </c>
      <c r="S460" s="42">
        <f t="shared" si="49"/>
        <v>41378.699769212966</v>
      </c>
      <c r="T460" s="42">
        <f t="shared" si="50"/>
        <v>41408.699769212966</v>
      </c>
      <c r="U460" s="40">
        <f t="shared" si="51"/>
        <v>2013</v>
      </c>
      <c r="V460" s="40">
        <f t="shared" si="52"/>
        <v>2013</v>
      </c>
      <c r="W460" s="50">
        <f t="shared" si="55"/>
        <v>30</v>
      </c>
    </row>
    <row r="461" spans="1:23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13">
        <f t="shared" si="53"/>
        <v>0</v>
      </c>
      <c r="P461" s="39">
        <f t="shared" si="54"/>
        <v>25</v>
      </c>
      <c r="Q461" s="39" t="s">
        <v>8359</v>
      </c>
      <c r="R461" s="39" t="s">
        <v>8324</v>
      </c>
      <c r="S461" s="42">
        <f t="shared" si="49"/>
        <v>40800.640367210646</v>
      </c>
      <c r="T461" s="42">
        <f t="shared" si="50"/>
        <v>40860.682029247684</v>
      </c>
      <c r="U461" s="40">
        <f t="shared" si="51"/>
        <v>2011</v>
      </c>
      <c r="V461" s="40">
        <f t="shared" si="52"/>
        <v>2011</v>
      </c>
      <c r="W461" s="50">
        <f t="shared" si="55"/>
        <v>60.041662037037895</v>
      </c>
    </row>
    <row r="462" spans="1:23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13">
        <f t="shared" si="53"/>
        <v>0</v>
      </c>
      <c r="P462" s="39">
        <f t="shared" si="54"/>
        <v>12.5</v>
      </c>
      <c r="Q462" s="39" t="s">
        <v>8359</v>
      </c>
      <c r="R462" s="39" t="s">
        <v>8324</v>
      </c>
      <c r="S462" s="42">
        <f t="shared" si="49"/>
        <v>41759.542544849537</v>
      </c>
      <c r="T462" s="42">
        <f t="shared" si="50"/>
        <v>41791.166668981481</v>
      </c>
      <c r="U462" s="40">
        <f t="shared" si="51"/>
        <v>2014</v>
      </c>
      <c r="V462" s="40">
        <f t="shared" si="52"/>
        <v>2014</v>
      </c>
      <c r="W462" s="50">
        <f t="shared" si="55"/>
        <v>31.624124131943972</v>
      </c>
    </row>
    <row r="463" spans="1:23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13">
        <f t="shared" si="53"/>
        <v>0</v>
      </c>
      <c r="P463" s="39">
        <f t="shared" si="54"/>
        <v>0</v>
      </c>
      <c r="Q463" s="39" t="s">
        <v>8359</v>
      </c>
      <c r="R463" s="39" t="s">
        <v>8324</v>
      </c>
      <c r="S463" s="42">
        <f t="shared" si="49"/>
        <v>41407.846844525462</v>
      </c>
      <c r="T463" s="42">
        <f t="shared" si="50"/>
        <v>41427.846844525462</v>
      </c>
      <c r="U463" s="40">
        <f t="shared" si="51"/>
        <v>2013</v>
      </c>
      <c r="V463" s="40">
        <f t="shared" si="52"/>
        <v>2013</v>
      </c>
      <c r="W463" s="50">
        <f t="shared" si="55"/>
        <v>20</v>
      </c>
    </row>
    <row r="464" spans="1:23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13">
        <f t="shared" si="53"/>
        <v>0</v>
      </c>
      <c r="P464" s="39">
        <f t="shared" si="54"/>
        <v>0</v>
      </c>
      <c r="Q464" s="39" t="s">
        <v>8359</v>
      </c>
      <c r="R464" s="39" t="s">
        <v>8324</v>
      </c>
      <c r="S464" s="42">
        <f t="shared" si="49"/>
        <v>40705.126635891203</v>
      </c>
      <c r="T464" s="42">
        <f t="shared" si="50"/>
        <v>40765.126635891203</v>
      </c>
      <c r="U464" s="40">
        <f t="shared" si="51"/>
        <v>2011</v>
      </c>
      <c r="V464" s="40">
        <f t="shared" si="52"/>
        <v>2011</v>
      </c>
      <c r="W464" s="50">
        <f t="shared" si="55"/>
        <v>60</v>
      </c>
    </row>
    <row r="465" spans="1:23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13">
        <f t="shared" si="53"/>
        <v>2</v>
      </c>
      <c r="P465" s="39">
        <f t="shared" si="54"/>
        <v>113.64</v>
      </c>
      <c r="Q465" s="39" t="s">
        <v>8359</v>
      </c>
      <c r="R465" s="39" t="s">
        <v>8324</v>
      </c>
      <c r="S465" s="42">
        <f t="shared" si="49"/>
        <v>40750.710112881949</v>
      </c>
      <c r="T465" s="42">
        <f t="shared" si="50"/>
        <v>40810.710112881949</v>
      </c>
      <c r="U465" s="40">
        <f t="shared" si="51"/>
        <v>2011</v>
      </c>
      <c r="V465" s="40">
        <f t="shared" si="52"/>
        <v>2011</v>
      </c>
      <c r="W465" s="50">
        <f t="shared" si="55"/>
        <v>60</v>
      </c>
    </row>
    <row r="466" spans="1:23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13">
        <f t="shared" si="53"/>
        <v>0</v>
      </c>
      <c r="P466" s="39">
        <f t="shared" si="54"/>
        <v>1</v>
      </c>
      <c r="Q466" s="39" t="s">
        <v>8359</v>
      </c>
      <c r="R466" s="39" t="s">
        <v>8324</v>
      </c>
      <c r="S466" s="42">
        <f t="shared" si="49"/>
        <v>42488.848795543978</v>
      </c>
      <c r="T466" s="42">
        <f t="shared" si="50"/>
        <v>42508.848795543978</v>
      </c>
      <c r="U466" s="40">
        <f t="shared" si="51"/>
        <v>2016</v>
      </c>
      <c r="V466" s="40">
        <f t="shared" si="52"/>
        <v>2016</v>
      </c>
      <c r="W466" s="50">
        <f t="shared" si="55"/>
        <v>20</v>
      </c>
    </row>
    <row r="467" spans="1:23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13">
        <f t="shared" si="53"/>
        <v>27</v>
      </c>
      <c r="P467" s="39">
        <f t="shared" si="54"/>
        <v>17.25</v>
      </c>
      <c r="Q467" s="39" t="s">
        <v>8359</v>
      </c>
      <c r="R467" s="39" t="s">
        <v>8324</v>
      </c>
      <c r="S467" s="42">
        <f t="shared" si="49"/>
        <v>41801.120071458332</v>
      </c>
      <c r="T467" s="42">
        <f t="shared" si="50"/>
        <v>41817.120076087958</v>
      </c>
      <c r="U467" s="40">
        <f t="shared" si="51"/>
        <v>2014</v>
      </c>
      <c r="V467" s="40">
        <f t="shared" si="52"/>
        <v>2014</v>
      </c>
      <c r="W467" s="50">
        <f t="shared" si="55"/>
        <v>16.000004629626346</v>
      </c>
    </row>
    <row r="468" spans="1:23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13">
        <f t="shared" si="53"/>
        <v>1</v>
      </c>
      <c r="P468" s="39">
        <f t="shared" si="54"/>
        <v>15.2</v>
      </c>
      <c r="Q468" s="39" t="s">
        <v>8359</v>
      </c>
      <c r="R468" s="39" t="s">
        <v>8324</v>
      </c>
      <c r="S468" s="42">
        <f t="shared" si="49"/>
        <v>41129.942875740744</v>
      </c>
      <c r="T468" s="42">
        <f t="shared" si="50"/>
        <v>41159.942875740744</v>
      </c>
      <c r="U468" s="40">
        <f t="shared" si="51"/>
        <v>2012</v>
      </c>
      <c r="V468" s="40">
        <f t="shared" si="52"/>
        <v>2012</v>
      </c>
      <c r="W468" s="50">
        <f t="shared" si="55"/>
        <v>30</v>
      </c>
    </row>
    <row r="469" spans="1:23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13">
        <f t="shared" si="53"/>
        <v>22</v>
      </c>
      <c r="P469" s="39">
        <f t="shared" si="54"/>
        <v>110.64</v>
      </c>
      <c r="Q469" s="39" t="s">
        <v>8359</v>
      </c>
      <c r="R469" s="39" t="s">
        <v>8324</v>
      </c>
      <c r="S469" s="42">
        <f t="shared" si="49"/>
        <v>41135.679793217598</v>
      </c>
      <c r="T469" s="42">
        <f t="shared" si="50"/>
        <v>41180.679793217598</v>
      </c>
      <c r="U469" s="40">
        <f t="shared" si="51"/>
        <v>2012</v>
      </c>
      <c r="V469" s="40">
        <f t="shared" si="52"/>
        <v>2012</v>
      </c>
      <c r="W469" s="50">
        <f t="shared" si="55"/>
        <v>45</v>
      </c>
    </row>
    <row r="470" spans="1:23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13">
        <f t="shared" si="53"/>
        <v>0</v>
      </c>
      <c r="P470" s="39">
        <f t="shared" si="54"/>
        <v>0</v>
      </c>
      <c r="Q470" s="39" t="s">
        <v>8359</v>
      </c>
      <c r="R470" s="39" t="s">
        <v>8324</v>
      </c>
      <c r="S470" s="42">
        <f t="shared" si="49"/>
        <v>41041.16763059028</v>
      </c>
      <c r="T470" s="42">
        <f t="shared" si="50"/>
        <v>41101.160482233798</v>
      </c>
      <c r="U470" s="40">
        <f t="shared" si="51"/>
        <v>2012</v>
      </c>
      <c r="V470" s="40">
        <f t="shared" si="52"/>
        <v>2012</v>
      </c>
      <c r="W470" s="50">
        <f t="shared" si="55"/>
        <v>59.992851643517497</v>
      </c>
    </row>
    <row r="471" spans="1:23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13">
        <f t="shared" si="53"/>
        <v>0</v>
      </c>
      <c r="P471" s="39">
        <f t="shared" si="54"/>
        <v>0</v>
      </c>
      <c r="Q471" s="39" t="s">
        <v>8359</v>
      </c>
      <c r="R471" s="39" t="s">
        <v>8324</v>
      </c>
      <c r="S471" s="42">
        <f t="shared" si="49"/>
        <v>41827.989869490739</v>
      </c>
      <c r="T471" s="42">
        <f t="shared" si="50"/>
        <v>41887.989869490739</v>
      </c>
      <c r="U471" s="40">
        <f t="shared" si="51"/>
        <v>2014</v>
      </c>
      <c r="V471" s="40">
        <f t="shared" si="52"/>
        <v>2014</v>
      </c>
      <c r="W471" s="50">
        <f t="shared" si="55"/>
        <v>60</v>
      </c>
    </row>
    <row r="472" spans="1:23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13">
        <f t="shared" si="53"/>
        <v>1</v>
      </c>
      <c r="P472" s="39">
        <f t="shared" si="54"/>
        <v>25.5</v>
      </c>
      <c r="Q472" s="39" t="s">
        <v>8359</v>
      </c>
      <c r="R472" s="39" t="s">
        <v>8324</v>
      </c>
      <c r="S472" s="42">
        <f t="shared" si="49"/>
        <v>41605.167707048611</v>
      </c>
      <c r="T472" s="42">
        <f t="shared" si="50"/>
        <v>41655.166675925924</v>
      </c>
      <c r="U472" s="40">
        <f t="shared" si="51"/>
        <v>2014</v>
      </c>
      <c r="V472" s="40">
        <f t="shared" si="52"/>
        <v>2013</v>
      </c>
      <c r="W472" s="50">
        <f t="shared" si="55"/>
        <v>49.998968877313018</v>
      </c>
    </row>
    <row r="473" spans="1:23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13">
        <f t="shared" si="53"/>
        <v>12</v>
      </c>
      <c r="P473" s="39">
        <f t="shared" si="54"/>
        <v>38.479999999999997</v>
      </c>
      <c r="Q473" s="39" t="s">
        <v>8359</v>
      </c>
      <c r="R473" s="39" t="s">
        <v>8324</v>
      </c>
      <c r="S473" s="42">
        <f t="shared" si="49"/>
        <v>41703.721990497688</v>
      </c>
      <c r="T473" s="42">
        <f t="shared" si="50"/>
        <v>41748.680316886574</v>
      </c>
      <c r="U473" s="40">
        <f t="shared" si="51"/>
        <v>2014</v>
      </c>
      <c r="V473" s="40">
        <f t="shared" si="52"/>
        <v>2014</v>
      </c>
      <c r="W473" s="50">
        <f t="shared" si="55"/>
        <v>44.958326388885325</v>
      </c>
    </row>
    <row r="474" spans="1:23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13">
        <f t="shared" si="53"/>
        <v>18</v>
      </c>
      <c r="P474" s="39">
        <f t="shared" si="54"/>
        <v>28.2</v>
      </c>
      <c r="Q474" s="39" t="s">
        <v>8359</v>
      </c>
      <c r="R474" s="39" t="s">
        <v>8324</v>
      </c>
      <c r="S474" s="42">
        <f t="shared" si="49"/>
        <v>41844.922670347223</v>
      </c>
      <c r="T474" s="42">
        <f t="shared" si="50"/>
        <v>41874.922670347223</v>
      </c>
      <c r="U474" s="40">
        <f t="shared" si="51"/>
        <v>2014</v>
      </c>
      <c r="V474" s="40">
        <f t="shared" si="52"/>
        <v>2014</v>
      </c>
      <c r="W474" s="50">
        <f t="shared" si="55"/>
        <v>30</v>
      </c>
    </row>
    <row r="475" spans="1:23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13">
        <f t="shared" si="53"/>
        <v>3</v>
      </c>
      <c r="P475" s="39">
        <f t="shared" si="54"/>
        <v>61.5</v>
      </c>
      <c r="Q475" s="39" t="s">
        <v>8359</v>
      </c>
      <c r="R475" s="39" t="s">
        <v>8324</v>
      </c>
      <c r="S475" s="42">
        <f t="shared" si="49"/>
        <v>41869.698140266206</v>
      </c>
      <c r="T475" s="42">
        <f t="shared" si="50"/>
        <v>41899.698140266206</v>
      </c>
      <c r="U475" s="40">
        <f t="shared" si="51"/>
        <v>2014</v>
      </c>
      <c r="V475" s="40">
        <f t="shared" si="52"/>
        <v>2014</v>
      </c>
      <c r="W475" s="50">
        <f t="shared" si="55"/>
        <v>30</v>
      </c>
    </row>
    <row r="476" spans="1:23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13">
        <f t="shared" si="53"/>
        <v>0</v>
      </c>
      <c r="P476" s="39">
        <f t="shared" si="54"/>
        <v>1</v>
      </c>
      <c r="Q476" s="39" t="s">
        <v>8359</v>
      </c>
      <c r="R476" s="39" t="s">
        <v>8324</v>
      </c>
      <c r="S476" s="42">
        <f t="shared" si="49"/>
        <v>42753.329039687495</v>
      </c>
      <c r="T476" s="42">
        <f t="shared" si="50"/>
        <v>42783.329039687495</v>
      </c>
      <c r="U476" s="40">
        <f t="shared" si="51"/>
        <v>2017</v>
      </c>
      <c r="V476" s="40">
        <f t="shared" si="52"/>
        <v>2017</v>
      </c>
      <c r="W476" s="50">
        <f t="shared" si="55"/>
        <v>30</v>
      </c>
    </row>
    <row r="477" spans="1:23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13">
        <f t="shared" si="53"/>
        <v>0</v>
      </c>
      <c r="P477" s="39">
        <f t="shared" si="54"/>
        <v>0</v>
      </c>
      <c r="Q477" s="39" t="s">
        <v>8359</v>
      </c>
      <c r="R477" s="39" t="s">
        <v>8324</v>
      </c>
      <c r="S477" s="42">
        <f t="shared" si="49"/>
        <v>42100.086155590281</v>
      </c>
      <c r="T477" s="42">
        <f t="shared" si="50"/>
        <v>42130.086155590281</v>
      </c>
      <c r="U477" s="40">
        <f t="shared" si="51"/>
        <v>2015</v>
      </c>
      <c r="V477" s="40">
        <f t="shared" si="52"/>
        <v>2015</v>
      </c>
      <c r="W477" s="50">
        <f t="shared" si="55"/>
        <v>30</v>
      </c>
    </row>
    <row r="478" spans="1:23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13">
        <f t="shared" si="53"/>
        <v>2</v>
      </c>
      <c r="P478" s="39">
        <f t="shared" si="54"/>
        <v>39.57</v>
      </c>
      <c r="Q478" s="39" t="s">
        <v>8359</v>
      </c>
      <c r="R478" s="39" t="s">
        <v>8324</v>
      </c>
      <c r="S478" s="42">
        <f t="shared" si="49"/>
        <v>41757.97501667824</v>
      </c>
      <c r="T478" s="42">
        <f t="shared" si="50"/>
        <v>41793.165983101855</v>
      </c>
      <c r="U478" s="40">
        <f t="shared" si="51"/>
        <v>2014</v>
      </c>
      <c r="V478" s="40">
        <f t="shared" si="52"/>
        <v>2014</v>
      </c>
      <c r="W478" s="50">
        <f t="shared" si="55"/>
        <v>35.190966423615464</v>
      </c>
    </row>
    <row r="479" spans="1:23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13">
        <f t="shared" si="53"/>
        <v>0</v>
      </c>
      <c r="P479" s="39">
        <f t="shared" si="54"/>
        <v>0</v>
      </c>
      <c r="Q479" s="39" t="s">
        <v>8359</v>
      </c>
      <c r="R479" s="39" t="s">
        <v>8324</v>
      </c>
      <c r="S479" s="42">
        <f t="shared" si="49"/>
        <v>40987.834888124999</v>
      </c>
      <c r="T479" s="42">
        <f t="shared" si="50"/>
        <v>41047.834888124999</v>
      </c>
      <c r="U479" s="40">
        <f t="shared" si="51"/>
        <v>2012</v>
      </c>
      <c r="V479" s="40">
        <f t="shared" si="52"/>
        <v>2012</v>
      </c>
      <c r="W479" s="50">
        <f t="shared" si="55"/>
        <v>60</v>
      </c>
    </row>
    <row r="480" spans="1:23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13">
        <f t="shared" si="53"/>
        <v>0</v>
      </c>
      <c r="P480" s="39">
        <f t="shared" si="54"/>
        <v>0</v>
      </c>
      <c r="Q480" s="39" t="s">
        <v>8359</v>
      </c>
      <c r="R480" s="39" t="s">
        <v>8324</v>
      </c>
      <c r="S480" s="42">
        <f t="shared" si="49"/>
        <v>42065.910985057868</v>
      </c>
      <c r="T480" s="42">
        <f t="shared" si="50"/>
        <v>42095.86932302083</v>
      </c>
      <c r="U480" s="40">
        <f t="shared" si="51"/>
        <v>2015</v>
      </c>
      <c r="V480" s="40">
        <f t="shared" si="52"/>
        <v>2015</v>
      </c>
      <c r="W480" s="50">
        <f t="shared" si="55"/>
        <v>29.958337962962105</v>
      </c>
    </row>
    <row r="481" spans="1:23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13">
        <f t="shared" si="53"/>
        <v>33</v>
      </c>
      <c r="P481" s="39">
        <f t="shared" si="54"/>
        <v>88.8</v>
      </c>
      <c r="Q481" s="39" t="s">
        <v>8359</v>
      </c>
      <c r="R481" s="39" t="s">
        <v>8324</v>
      </c>
      <c r="S481" s="42">
        <f t="shared" si="49"/>
        <v>41904.407815219907</v>
      </c>
      <c r="T481" s="42">
        <f t="shared" si="50"/>
        <v>41964.449488831015</v>
      </c>
      <c r="U481" s="40">
        <f t="shared" si="51"/>
        <v>2014</v>
      </c>
      <c r="V481" s="40">
        <f t="shared" si="52"/>
        <v>2014</v>
      </c>
      <c r="W481" s="50">
        <f t="shared" si="55"/>
        <v>60.041673611107399</v>
      </c>
    </row>
    <row r="482" spans="1:23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13">
        <f t="shared" si="53"/>
        <v>19</v>
      </c>
      <c r="P482" s="39">
        <f t="shared" si="54"/>
        <v>55.46</v>
      </c>
      <c r="Q482" s="39" t="s">
        <v>8359</v>
      </c>
      <c r="R482" s="39" t="s">
        <v>8324</v>
      </c>
      <c r="S482" s="42">
        <f t="shared" si="49"/>
        <v>41465.500180729163</v>
      </c>
      <c r="T482" s="42">
        <f t="shared" si="50"/>
        <v>41495.500180729163</v>
      </c>
      <c r="U482" s="40">
        <f t="shared" si="51"/>
        <v>2013</v>
      </c>
      <c r="V482" s="40">
        <f t="shared" si="52"/>
        <v>2013</v>
      </c>
      <c r="W482" s="50">
        <f t="shared" si="55"/>
        <v>30</v>
      </c>
    </row>
    <row r="483" spans="1:23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13">
        <f t="shared" si="53"/>
        <v>6</v>
      </c>
      <c r="P483" s="39">
        <f t="shared" si="54"/>
        <v>87.14</v>
      </c>
      <c r="Q483" s="39" t="s">
        <v>8359</v>
      </c>
      <c r="R483" s="39" t="s">
        <v>8324</v>
      </c>
      <c r="S483" s="42">
        <f t="shared" si="49"/>
        <v>41162.672329733796</v>
      </c>
      <c r="T483" s="42">
        <f t="shared" si="50"/>
        <v>41192.672329733796</v>
      </c>
      <c r="U483" s="40">
        <f t="shared" si="51"/>
        <v>2012</v>
      </c>
      <c r="V483" s="40">
        <f t="shared" si="52"/>
        <v>2012</v>
      </c>
      <c r="W483" s="50">
        <f t="shared" si="55"/>
        <v>30</v>
      </c>
    </row>
    <row r="484" spans="1:23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13">
        <f t="shared" si="53"/>
        <v>0</v>
      </c>
      <c r="P484" s="39">
        <f t="shared" si="54"/>
        <v>10</v>
      </c>
      <c r="Q484" s="39" t="s">
        <v>8359</v>
      </c>
      <c r="R484" s="39" t="s">
        <v>8324</v>
      </c>
      <c r="S484" s="42">
        <f t="shared" si="49"/>
        <v>42447.896882986111</v>
      </c>
      <c r="T484" s="42">
        <f t="shared" si="50"/>
        <v>42474.606949537032</v>
      </c>
      <c r="U484" s="40">
        <f t="shared" si="51"/>
        <v>2016</v>
      </c>
      <c r="V484" s="40">
        <f t="shared" si="52"/>
        <v>2016</v>
      </c>
      <c r="W484" s="50">
        <f t="shared" si="55"/>
        <v>26.710066550920601</v>
      </c>
    </row>
    <row r="485" spans="1:23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13">
        <f t="shared" si="53"/>
        <v>50</v>
      </c>
      <c r="P485" s="39">
        <f t="shared" si="54"/>
        <v>51.22</v>
      </c>
      <c r="Q485" s="39" t="s">
        <v>8359</v>
      </c>
      <c r="R485" s="39" t="s">
        <v>8324</v>
      </c>
      <c r="S485" s="42">
        <f t="shared" si="49"/>
        <v>41243.197600370368</v>
      </c>
      <c r="T485" s="42">
        <f t="shared" si="50"/>
        <v>41303.197600370368</v>
      </c>
      <c r="U485" s="40">
        <f t="shared" si="51"/>
        <v>2013</v>
      </c>
      <c r="V485" s="40">
        <f t="shared" si="52"/>
        <v>2012</v>
      </c>
      <c r="W485" s="50">
        <f t="shared" si="55"/>
        <v>60</v>
      </c>
    </row>
    <row r="486" spans="1:23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13">
        <f t="shared" si="53"/>
        <v>0</v>
      </c>
      <c r="P486" s="39">
        <f t="shared" si="54"/>
        <v>13.55</v>
      </c>
      <c r="Q486" s="39" t="s">
        <v>8359</v>
      </c>
      <c r="R486" s="39" t="s">
        <v>8324</v>
      </c>
      <c r="S486" s="42">
        <f t="shared" si="49"/>
        <v>42272.939495046303</v>
      </c>
      <c r="T486" s="42">
        <f t="shared" si="50"/>
        <v>42313.98116171296</v>
      </c>
      <c r="U486" s="40">
        <f t="shared" si="51"/>
        <v>2015</v>
      </c>
      <c r="V486" s="40">
        <f t="shared" si="52"/>
        <v>2015</v>
      </c>
      <c r="W486" s="50">
        <f t="shared" si="55"/>
        <v>41.041666666656965</v>
      </c>
    </row>
    <row r="487" spans="1:23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13">
        <f t="shared" si="53"/>
        <v>22</v>
      </c>
      <c r="P487" s="39">
        <f t="shared" si="54"/>
        <v>66.52</v>
      </c>
      <c r="Q487" s="39" t="s">
        <v>8359</v>
      </c>
      <c r="R487" s="39" t="s">
        <v>8324</v>
      </c>
      <c r="S487" s="42">
        <f t="shared" si="49"/>
        <v>41381.505781238426</v>
      </c>
      <c r="T487" s="42">
        <f t="shared" si="50"/>
        <v>41411.505781238426</v>
      </c>
      <c r="U487" s="40">
        <f t="shared" si="51"/>
        <v>2013</v>
      </c>
      <c r="V487" s="40">
        <f t="shared" si="52"/>
        <v>2013</v>
      </c>
      <c r="W487" s="50">
        <f t="shared" si="55"/>
        <v>30</v>
      </c>
    </row>
    <row r="488" spans="1:23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13">
        <f t="shared" si="53"/>
        <v>0</v>
      </c>
      <c r="P488" s="39">
        <f t="shared" si="54"/>
        <v>50</v>
      </c>
      <c r="Q488" s="39" t="s">
        <v>8359</v>
      </c>
      <c r="R488" s="39" t="s">
        <v>8324</v>
      </c>
      <c r="S488" s="42">
        <f t="shared" si="49"/>
        <v>41761.942583784723</v>
      </c>
      <c r="T488" s="42">
        <f t="shared" si="50"/>
        <v>41791.942583784723</v>
      </c>
      <c r="U488" s="40">
        <f t="shared" si="51"/>
        <v>2014</v>
      </c>
      <c r="V488" s="40">
        <f t="shared" si="52"/>
        <v>2014</v>
      </c>
      <c r="W488" s="50">
        <f t="shared" si="55"/>
        <v>30</v>
      </c>
    </row>
    <row r="489" spans="1:23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13">
        <f t="shared" si="53"/>
        <v>0</v>
      </c>
      <c r="P489" s="39">
        <f t="shared" si="54"/>
        <v>0</v>
      </c>
      <c r="Q489" s="39" t="s">
        <v>8359</v>
      </c>
      <c r="R489" s="39" t="s">
        <v>8324</v>
      </c>
      <c r="S489" s="42">
        <f t="shared" si="49"/>
        <v>42669.594842523147</v>
      </c>
      <c r="T489" s="42">
        <f t="shared" si="50"/>
        <v>42729.636516134255</v>
      </c>
      <c r="U489" s="40">
        <f t="shared" si="51"/>
        <v>2016</v>
      </c>
      <c r="V489" s="40">
        <f t="shared" si="52"/>
        <v>2016</v>
      </c>
      <c r="W489" s="50">
        <f t="shared" si="55"/>
        <v>60.041673611107399</v>
      </c>
    </row>
    <row r="490" spans="1:23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13">
        <f t="shared" si="53"/>
        <v>0</v>
      </c>
      <c r="P490" s="39">
        <f t="shared" si="54"/>
        <v>0</v>
      </c>
      <c r="Q490" s="39" t="s">
        <v>8359</v>
      </c>
      <c r="R490" s="39" t="s">
        <v>8324</v>
      </c>
      <c r="S490" s="42">
        <f t="shared" si="49"/>
        <v>42714.054406249998</v>
      </c>
      <c r="T490" s="42">
        <f t="shared" si="50"/>
        <v>42744.054406249998</v>
      </c>
      <c r="U490" s="40">
        <f t="shared" si="51"/>
        <v>2017</v>
      </c>
      <c r="V490" s="40">
        <f t="shared" si="52"/>
        <v>2016</v>
      </c>
      <c r="W490" s="50">
        <f t="shared" si="55"/>
        <v>30</v>
      </c>
    </row>
    <row r="491" spans="1:23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13">
        <f t="shared" si="53"/>
        <v>0</v>
      </c>
      <c r="P491" s="39">
        <f t="shared" si="54"/>
        <v>71.67</v>
      </c>
      <c r="Q491" s="39" t="s">
        <v>8359</v>
      </c>
      <c r="R491" s="39" t="s">
        <v>8324</v>
      </c>
      <c r="S491" s="42">
        <f t="shared" si="49"/>
        <v>40882.481676111114</v>
      </c>
      <c r="T491" s="42">
        <f t="shared" si="50"/>
        <v>40913.481252083337</v>
      </c>
      <c r="U491" s="40">
        <f t="shared" si="51"/>
        <v>2012</v>
      </c>
      <c r="V491" s="40">
        <f t="shared" si="52"/>
        <v>2011</v>
      </c>
      <c r="W491" s="50">
        <f t="shared" si="55"/>
        <v>30.999575972222374</v>
      </c>
    </row>
    <row r="492" spans="1:23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13">
        <f t="shared" si="53"/>
        <v>0</v>
      </c>
      <c r="P492" s="39">
        <f t="shared" si="54"/>
        <v>0</v>
      </c>
      <c r="Q492" s="39" t="s">
        <v>8359</v>
      </c>
      <c r="R492" s="39" t="s">
        <v>8324</v>
      </c>
      <c r="S492" s="42">
        <f t="shared" si="49"/>
        <v>41113.968579687498</v>
      </c>
      <c r="T492" s="42">
        <f t="shared" si="50"/>
        <v>41143.968579687498</v>
      </c>
      <c r="U492" s="40">
        <f t="shared" si="51"/>
        <v>2012</v>
      </c>
      <c r="V492" s="40">
        <f t="shared" si="52"/>
        <v>2012</v>
      </c>
      <c r="W492" s="50">
        <f t="shared" si="55"/>
        <v>30</v>
      </c>
    </row>
    <row r="493" spans="1:23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13">
        <f t="shared" si="53"/>
        <v>0</v>
      </c>
      <c r="P493" s="39">
        <f t="shared" si="54"/>
        <v>0</v>
      </c>
      <c r="Q493" s="39" t="s">
        <v>8359</v>
      </c>
      <c r="R493" s="39" t="s">
        <v>8324</v>
      </c>
      <c r="S493" s="42">
        <f t="shared" si="49"/>
        <v>42366.982635405089</v>
      </c>
      <c r="T493" s="42">
        <f t="shared" si="50"/>
        <v>42396.982635405089</v>
      </c>
      <c r="U493" s="40">
        <f t="shared" si="51"/>
        <v>2016</v>
      </c>
      <c r="V493" s="40">
        <f t="shared" si="52"/>
        <v>2015</v>
      </c>
      <c r="W493" s="50">
        <f t="shared" si="55"/>
        <v>30</v>
      </c>
    </row>
    <row r="494" spans="1:23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13">
        <f t="shared" si="53"/>
        <v>0</v>
      </c>
      <c r="P494" s="39">
        <f t="shared" si="54"/>
        <v>0</v>
      </c>
      <c r="Q494" s="39" t="s">
        <v>8359</v>
      </c>
      <c r="R494" s="39" t="s">
        <v>8324</v>
      </c>
      <c r="S494" s="42">
        <f t="shared" si="49"/>
        <v>42596.035079050926</v>
      </c>
      <c r="T494" s="42">
        <f t="shared" si="50"/>
        <v>42656.035079050926</v>
      </c>
      <c r="U494" s="40">
        <f t="shared" si="51"/>
        <v>2016</v>
      </c>
      <c r="V494" s="40">
        <f t="shared" si="52"/>
        <v>2016</v>
      </c>
      <c r="W494" s="50">
        <f t="shared" si="55"/>
        <v>60</v>
      </c>
    </row>
    <row r="495" spans="1:23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13">
        <f t="shared" si="53"/>
        <v>0</v>
      </c>
      <c r="P495" s="39">
        <f t="shared" si="54"/>
        <v>0</v>
      </c>
      <c r="Q495" s="39" t="s">
        <v>8359</v>
      </c>
      <c r="R495" s="39" t="s">
        <v>8324</v>
      </c>
      <c r="S495" s="42">
        <f t="shared" si="49"/>
        <v>42114.726142800922</v>
      </c>
      <c r="T495" s="42">
        <f t="shared" si="50"/>
        <v>42144.726142800922</v>
      </c>
      <c r="U495" s="40">
        <f t="shared" si="51"/>
        <v>2015</v>
      </c>
      <c r="V495" s="40">
        <f t="shared" si="52"/>
        <v>2015</v>
      </c>
      <c r="W495" s="50">
        <f t="shared" si="55"/>
        <v>30</v>
      </c>
    </row>
    <row r="496" spans="1:23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13">
        <f t="shared" si="53"/>
        <v>0</v>
      </c>
      <c r="P496" s="39">
        <f t="shared" si="54"/>
        <v>10.33</v>
      </c>
      <c r="Q496" s="39" t="s">
        <v>8359</v>
      </c>
      <c r="R496" s="39" t="s">
        <v>8324</v>
      </c>
      <c r="S496" s="42">
        <f t="shared" si="49"/>
        <v>41799.830622280097</v>
      </c>
      <c r="T496" s="42">
        <f t="shared" si="50"/>
        <v>41823.125004629634</v>
      </c>
      <c r="U496" s="40">
        <f t="shared" si="51"/>
        <v>2014</v>
      </c>
      <c r="V496" s="40">
        <f t="shared" si="52"/>
        <v>2014</v>
      </c>
      <c r="W496" s="50">
        <f t="shared" si="55"/>
        <v>23.294382349537045</v>
      </c>
    </row>
    <row r="497" spans="1:23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13">
        <f t="shared" si="53"/>
        <v>0</v>
      </c>
      <c r="P497" s="39">
        <f t="shared" si="54"/>
        <v>0</v>
      </c>
      <c r="Q497" s="39" t="s">
        <v>8359</v>
      </c>
      <c r="R497" s="39" t="s">
        <v>8324</v>
      </c>
      <c r="S497" s="42">
        <f t="shared" si="49"/>
        <v>42171.82760769676</v>
      </c>
      <c r="T497" s="42">
        <f t="shared" si="50"/>
        <v>42201.82760769676</v>
      </c>
      <c r="U497" s="40">
        <f t="shared" si="51"/>
        <v>2015</v>
      </c>
      <c r="V497" s="40">
        <f t="shared" si="52"/>
        <v>2015</v>
      </c>
      <c r="W497" s="50">
        <f t="shared" si="55"/>
        <v>30</v>
      </c>
    </row>
    <row r="498" spans="1:23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13">
        <f t="shared" si="53"/>
        <v>0</v>
      </c>
      <c r="P498" s="39">
        <f t="shared" si="54"/>
        <v>1</v>
      </c>
      <c r="Q498" s="39" t="s">
        <v>8359</v>
      </c>
      <c r="R498" s="39" t="s">
        <v>8324</v>
      </c>
      <c r="S498" s="42">
        <f t="shared" si="49"/>
        <v>41620.931422152782</v>
      </c>
      <c r="T498" s="42">
        <f t="shared" si="50"/>
        <v>41680.931422152782</v>
      </c>
      <c r="U498" s="40">
        <f t="shared" si="51"/>
        <v>2014</v>
      </c>
      <c r="V498" s="40">
        <f t="shared" si="52"/>
        <v>2013</v>
      </c>
      <c r="W498" s="50">
        <f t="shared" si="55"/>
        <v>60</v>
      </c>
    </row>
    <row r="499" spans="1:23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13">
        <f t="shared" si="53"/>
        <v>1</v>
      </c>
      <c r="P499" s="39">
        <f t="shared" si="54"/>
        <v>10</v>
      </c>
      <c r="Q499" s="39" t="s">
        <v>8359</v>
      </c>
      <c r="R499" s="39" t="s">
        <v>8324</v>
      </c>
      <c r="S499" s="42">
        <f t="shared" si="49"/>
        <v>41945.037797048608</v>
      </c>
      <c r="T499" s="42">
        <f t="shared" si="50"/>
        <v>41998.208340277779</v>
      </c>
      <c r="U499" s="40">
        <f t="shared" si="51"/>
        <v>2014</v>
      </c>
      <c r="V499" s="40">
        <f t="shared" si="52"/>
        <v>2014</v>
      </c>
      <c r="W499" s="50">
        <f t="shared" si="55"/>
        <v>53.170543229171017</v>
      </c>
    </row>
    <row r="500" spans="1:23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13">
        <f t="shared" si="53"/>
        <v>5</v>
      </c>
      <c r="P500" s="39">
        <f t="shared" si="54"/>
        <v>136.09</v>
      </c>
      <c r="Q500" s="39" t="s">
        <v>8359</v>
      </c>
      <c r="R500" s="39" t="s">
        <v>8324</v>
      </c>
      <c r="S500" s="42">
        <f t="shared" si="49"/>
        <v>40858.762146400462</v>
      </c>
      <c r="T500" s="42">
        <f t="shared" si="50"/>
        <v>40900.762144085646</v>
      </c>
      <c r="U500" s="40">
        <f t="shared" si="51"/>
        <v>2011</v>
      </c>
      <c r="V500" s="40">
        <f t="shared" si="52"/>
        <v>2011</v>
      </c>
      <c r="W500" s="50">
        <f t="shared" si="55"/>
        <v>41.999997685183189</v>
      </c>
    </row>
    <row r="501" spans="1:23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13">
        <f t="shared" si="53"/>
        <v>10</v>
      </c>
      <c r="P501" s="39">
        <f t="shared" si="54"/>
        <v>73.459999999999994</v>
      </c>
      <c r="Q501" s="39" t="s">
        <v>8359</v>
      </c>
      <c r="R501" s="39" t="s">
        <v>8324</v>
      </c>
      <c r="S501" s="42">
        <f t="shared" si="49"/>
        <v>40043.895474166668</v>
      </c>
      <c r="T501" s="42">
        <f t="shared" si="50"/>
        <v>40098.874307175931</v>
      </c>
      <c r="U501" s="40">
        <f t="shared" si="51"/>
        <v>2009</v>
      </c>
      <c r="V501" s="40">
        <f t="shared" si="52"/>
        <v>2009</v>
      </c>
      <c r="W501" s="50">
        <f t="shared" si="55"/>
        <v>54.978833009263326</v>
      </c>
    </row>
    <row r="502" spans="1:23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13">
        <f t="shared" si="53"/>
        <v>3</v>
      </c>
      <c r="P502" s="39">
        <f t="shared" si="54"/>
        <v>53.75</v>
      </c>
      <c r="Q502" s="39" t="s">
        <v>8359</v>
      </c>
      <c r="R502" s="39" t="s">
        <v>8324</v>
      </c>
      <c r="S502" s="42">
        <f t="shared" si="49"/>
        <v>40247.88601563657</v>
      </c>
      <c r="T502" s="42">
        <f t="shared" si="50"/>
        <v>40306.92778888889</v>
      </c>
      <c r="U502" s="40">
        <f t="shared" si="51"/>
        <v>2010</v>
      </c>
      <c r="V502" s="40">
        <f t="shared" si="52"/>
        <v>2010</v>
      </c>
      <c r="W502" s="50">
        <f t="shared" si="55"/>
        <v>59.041773252320127</v>
      </c>
    </row>
    <row r="503" spans="1:23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13">
        <f t="shared" si="53"/>
        <v>0</v>
      </c>
      <c r="P503" s="39">
        <f t="shared" si="54"/>
        <v>0</v>
      </c>
      <c r="Q503" s="39" t="s">
        <v>8359</v>
      </c>
      <c r="R503" s="39" t="s">
        <v>8324</v>
      </c>
      <c r="S503" s="42">
        <f t="shared" si="49"/>
        <v>40703.234396423613</v>
      </c>
      <c r="T503" s="42">
        <f t="shared" si="50"/>
        <v>40733.234396423613</v>
      </c>
      <c r="U503" s="40">
        <f t="shared" si="51"/>
        <v>2011</v>
      </c>
      <c r="V503" s="40">
        <f t="shared" si="52"/>
        <v>2011</v>
      </c>
      <c r="W503" s="50">
        <f t="shared" si="55"/>
        <v>30</v>
      </c>
    </row>
    <row r="504" spans="1:23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13">
        <f t="shared" si="53"/>
        <v>1</v>
      </c>
      <c r="P504" s="39">
        <f t="shared" si="54"/>
        <v>57.5</v>
      </c>
      <c r="Q504" s="39" t="s">
        <v>8359</v>
      </c>
      <c r="R504" s="39" t="s">
        <v>8324</v>
      </c>
      <c r="S504" s="42">
        <f t="shared" si="49"/>
        <v>40956.553537326392</v>
      </c>
      <c r="T504" s="42">
        <f t="shared" si="50"/>
        <v>40986.511863715277</v>
      </c>
      <c r="U504" s="40">
        <f t="shared" si="51"/>
        <v>2012</v>
      </c>
      <c r="V504" s="40">
        <f t="shared" si="52"/>
        <v>2012</v>
      </c>
      <c r="W504" s="50">
        <f t="shared" si="55"/>
        <v>29.958326388885325</v>
      </c>
    </row>
    <row r="505" spans="1:23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13">
        <f t="shared" si="53"/>
        <v>2</v>
      </c>
      <c r="P505" s="39">
        <f t="shared" si="54"/>
        <v>12.67</v>
      </c>
      <c r="Q505" s="39" t="s">
        <v>8359</v>
      </c>
      <c r="R505" s="39" t="s">
        <v>8324</v>
      </c>
      <c r="S505" s="42">
        <f t="shared" si="49"/>
        <v>41991.526658599541</v>
      </c>
      <c r="T505" s="42">
        <f t="shared" si="50"/>
        <v>42021.526658599541</v>
      </c>
      <c r="U505" s="40">
        <f t="shared" si="51"/>
        <v>2015</v>
      </c>
      <c r="V505" s="40">
        <f t="shared" si="52"/>
        <v>2014</v>
      </c>
      <c r="W505" s="50">
        <f t="shared" si="55"/>
        <v>30</v>
      </c>
    </row>
    <row r="506" spans="1:23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13">
        <f t="shared" si="53"/>
        <v>1</v>
      </c>
      <c r="P506" s="39">
        <f t="shared" si="54"/>
        <v>67</v>
      </c>
      <c r="Q506" s="39" t="s">
        <v>8359</v>
      </c>
      <c r="R506" s="39" t="s">
        <v>8324</v>
      </c>
      <c r="S506" s="42">
        <f t="shared" si="49"/>
        <v>40949.98365725694</v>
      </c>
      <c r="T506" s="42">
        <f t="shared" si="50"/>
        <v>41009.941983645833</v>
      </c>
      <c r="U506" s="40">
        <f t="shared" si="51"/>
        <v>2012</v>
      </c>
      <c r="V506" s="40">
        <f t="shared" si="52"/>
        <v>2012</v>
      </c>
      <c r="W506" s="50">
        <f t="shared" si="55"/>
        <v>59.958326388892601</v>
      </c>
    </row>
    <row r="507" spans="1:23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13">
        <f t="shared" si="53"/>
        <v>0</v>
      </c>
      <c r="P507" s="39">
        <f t="shared" si="54"/>
        <v>3.71</v>
      </c>
      <c r="Q507" s="39" t="s">
        <v>8359</v>
      </c>
      <c r="R507" s="39" t="s">
        <v>8324</v>
      </c>
      <c r="S507" s="42">
        <f t="shared" si="49"/>
        <v>42318.098218587962</v>
      </c>
      <c r="T507" s="42">
        <f t="shared" si="50"/>
        <v>42363.098218587962</v>
      </c>
      <c r="U507" s="40">
        <f t="shared" si="51"/>
        <v>2015</v>
      </c>
      <c r="V507" s="40">
        <f t="shared" si="52"/>
        <v>2015</v>
      </c>
      <c r="W507" s="50">
        <f t="shared" si="55"/>
        <v>45</v>
      </c>
    </row>
    <row r="508" spans="1:23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13">
        <f t="shared" si="53"/>
        <v>0</v>
      </c>
      <c r="P508" s="39">
        <f t="shared" si="54"/>
        <v>250</v>
      </c>
      <c r="Q508" s="39" t="s">
        <v>8359</v>
      </c>
      <c r="R508" s="39" t="s">
        <v>8324</v>
      </c>
      <c r="S508" s="42">
        <f t="shared" si="49"/>
        <v>41466.552320833332</v>
      </c>
      <c r="T508" s="42">
        <f t="shared" si="50"/>
        <v>41496.552320833332</v>
      </c>
      <c r="U508" s="40">
        <f t="shared" si="51"/>
        <v>2013</v>
      </c>
      <c r="V508" s="40">
        <f t="shared" si="52"/>
        <v>2013</v>
      </c>
      <c r="W508" s="50">
        <f t="shared" si="55"/>
        <v>30</v>
      </c>
    </row>
    <row r="509" spans="1:23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13">
        <f t="shared" si="53"/>
        <v>3</v>
      </c>
      <c r="P509" s="39">
        <f t="shared" si="54"/>
        <v>64</v>
      </c>
      <c r="Q509" s="39" t="s">
        <v>8359</v>
      </c>
      <c r="R509" s="39" t="s">
        <v>8324</v>
      </c>
      <c r="S509" s="42">
        <f t="shared" si="49"/>
        <v>41156.959000659721</v>
      </c>
      <c r="T509" s="42">
        <f t="shared" si="50"/>
        <v>41201.959000659721</v>
      </c>
      <c r="U509" s="40">
        <f t="shared" si="51"/>
        <v>2012</v>
      </c>
      <c r="V509" s="40">
        <f t="shared" si="52"/>
        <v>2012</v>
      </c>
      <c r="W509" s="50">
        <f t="shared" si="55"/>
        <v>45</v>
      </c>
    </row>
    <row r="510" spans="1:23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13">
        <f t="shared" si="53"/>
        <v>1</v>
      </c>
      <c r="P510" s="39">
        <f t="shared" si="54"/>
        <v>133.33000000000001</v>
      </c>
      <c r="Q510" s="39" t="s">
        <v>8359</v>
      </c>
      <c r="R510" s="39" t="s">
        <v>8324</v>
      </c>
      <c r="S510" s="42">
        <f t="shared" si="49"/>
        <v>40995.024322928242</v>
      </c>
      <c r="T510" s="42">
        <f t="shared" si="50"/>
        <v>41054.593058333332</v>
      </c>
      <c r="U510" s="40">
        <f t="shared" si="51"/>
        <v>2012</v>
      </c>
      <c r="V510" s="40">
        <f t="shared" si="52"/>
        <v>2012</v>
      </c>
      <c r="W510" s="50">
        <f t="shared" si="55"/>
        <v>59.568735405089683</v>
      </c>
    </row>
    <row r="511" spans="1:23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13">
        <f t="shared" si="53"/>
        <v>0</v>
      </c>
      <c r="P511" s="39">
        <f t="shared" si="54"/>
        <v>10</v>
      </c>
      <c r="Q511" s="39" t="s">
        <v>8359</v>
      </c>
      <c r="R511" s="39" t="s">
        <v>8324</v>
      </c>
      <c r="S511" s="42">
        <f t="shared" si="49"/>
        <v>42153.631599189815</v>
      </c>
      <c r="T511" s="42">
        <f t="shared" si="50"/>
        <v>42183.631599189815</v>
      </c>
      <c r="U511" s="40">
        <f t="shared" si="51"/>
        <v>2015</v>
      </c>
      <c r="V511" s="40">
        <f t="shared" si="52"/>
        <v>2015</v>
      </c>
      <c r="W511" s="50">
        <f t="shared" si="55"/>
        <v>30</v>
      </c>
    </row>
    <row r="512" spans="1:23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13">
        <f t="shared" si="53"/>
        <v>0</v>
      </c>
      <c r="P512" s="39">
        <f t="shared" si="54"/>
        <v>0</v>
      </c>
      <c r="Q512" s="39" t="s">
        <v>8359</v>
      </c>
      <c r="R512" s="39" t="s">
        <v>8324</v>
      </c>
      <c r="S512" s="42">
        <f t="shared" si="49"/>
        <v>42400.176384710649</v>
      </c>
      <c r="T512" s="42">
        <f t="shared" si="50"/>
        <v>42430.176384710649</v>
      </c>
      <c r="U512" s="40">
        <f t="shared" si="51"/>
        <v>2016</v>
      </c>
      <c r="V512" s="40">
        <f t="shared" si="52"/>
        <v>2016</v>
      </c>
      <c r="W512" s="50">
        <f t="shared" si="55"/>
        <v>30</v>
      </c>
    </row>
    <row r="513" spans="1:23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13">
        <f t="shared" si="53"/>
        <v>3</v>
      </c>
      <c r="P513" s="39">
        <f t="shared" si="54"/>
        <v>30</v>
      </c>
      <c r="Q513" s="39" t="s">
        <v>8359</v>
      </c>
      <c r="R513" s="39" t="s">
        <v>8324</v>
      </c>
      <c r="S513" s="42">
        <f t="shared" si="49"/>
        <v>41340.303039143517</v>
      </c>
      <c r="T513" s="42">
        <f t="shared" si="50"/>
        <v>41370.261377106486</v>
      </c>
      <c r="U513" s="40">
        <f t="shared" si="51"/>
        <v>2013</v>
      </c>
      <c r="V513" s="40">
        <f t="shared" si="52"/>
        <v>2013</v>
      </c>
      <c r="W513" s="50">
        <f t="shared" si="55"/>
        <v>29.958337962969381</v>
      </c>
    </row>
    <row r="514" spans="1:23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13">
        <f t="shared" si="53"/>
        <v>0</v>
      </c>
      <c r="P514" s="39">
        <f t="shared" si="54"/>
        <v>5.5</v>
      </c>
      <c r="Q514" s="39" t="s">
        <v>8359</v>
      </c>
      <c r="R514" s="39" t="s">
        <v>8324</v>
      </c>
      <c r="S514" s="42">
        <f t="shared" ref="S514:S577" si="56">((((LEFT(J514,10) &amp; "." &amp; RIGHT(J514,3))/60)/60)/24)+DATE(1970,1,1)</f>
        <v>42649.742212118057</v>
      </c>
      <c r="T514" s="42">
        <f t="shared" ref="T514:T577" si="57">((((LEFT(I514,10) &amp; "." &amp; RIGHT(I514,3))/60)/60)/24)+DATE(1970,1,1)</f>
        <v>42694.783885729164</v>
      </c>
      <c r="U514" s="40">
        <f t="shared" ref="U514:U577" si="58">YEAR(T514)</f>
        <v>2016</v>
      </c>
      <c r="V514" s="40">
        <f t="shared" ref="V514:V577" si="59">YEAR(S514)</f>
        <v>2016</v>
      </c>
      <c r="W514" s="50">
        <f t="shared" si="55"/>
        <v>45.041673611107399</v>
      </c>
    </row>
    <row r="515" spans="1:23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13">
        <f t="shared" ref="O515:O578" si="60">IFERROR(ROUND(E515/D515*100,0),"no backers")</f>
        <v>14</v>
      </c>
      <c r="P515" s="39">
        <f t="shared" ref="P515:P578" si="61">IFERROR(ROUND(E515/L515,2),0)</f>
        <v>102.38</v>
      </c>
      <c r="Q515" s="39" t="s">
        <v>8359</v>
      </c>
      <c r="R515" s="39" t="s">
        <v>8324</v>
      </c>
      <c r="S515" s="42">
        <f t="shared" si="56"/>
        <v>42552.654001215276</v>
      </c>
      <c r="T515" s="42">
        <f t="shared" si="57"/>
        <v>42597.291671296298</v>
      </c>
      <c r="U515" s="40">
        <f t="shared" si="58"/>
        <v>2016</v>
      </c>
      <c r="V515" s="40">
        <f t="shared" si="59"/>
        <v>2016</v>
      </c>
      <c r="W515" s="50">
        <f t="shared" ref="W515:W578" si="62">T515-S515</f>
        <v>44.637670081021497</v>
      </c>
    </row>
    <row r="516" spans="1:23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13">
        <f t="shared" si="60"/>
        <v>3</v>
      </c>
      <c r="P516" s="39">
        <f t="shared" si="61"/>
        <v>16.670000000000002</v>
      </c>
      <c r="Q516" s="39" t="s">
        <v>8359</v>
      </c>
      <c r="R516" s="39" t="s">
        <v>8324</v>
      </c>
      <c r="S516" s="42">
        <f t="shared" si="56"/>
        <v>41830.613975081018</v>
      </c>
      <c r="T516" s="42">
        <f t="shared" si="57"/>
        <v>41860.613975081018</v>
      </c>
      <c r="U516" s="40">
        <f t="shared" si="58"/>
        <v>2014</v>
      </c>
      <c r="V516" s="40">
        <f t="shared" si="59"/>
        <v>2014</v>
      </c>
      <c r="W516" s="50">
        <f t="shared" si="62"/>
        <v>30</v>
      </c>
    </row>
    <row r="517" spans="1:23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13">
        <f t="shared" si="60"/>
        <v>25</v>
      </c>
      <c r="P517" s="39">
        <f t="shared" si="61"/>
        <v>725.03</v>
      </c>
      <c r="Q517" s="39" t="s">
        <v>8359</v>
      </c>
      <c r="R517" s="39" t="s">
        <v>8324</v>
      </c>
      <c r="S517" s="42">
        <f t="shared" si="56"/>
        <v>42327.490759270833</v>
      </c>
      <c r="T517" s="42">
        <f t="shared" si="57"/>
        <v>42367.490759270833</v>
      </c>
      <c r="U517" s="40">
        <f t="shared" si="58"/>
        <v>2015</v>
      </c>
      <c r="V517" s="40">
        <f t="shared" si="59"/>
        <v>2015</v>
      </c>
      <c r="W517" s="50">
        <f t="shared" si="62"/>
        <v>40</v>
      </c>
    </row>
    <row r="518" spans="1:23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13">
        <f t="shared" si="60"/>
        <v>0</v>
      </c>
      <c r="P518" s="39">
        <f t="shared" si="61"/>
        <v>0</v>
      </c>
      <c r="Q518" s="39" t="s">
        <v>8359</v>
      </c>
      <c r="R518" s="39" t="s">
        <v>8324</v>
      </c>
      <c r="S518" s="42">
        <f t="shared" si="56"/>
        <v>42091.778704629629</v>
      </c>
      <c r="T518" s="42">
        <f t="shared" si="57"/>
        <v>42151.778704629629</v>
      </c>
      <c r="U518" s="40">
        <f t="shared" si="58"/>
        <v>2015</v>
      </c>
      <c r="V518" s="40">
        <f t="shared" si="59"/>
        <v>2015</v>
      </c>
      <c r="W518" s="50">
        <f t="shared" si="62"/>
        <v>60</v>
      </c>
    </row>
    <row r="519" spans="1:23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13">
        <f t="shared" si="60"/>
        <v>1</v>
      </c>
      <c r="P519" s="39">
        <f t="shared" si="61"/>
        <v>68.33</v>
      </c>
      <c r="Q519" s="39" t="s">
        <v>8359</v>
      </c>
      <c r="R519" s="39" t="s">
        <v>8324</v>
      </c>
      <c r="S519" s="42">
        <f t="shared" si="56"/>
        <v>42738.615298159726</v>
      </c>
      <c r="T519" s="42">
        <f t="shared" si="57"/>
        <v>42768.615298159726</v>
      </c>
      <c r="U519" s="40">
        <f t="shared" si="58"/>
        <v>2017</v>
      </c>
      <c r="V519" s="40">
        <f t="shared" si="59"/>
        <v>2017</v>
      </c>
      <c r="W519" s="50">
        <f t="shared" si="62"/>
        <v>30</v>
      </c>
    </row>
    <row r="520" spans="1:23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13">
        <f t="shared" si="60"/>
        <v>0</v>
      </c>
      <c r="P520" s="39">
        <f t="shared" si="61"/>
        <v>0</v>
      </c>
      <c r="Q520" s="39" t="s">
        <v>8359</v>
      </c>
      <c r="R520" s="39" t="s">
        <v>8324</v>
      </c>
      <c r="S520" s="42">
        <f t="shared" si="56"/>
        <v>42223.616028055549</v>
      </c>
      <c r="T520" s="42">
        <f t="shared" si="57"/>
        <v>42253.615286574073</v>
      </c>
      <c r="U520" s="40">
        <f t="shared" si="58"/>
        <v>2015</v>
      </c>
      <c r="V520" s="40">
        <f t="shared" si="59"/>
        <v>2015</v>
      </c>
      <c r="W520" s="50">
        <f t="shared" si="62"/>
        <v>29.999258518524584</v>
      </c>
    </row>
    <row r="521" spans="1:23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13">
        <f t="shared" si="60"/>
        <v>23</v>
      </c>
      <c r="P521" s="39">
        <f t="shared" si="61"/>
        <v>39.229999999999997</v>
      </c>
      <c r="Q521" s="39" t="s">
        <v>8359</v>
      </c>
      <c r="R521" s="39" t="s">
        <v>8324</v>
      </c>
      <c r="S521" s="42">
        <f t="shared" si="56"/>
        <v>41218.391451631942</v>
      </c>
      <c r="T521" s="42">
        <f t="shared" si="57"/>
        <v>41248.391451631942</v>
      </c>
      <c r="U521" s="40">
        <f t="shared" si="58"/>
        <v>2012</v>
      </c>
      <c r="V521" s="40">
        <f t="shared" si="59"/>
        <v>2012</v>
      </c>
      <c r="W521" s="50">
        <f t="shared" si="62"/>
        <v>30</v>
      </c>
    </row>
    <row r="522" spans="1:23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13">
        <f t="shared" si="60"/>
        <v>102</v>
      </c>
      <c r="P522" s="39">
        <f t="shared" si="61"/>
        <v>150.15</v>
      </c>
      <c r="Q522" s="39" t="s">
        <v>8346</v>
      </c>
      <c r="R522" s="39" t="s">
        <v>8316</v>
      </c>
      <c r="S522" s="42">
        <f t="shared" si="56"/>
        <v>42318.702097928239</v>
      </c>
      <c r="T522" s="42">
        <f t="shared" si="57"/>
        <v>42348.702097928239</v>
      </c>
      <c r="U522" s="40">
        <f t="shared" si="58"/>
        <v>2015</v>
      </c>
      <c r="V522" s="40">
        <f t="shared" si="59"/>
        <v>2015</v>
      </c>
      <c r="W522" s="50">
        <f t="shared" si="62"/>
        <v>30</v>
      </c>
    </row>
    <row r="523" spans="1:23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13">
        <f t="shared" si="60"/>
        <v>105</v>
      </c>
      <c r="P523" s="39">
        <f t="shared" si="61"/>
        <v>93.43</v>
      </c>
      <c r="Q523" s="39" t="s">
        <v>8346</v>
      </c>
      <c r="R523" s="39" t="s">
        <v>8316</v>
      </c>
      <c r="S523" s="42">
        <f t="shared" si="56"/>
        <v>42646.092821979168</v>
      </c>
      <c r="T523" s="42">
        <f t="shared" si="57"/>
        <v>42675.207642824069</v>
      </c>
      <c r="U523" s="40">
        <f t="shared" si="58"/>
        <v>2016</v>
      </c>
      <c r="V523" s="40">
        <f t="shared" si="59"/>
        <v>2016</v>
      </c>
      <c r="W523" s="50">
        <f t="shared" si="62"/>
        <v>29.11482084490126</v>
      </c>
    </row>
    <row r="524" spans="1:23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13">
        <f t="shared" si="60"/>
        <v>115</v>
      </c>
      <c r="P524" s="39">
        <f t="shared" si="61"/>
        <v>110.97</v>
      </c>
      <c r="Q524" s="39" t="s">
        <v>8346</v>
      </c>
      <c r="R524" s="39" t="s">
        <v>8316</v>
      </c>
      <c r="S524" s="42">
        <f t="shared" si="56"/>
        <v>42430.040809317128</v>
      </c>
      <c r="T524" s="42">
        <f t="shared" si="57"/>
        <v>42449.999135706021</v>
      </c>
      <c r="U524" s="40">
        <f t="shared" si="58"/>
        <v>2016</v>
      </c>
      <c r="V524" s="40">
        <f t="shared" si="59"/>
        <v>2016</v>
      </c>
      <c r="W524" s="50">
        <f t="shared" si="62"/>
        <v>19.958326388892601</v>
      </c>
    </row>
    <row r="525" spans="1:23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13">
        <f t="shared" si="60"/>
        <v>121</v>
      </c>
      <c r="P525" s="39">
        <f t="shared" si="61"/>
        <v>71.790000000000006</v>
      </c>
      <c r="Q525" s="39" t="s">
        <v>8346</v>
      </c>
      <c r="R525" s="39" t="s">
        <v>8316</v>
      </c>
      <c r="S525" s="42">
        <f t="shared" si="56"/>
        <v>42238.132824953704</v>
      </c>
      <c r="T525" s="42">
        <f t="shared" si="57"/>
        <v>42268.132824953704</v>
      </c>
      <c r="U525" s="40">
        <f t="shared" si="58"/>
        <v>2015</v>
      </c>
      <c r="V525" s="40">
        <f t="shared" si="59"/>
        <v>2015</v>
      </c>
      <c r="W525" s="50">
        <f t="shared" si="62"/>
        <v>30</v>
      </c>
    </row>
    <row r="526" spans="1:23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13">
        <f t="shared" si="60"/>
        <v>109</v>
      </c>
      <c r="P526" s="39">
        <f t="shared" si="61"/>
        <v>29.26</v>
      </c>
      <c r="Q526" s="39" t="s">
        <v>8346</v>
      </c>
      <c r="R526" s="39" t="s">
        <v>8316</v>
      </c>
      <c r="S526" s="42">
        <f t="shared" si="56"/>
        <v>42492.717235752309</v>
      </c>
      <c r="T526" s="42">
        <f t="shared" si="57"/>
        <v>42522.717235752309</v>
      </c>
      <c r="U526" s="40">
        <f t="shared" si="58"/>
        <v>2016</v>
      </c>
      <c r="V526" s="40">
        <f t="shared" si="59"/>
        <v>2016</v>
      </c>
      <c r="W526" s="50">
        <f t="shared" si="62"/>
        <v>30</v>
      </c>
    </row>
    <row r="527" spans="1:23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13">
        <f t="shared" si="60"/>
        <v>100</v>
      </c>
      <c r="P527" s="39">
        <f t="shared" si="61"/>
        <v>1000</v>
      </c>
      <c r="Q527" s="39" t="s">
        <v>8346</v>
      </c>
      <c r="R527" s="39" t="s">
        <v>8316</v>
      </c>
      <c r="S527" s="42">
        <f t="shared" si="56"/>
        <v>41850.400937974533</v>
      </c>
      <c r="T527" s="42">
        <f t="shared" si="57"/>
        <v>41895.400937974533</v>
      </c>
      <c r="U527" s="40">
        <f t="shared" si="58"/>
        <v>2014</v>
      </c>
      <c r="V527" s="40">
        <f t="shared" si="59"/>
        <v>2014</v>
      </c>
      <c r="W527" s="50">
        <f t="shared" si="62"/>
        <v>45</v>
      </c>
    </row>
    <row r="528" spans="1:23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13">
        <f t="shared" si="60"/>
        <v>114</v>
      </c>
      <c r="P528" s="39">
        <f t="shared" si="61"/>
        <v>74.349999999999994</v>
      </c>
      <c r="Q528" s="39" t="s">
        <v>8346</v>
      </c>
      <c r="R528" s="39" t="s">
        <v>8316</v>
      </c>
      <c r="S528" s="42">
        <f t="shared" si="56"/>
        <v>42192.591948425928</v>
      </c>
      <c r="T528" s="42">
        <f t="shared" si="57"/>
        <v>42223.708342592596</v>
      </c>
      <c r="U528" s="40">
        <f t="shared" si="58"/>
        <v>2015</v>
      </c>
      <c r="V528" s="40">
        <f t="shared" si="59"/>
        <v>2015</v>
      </c>
      <c r="W528" s="50">
        <f t="shared" si="62"/>
        <v>31.116394166667305</v>
      </c>
    </row>
    <row r="529" spans="1:23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13">
        <f t="shared" si="60"/>
        <v>101</v>
      </c>
      <c r="P529" s="39">
        <f t="shared" si="61"/>
        <v>63.83</v>
      </c>
      <c r="Q529" s="39" t="s">
        <v>8346</v>
      </c>
      <c r="R529" s="39" t="s">
        <v>8316</v>
      </c>
      <c r="S529" s="42">
        <f t="shared" si="56"/>
        <v>42753.205629236109</v>
      </c>
      <c r="T529" s="42">
        <f t="shared" si="57"/>
        <v>42783.670144675925</v>
      </c>
      <c r="U529" s="40">
        <f t="shared" si="58"/>
        <v>2017</v>
      </c>
      <c r="V529" s="40">
        <f t="shared" si="59"/>
        <v>2017</v>
      </c>
      <c r="W529" s="50">
        <f t="shared" si="62"/>
        <v>30.464515439816751</v>
      </c>
    </row>
    <row r="530" spans="1:23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13">
        <f t="shared" si="60"/>
        <v>116</v>
      </c>
      <c r="P530" s="39">
        <f t="shared" si="61"/>
        <v>44.33</v>
      </c>
      <c r="Q530" s="39" t="s">
        <v>8346</v>
      </c>
      <c r="R530" s="39" t="s">
        <v>8316</v>
      </c>
      <c r="S530" s="42">
        <f t="shared" si="56"/>
        <v>42155.920230405092</v>
      </c>
      <c r="T530" s="42">
        <f t="shared" si="57"/>
        <v>42176.888895833326</v>
      </c>
      <c r="U530" s="40">
        <f t="shared" si="58"/>
        <v>2015</v>
      </c>
      <c r="V530" s="40">
        <f t="shared" si="59"/>
        <v>2015</v>
      </c>
      <c r="W530" s="50">
        <f t="shared" si="62"/>
        <v>20.96866542823409</v>
      </c>
    </row>
    <row r="531" spans="1:23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13">
        <f t="shared" si="60"/>
        <v>130</v>
      </c>
      <c r="P531" s="39">
        <f t="shared" si="61"/>
        <v>86.94</v>
      </c>
      <c r="Q531" s="39" t="s">
        <v>8346</v>
      </c>
      <c r="R531" s="39" t="s">
        <v>8316</v>
      </c>
      <c r="S531" s="42">
        <f t="shared" si="56"/>
        <v>42725.031181643521</v>
      </c>
      <c r="T531" s="42">
        <f t="shared" si="57"/>
        <v>42746.208342592596</v>
      </c>
      <c r="U531" s="40">
        <f t="shared" si="58"/>
        <v>2017</v>
      </c>
      <c r="V531" s="40">
        <f t="shared" si="59"/>
        <v>2016</v>
      </c>
      <c r="W531" s="50">
        <f t="shared" si="62"/>
        <v>21.177160949075187</v>
      </c>
    </row>
    <row r="532" spans="1:23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13">
        <f t="shared" si="60"/>
        <v>108</v>
      </c>
      <c r="P532" s="39">
        <f t="shared" si="61"/>
        <v>126.55</v>
      </c>
      <c r="Q532" s="39" t="s">
        <v>8346</v>
      </c>
      <c r="R532" s="39" t="s">
        <v>8316</v>
      </c>
      <c r="S532" s="42">
        <f t="shared" si="56"/>
        <v>42157.59106791667</v>
      </c>
      <c r="T532" s="42">
        <f t="shared" si="57"/>
        <v>42179.083335648145</v>
      </c>
      <c r="U532" s="40">
        <f t="shared" si="58"/>
        <v>2015</v>
      </c>
      <c r="V532" s="40">
        <f t="shared" si="59"/>
        <v>2015</v>
      </c>
      <c r="W532" s="50">
        <f t="shared" si="62"/>
        <v>21.492267731475295</v>
      </c>
    </row>
    <row r="533" spans="1:23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13">
        <f t="shared" si="60"/>
        <v>100</v>
      </c>
      <c r="P533" s="39">
        <f t="shared" si="61"/>
        <v>129.03</v>
      </c>
      <c r="Q533" s="39" t="s">
        <v>8346</v>
      </c>
      <c r="R533" s="39" t="s">
        <v>8316</v>
      </c>
      <c r="S533" s="42">
        <f t="shared" si="56"/>
        <v>42676.065155428238</v>
      </c>
      <c r="T533" s="42">
        <f t="shared" si="57"/>
        <v>42721.290983101848</v>
      </c>
      <c r="U533" s="40">
        <f t="shared" si="58"/>
        <v>2016</v>
      </c>
      <c r="V533" s="40">
        <f t="shared" si="59"/>
        <v>2016</v>
      </c>
      <c r="W533" s="50">
        <f t="shared" si="62"/>
        <v>45.225827673610183</v>
      </c>
    </row>
    <row r="534" spans="1:23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13">
        <f t="shared" si="60"/>
        <v>123</v>
      </c>
      <c r="P534" s="39">
        <f t="shared" si="61"/>
        <v>71.239999999999995</v>
      </c>
      <c r="Q534" s="39" t="s">
        <v>8346</v>
      </c>
      <c r="R534" s="39" t="s">
        <v>8316</v>
      </c>
      <c r="S534" s="42">
        <f t="shared" si="56"/>
        <v>42473.007039444448</v>
      </c>
      <c r="T534" s="42">
        <f t="shared" si="57"/>
        <v>42503.007039444448</v>
      </c>
      <c r="U534" s="40">
        <f t="shared" si="58"/>
        <v>2016</v>
      </c>
      <c r="V534" s="40">
        <f t="shared" si="59"/>
        <v>2016</v>
      </c>
      <c r="W534" s="50">
        <f t="shared" si="62"/>
        <v>30</v>
      </c>
    </row>
    <row r="535" spans="1:23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13">
        <f t="shared" si="60"/>
        <v>100</v>
      </c>
      <c r="P535" s="39">
        <f t="shared" si="61"/>
        <v>117.88</v>
      </c>
      <c r="Q535" s="39" t="s">
        <v>8346</v>
      </c>
      <c r="R535" s="39" t="s">
        <v>8316</v>
      </c>
      <c r="S535" s="42">
        <f t="shared" si="56"/>
        <v>42482.434788946761</v>
      </c>
      <c r="T535" s="42">
        <f t="shared" si="57"/>
        <v>42506.434784317127</v>
      </c>
      <c r="U535" s="40">
        <f t="shared" si="58"/>
        <v>2016</v>
      </c>
      <c r="V535" s="40">
        <f t="shared" si="59"/>
        <v>2016</v>
      </c>
      <c r="W535" s="50">
        <f t="shared" si="62"/>
        <v>23.999995370366378</v>
      </c>
    </row>
    <row r="536" spans="1:23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13">
        <f t="shared" si="60"/>
        <v>105</v>
      </c>
      <c r="P536" s="39">
        <f t="shared" si="61"/>
        <v>327.08</v>
      </c>
      <c r="Q536" s="39" t="s">
        <v>8346</v>
      </c>
      <c r="R536" s="39" t="s">
        <v>8316</v>
      </c>
      <c r="S536" s="42">
        <f t="shared" si="56"/>
        <v>42270.811000810187</v>
      </c>
      <c r="T536" s="42">
        <f t="shared" si="57"/>
        <v>42309.958342592596</v>
      </c>
      <c r="U536" s="40">
        <f t="shared" si="58"/>
        <v>2015</v>
      </c>
      <c r="V536" s="40">
        <f t="shared" si="59"/>
        <v>2015</v>
      </c>
      <c r="W536" s="50">
        <f t="shared" si="62"/>
        <v>39.147341782409057</v>
      </c>
    </row>
    <row r="537" spans="1:23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13">
        <f t="shared" si="60"/>
        <v>103</v>
      </c>
      <c r="P537" s="39">
        <f t="shared" si="61"/>
        <v>34.75</v>
      </c>
      <c r="Q537" s="39" t="s">
        <v>8346</v>
      </c>
      <c r="R537" s="39" t="s">
        <v>8316</v>
      </c>
      <c r="S537" s="42">
        <f t="shared" si="56"/>
        <v>42711.545207233794</v>
      </c>
      <c r="T537" s="42">
        <f t="shared" si="57"/>
        <v>42741.545207233794</v>
      </c>
      <c r="U537" s="40">
        <f t="shared" si="58"/>
        <v>2017</v>
      </c>
      <c r="V537" s="40">
        <f t="shared" si="59"/>
        <v>2016</v>
      </c>
      <c r="W537" s="50">
        <f t="shared" si="62"/>
        <v>30</v>
      </c>
    </row>
    <row r="538" spans="1:23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13">
        <f t="shared" si="60"/>
        <v>118</v>
      </c>
      <c r="P538" s="39">
        <f t="shared" si="61"/>
        <v>100.06</v>
      </c>
      <c r="Q538" s="39" t="s">
        <v>8346</v>
      </c>
      <c r="R538" s="39" t="s">
        <v>8316</v>
      </c>
      <c r="S538" s="42">
        <f t="shared" si="56"/>
        <v>42179.344997766202</v>
      </c>
      <c r="T538" s="42">
        <f t="shared" si="57"/>
        <v>42219.750009259253</v>
      </c>
      <c r="U538" s="40">
        <f t="shared" si="58"/>
        <v>2015</v>
      </c>
      <c r="V538" s="40">
        <f t="shared" si="59"/>
        <v>2015</v>
      </c>
      <c r="W538" s="50">
        <f t="shared" si="62"/>
        <v>40.405011493050552</v>
      </c>
    </row>
    <row r="539" spans="1:23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13">
        <f t="shared" si="60"/>
        <v>121</v>
      </c>
      <c r="P539" s="39">
        <f t="shared" si="61"/>
        <v>40.85</v>
      </c>
      <c r="Q539" s="39" t="s">
        <v>8346</v>
      </c>
      <c r="R539" s="39" t="s">
        <v>8316</v>
      </c>
      <c r="S539" s="42">
        <f t="shared" si="56"/>
        <v>42282.76842119213</v>
      </c>
      <c r="T539" s="42">
        <f t="shared" si="57"/>
        <v>42312.810083229168</v>
      </c>
      <c r="U539" s="40">
        <f t="shared" si="58"/>
        <v>2015</v>
      </c>
      <c r="V539" s="40">
        <f t="shared" si="59"/>
        <v>2015</v>
      </c>
      <c r="W539" s="50">
        <f t="shared" si="62"/>
        <v>30.041662037037895</v>
      </c>
    </row>
    <row r="540" spans="1:23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13">
        <f t="shared" si="60"/>
        <v>302</v>
      </c>
      <c r="P540" s="39">
        <f t="shared" si="61"/>
        <v>252.02</v>
      </c>
      <c r="Q540" s="39" t="s">
        <v>8346</v>
      </c>
      <c r="R540" s="39" t="s">
        <v>8316</v>
      </c>
      <c r="S540" s="42">
        <f t="shared" si="56"/>
        <v>42473.794713692128</v>
      </c>
      <c r="T540" s="42">
        <f t="shared" si="57"/>
        <v>42503.794713692128</v>
      </c>
      <c r="U540" s="40">
        <f t="shared" si="58"/>
        <v>2016</v>
      </c>
      <c r="V540" s="40">
        <f t="shared" si="59"/>
        <v>2016</v>
      </c>
      <c r="W540" s="50">
        <f t="shared" si="62"/>
        <v>30</v>
      </c>
    </row>
    <row r="541" spans="1:23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13">
        <f t="shared" si="60"/>
        <v>101</v>
      </c>
      <c r="P541" s="39">
        <f t="shared" si="61"/>
        <v>25.16</v>
      </c>
      <c r="Q541" s="39" t="s">
        <v>8346</v>
      </c>
      <c r="R541" s="39" t="s">
        <v>8316</v>
      </c>
      <c r="S541" s="42">
        <f t="shared" si="56"/>
        <v>42535.049857719903</v>
      </c>
      <c r="T541" s="42">
        <f t="shared" si="57"/>
        <v>42556.049850775467</v>
      </c>
      <c r="U541" s="40">
        <f t="shared" si="58"/>
        <v>2016</v>
      </c>
      <c r="V541" s="40">
        <f t="shared" si="59"/>
        <v>2016</v>
      </c>
      <c r="W541" s="50">
        <f t="shared" si="62"/>
        <v>20.999993055564119</v>
      </c>
    </row>
    <row r="542" spans="1:23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13">
        <f t="shared" si="60"/>
        <v>0</v>
      </c>
      <c r="P542" s="39">
        <f t="shared" si="61"/>
        <v>1</v>
      </c>
      <c r="Q542" s="39" t="s">
        <v>8353</v>
      </c>
      <c r="R542" s="39" t="s">
        <v>8347</v>
      </c>
      <c r="S542" s="42">
        <f t="shared" si="56"/>
        <v>42009.817206087959</v>
      </c>
      <c r="T542" s="42">
        <f t="shared" si="57"/>
        <v>42039.817206087959</v>
      </c>
      <c r="U542" s="40">
        <f t="shared" si="58"/>
        <v>2015</v>
      </c>
      <c r="V542" s="40">
        <f t="shared" si="59"/>
        <v>2015</v>
      </c>
      <c r="W542" s="50">
        <f t="shared" si="62"/>
        <v>30</v>
      </c>
    </row>
    <row r="543" spans="1:23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13">
        <f t="shared" si="60"/>
        <v>1</v>
      </c>
      <c r="P543" s="39">
        <f t="shared" si="61"/>
        <v>25</v>
      </c>
      <c r="Q543" s="39" t="s">
        <v>8353</v>
      </c>
      <c r="R543" s="39" t="s">
        <v>8347</v>
      </c>
      <c r="S543" s="42">
        <f t="shared" si="56"/>
        <v>42276.046699467595</v>
      </c>
      <c r="T543" s="42">
        <f t="shared" si="57"/>
        <v>42306.046699467595</v>
      </c>
      <c r="U543" s="40">
        <f t="shared" si="58"/>
        <v>2015</v>
      </c>
      <c r="V543" s="40">
        <f t="shared" si="59"/>
        <v>2015</v>
      </c>
      <c r="W543" s="50">
        <f t="shared" si="62"/>
        <v>30</v>
      </c>
    </row>
    <row r="544" spans="1:23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13">
        <f t="shared" si="60"/>
        <v>0</v>
      </c>
      <c r="P544" s="39">
        <f t="shared" si="61"/>
        <v>1</v>
      </c>
      <c r="Q544" s="39" t="s">
        <v>8353</v>
      </c>
      <c r="R544" s="39" t="s">
        <v>8347</v>
      </c>
      <c r="S544" s="42">
        <f t="shared" si="56"/>
        <v>42433.737457361116</v>
      </c>
      <c r="T544" s="42">
        <f t="shared" si="57"/>
        <v>42493.695795324078</v>
      </c>
      <c r="U544" s="40">
        <f t="shared" si="58"/>
        <v>2016</v>
      </c>
      <c r="V544" s="40">
        <f t="shared" si="59"/>
        <v>2016</v>
      </c>
      <c r="W544" s="50">
        <f t="shared" si="62"/>
        <v>59.958337962962105</v>
      </c>
    </row>
    <row r="545" spans="1:23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13">
        <f t="shared" si="60"/>
        <v>0</v>
      </c>
      <c r="P545" s="39">
        <f t="shared" si="61"/>
        <v>35</v>
      </c>
      <c r="Q545" s="39" t="s">
        <v>8353</v>
      </c>
      <c r="R545" s="39" t="s">
        <v>8347</v>
      </c>
      <c r="S545" s="42">
        <f t="shared" si="56"/>
        <v>41914.092163912035</v>
      </c>
      <c r="T545" s="42">
        <f t="shared" si="57"/>
        <v>41944.092163912035</v>
      </c>
      <c r="U545" s="40">
        <f t="shared" si="58"/>
        <v>2014</v>
      </c>
      <c r="V545" s="40">
        <f t="shared" si="59"/>
        <v>2014</v>
      </c>
      <c r="W545" s="50">
        <f t="shared" si="62"/>
        <v>30</v>
      </c>
    </row>
    <row r="546" spans="1:23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13">
        <f t="shared" si="60"/>
        <v>1</v>
      </c>
      <c r="P546" s="39">
        <f t="shared" si="61"/>
        <v>3</v>
      </c>
      <c r="Q546" s="39" t="s">
        <v>8353</v>
      </c>
      <c r="R546" s="39" t="s">
        <v>8347</v>
      </c>
      <c r="S546" s="42">
        <f t="shared" si="56"/>
        <v>42525.656946296294</v>
      </c>
      <c r="T546" s="42">
        <f t="shared" si="57"/>
        <v>42555.656946296294</v>
      </c>
      <c r="U546" s="40">
        <f t="shared" si="58"/>
        <v>2016</v>
      </c>
      <c r="V546" s="40">
        <f t="shared" si="59"/>
        <v>2016</v>
      </c>
      <c r="W546" s="50">
        <f t="shared" si="62"/>
        <v>30</v>
      </c>
    </row>
    <row r="547" spans="1:23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13">
        <f t="shared" si="60"/>
        <v>27</v>
      </c>
      <c r="P547" s="39">
        <f t="shared" si="61"/>
        <v>402.71</v>
      </c>
      <c r="Q547" s="39" t="s">
        <v>8353</v>
      </c>
      <c r="R547" s="39" t="s">
        <v>8347</v>
      </c>
      <c r="S547" s="42">
        <f t="shared" si="56"/>
        <v>42283.592474409728</v>
      </c>
      <c r="T547" s="42">
        <f t="shared" si="57"/>
        <v>42323.634136446759</v>
      </c>
      <c r="U547" s="40">
        <f t="shared" si="58"/>
        <v>2015</v>
      </c>
      <c r="V547" s="40">
        <f t="shared" si="59"/>
        <v>2015</v>
      </c>
      <c r="W547" s="50">
        <f t="shared" si="62"/>
        <v>40.041662037030619</v>
      </c>
    </row>
    <row r="548" spans="1:23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13">
        <f t="shared" si="60"/>
        <v>0</v>
      </c>
      <c r="P548" s="39">
        <f t="shared" si="61"/>
        <v>26</v>
      </c>
      <c r="Q548" s="39" t="s">
        <v>8353</v>
      </c>
      <c r="R548" s="39" t="s">
        <v>8347</v>
      </c>
      <c r="S548" s="42">
        <f t="shared" si="56"/>
        <v>42249.668005960644</v>
      </c>
      <c r="T548" s="42">
        <f t="shared" si="57"/>
        <v>42294.668005960644</v>
      </c>
      <c r="U548" s="40">
        <f t="shared" si="58"/>
        <v>2015</v>
      </c>
      <c r="V548" s="40">
        <f t="shared" si="59"/>
        <v>2015</v>
      </c>
      <c r="W548" s="50">
        <f t="shared" si="62"/>
        <v>45</v>
      </c>
    </row>
    <row r="549" spans="1:23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13">
        <f t="shared" si="60"/>
        <v>0</v>
      </c>
      <c r="P549" s="39">
        <f t="shared" si="61"/>
        <v>0</v>
      </c>
      <c r="Q549" s="39" t="s">
        <v>8353</v>
      </c>
      <c r="R549" s="39" t="s">
        <v>8347</v>
      </c>
      <c r="S549" s="42">
        <f t="shared" si="56"/>
        <v>42380.696349120371</v>
      </c>
      <c r="T549" s="42">
        <f t="shared" si="57"/>
        <v>42410.696349120371</v>
      </c>
      <c r="U549" s="40">
        <f t="shared" si="58"/>
        <v>2016</v>
      </c>
      <c r="V549" s="40">
        <f t="shared" si="59"/>
        <v>2016</v>
      </c>
      <c r="W549" s="50">
        <f t="shared" si="62"/>
        <v>30</v>
      </c>
    </row>
    <row r="550" spans="1:23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13">
        <f t="shared" si="60"/>
        <v>0</v>
      </c>
      <c r="P550" s="39">
        <f t="shared" si="61"/>
        <v>9</v>
      </c>
      <c r="Q550" s="39" t="s">
        <v>8353</v>
      </c>
      <c r="R550" s="39" t="s">
        <v>8347</v>
      </c>
      <c r="S550" s="42">
        <f t="shared" si="56"/>
        <v>42276.903343148151</v>
      </c>
      <c r="T550" s="42">
        <f t="shared" si="57"/>
        <v>42306.903343148151</v>
      </c>
      <c r="U550" s="40">
        <f t="shared" si="58"/>
        <v>2015</v>
      </c>
      <c r="V550" s="40">
        <f t="shared" si="59"/>
        <v>2015</v>
      </c>
      <c r="W550" s="50">
        <f t="shared" si="62"/>
        <v>30</v>
      </c>
    </row>
    <row r="551" spans="1:23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13">
        <f t="shared" si="60"/>
        <v>3</v>
      </c>
      <c r="P551" s="39">
        <f t="shared" si="61"/>
        <v>8.5</v>
      </c>
      <c r="Q551" s="39" t="s">
        <v>8353</v>
      </c>
      <c r="R551" s="39" t="s">
        <v>8347</v>
      </c>
      <c r="S551" s="42">
        <f t="shared" si="56"/>
        <v>42163.636835902777</v>
      </c>
      <c r="T551" s="42">
        <f t="shared" si="57"/>
        <v>42193.636835902777</v>
      </c>
      <c r="U551" s="40">
        <f t="shared" si="58"/>
        <v>2015</v>
      </c>
      <c r="V551" s="40">
        <f t="shared" si="59"/>
        <v>2015</v>
      </c>
      <c r="W551" s="50">
        <f t="shared" si="62"/>
        <v>30</v>
      </c>
    </row>
    <row r="552" spans="1:23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13">
        <f t="shared" si="60"/>
        <v>1</v>
      </c>
      <c r="P552" s="39">
        <f t="shared" si="61"/>
        <v>8.75</v>
      </c>
      <c r="Q552" s="39" t="s">
        <v>8353</v>
      </c>
      <c r="R552" s="39" t="s">
        <v>8347</v>
      </c>
      <c r="S552" s="42">
        <f t="shared" si="56"/>
        <v>42753.67876440972</v>
      </c>
      <c r="T552" s="42">
        <f t="shared" si="57"/>
        <v>42766.208342592596</v>
      </c>
      <c r="U552" s="40">
        <f t="shared" si="58"/>
        <v>2017</v>
      </c>
      <c r="V552" s="40">
        <f t="shared" si="59"/>
        <v>2017</v>
      </c>
      <c r="W552" s="50">
        <f t="shared" si="62"/>
        <v>12.529578182875412</v>
      </c>
    </row>
    <row r="553" spans="1:23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13">
        <f t="shared" si="60"/>
        <v>5</v>
      </c>
      <c r="P553" s="39">
        <f t="shared" si="61"/>
        <v>135.04</v>
      </c>
      <c r="Q553" s="39" t="s">
        <v>8353</v>
      </c>
      <c r="R553" s="39" t="s">
        <v>8347</v>
      </c>
      <c r="S553" s="42">
        <f t="shared" si="56"/>
        <v>42173.275745648149</v>
      </c>
      <c r="T553" s="42">
        <f t="shared" si="57"/>
        <v>42217.745145601846</v>
      </c>
      <c r="U553" s="40">
        <f t="shared" si="58"/>
        <v>2015</v>
      </c>
      <c r="V553" s="40">
        <f t="shared" si="59"/>
        <v>2015</v>
      </c>
      <c r="W553" s="50">
        <f t="shared" si="62"/>
        <v>44.469399953697575</v>
      </c>
    </row>
    <row r="554" spans="1:23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13">
        <f t="shared" si="60"/>
        <v>0</v>
      </c>
      <c r="P554" s="39">
        <f t="shared" si="61"/>
        <v>0</v>
      </c>
      <c r="Q554" s="39" t="s">
        <v>8353</v>
      </c>
      <c r="R554" s="39" t="s">
        <v>8347</v>
      </c>
      <c r="S554" s="42">
        <f t="shared" si="56"/>
        <v>42318.616862222218</v>
      </c>
      <c r="T554" s="42">
        <f t="shared" si="57"/>
        <v>42378.616862222218</v>
      </c>
      <c r="U554" s="40">
        <f t="shared" si="58"/>
        <v>2016</v>
      </c>
      <c r="V554" s="40">
        <f t="shared" si="59"/>
        <v>2015</v>
      </c>
      <c r="W554" s="50">
        <f t="shared" si="62"/>
        <v>60</v>
      </c>
    </row>
    <row r="555" spans="1:23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13">
        <f t="shared" si="60"/>
        <v>0</v>
      </c>
      <c r="P555" s="39">
        <f t="shared" si="61"/>
        <v>20.5</v>
      </c>
      <c r="Q555" s="39" t="s">
        <v>8353</v>
      </c>
      <c r="R555" s="39" t="s">
        <v>8347</v>
      </c>
      <c r="S555" s="42">
        <f t="shared" si="56"/>
        <v>41927.719807766203</v>
      </c>
      <c r="T555" s="42">
        <f t="shared" si="57"/>
        <v>41957.761481377311</v>
      </c>
      <c r="U555" s="40">
        <f t="shared" si="58"/>
        <v>2014</v>
      </c>
      <c r="V555" s="40">
        <f t="shared" si="59"/>
        <v>2014</v>
      </c>
      <c r="W555" s="50">
        <f t="shared" si="62"/>
        <v>30.041673611107399</v>
      </c>
    </row>
    <row r="556" spans="1:23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13">
        <f t="shared" si="60"/>
        <v>37</v>
      </c>
      <c r="P556" s="39">
        <f t="shared" si="61"/>
        <v>64.36</v>
      </c>
      <c r="Q556" s="39" t="s">
        <v>8353</v>
      </c>
      <c r="R556" s="39" t="s">
        <v>8347</v>
      </c>
      <c r="S556" s="42">
        <f t="shared" si="56"/>
        <v>41901.684872361111</v>
      </c>
      <c r="T556" s="42">
        <f t="shared" si="57"/>
        <v>41931.684872361111</v>
      </c>
      <c r="U556" s="40">
        <f t="shared" si="58"/>
        <v>2014</v>
      </c>
      <c r="V556" s="40">
        <f t="shared" si="59"/>
        <v>2014</v>
      </c>
      <c r="W556" s="50">
        <f t="shared" si="62"/>
        <v>30</v>
      </c>
    </row>
    <row r="557" spans="1:23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13">
        <f t="shared" si="60"/>
        <v>0</v>
      </c>
      <c r="P557" s="39">
        <f t="shared" si="61"/>
        <v>0</v>
      </c>
      <c r="Q557" s="39" t="s">
        <v>8353</v>
      </c>
      <c r="R557" s="39" t="s">
        <v>8347</v>
      </c>
      <c r="S557" s="42">
        <f t="shared" si="56"/>
        <v>42503.353508599539</v>
      </c>
      <c r="T557" s="42">
        <f t="shared" si="57"/>
        <v>42533.353508599539</v>
      </c>
      <c r="U557" s="40">
        <f t="shared" si="58"/>
        <v>2016</v>
      </c>
      <c r="V557" s="40">
        <f t="shared" si="59"/>
        <v>2016</v>
      </c>
      <c r="W557" s="50">
        <f t="shared" si="62"/>
        <v>30</v>
      </c>
    </row>
    <row r="558" spans="1:23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13">
        <f t="shared" si="60"/>
        <v>3</v>
      </c>
      <c r="P558" s="39">
        <f t="shared" si="61"/>
        <v>200</v>
      </c>
      <c r="Q558" s="39" t="s">
        <v>8353</v>
      </c>
      <c r="R558" s="39" t="s">
        <v>8347</v>
      </c>
      <c r="S558" s="42">
        <f t="shared" si="56"/>
        <v>42345.86015876157</v>
      </c>
      <c r="T558" s="42">
        <f t="shared" si="57"/>
        <v>42375.86015876157</v>
      </c>
      <c r="U558" s="40">
        <f t="shared" si="58"/>
        <v>2016</v>
      </c>
      <c r="V558" s="40">
        <f t="shared" si="59"/>
        <v>2015</v>
      </c>
      <c r="W558" s="50">
        <f t="shared" si="62"/>
        <v>30</v>
      </c>
    </row>
    <row r="559" spans="1:23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13">
        <f t="shared" si="60"/>
        <v>1</v>
      </c>
      <c r="P559" s="39">
        <f t="shared" si="61"/>
        <v>68.3</v>
      </c>
      <c r="Q559" s="39" t="s">
        <v>8353</v>
      </c>
      <c r="R559" s="39" t="s">
        <v>8347</v>
      </c>
      <c r="S559" s="42">
        <f t="shared" si="56"/>
        <v>42676.942166701388</v>
      </c>
      <c r="T559" s="42">
        <f t="shared" si="57"/>
        <v>42706.983840312503</v>
      </c>
      <c r="U559" s="40">
        <f t="shared" si="58"/>
        <v>2016</v>
      </c>
      <c r="V559" s="40">
        <f t="shared" si="59"/>
        <v>2016</v>
      </c>
      <c r="W559" s="50">
        <f t="shared" si="62"/>
        <v>30.041673611114675</v>
      </c>
    </row>
    <row r="560" spans="1:23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13">
        <f t="shared" si="60"/>
        <v>0</v>
      </c>
      <c r="P560" s="39">
        <f t="shared" si="61"/>
        <v>0</v>
      </c>
      <c r="Q560" s="39" t="s">
        <v>8353</v>
      </c>
      <c r="R560" s="39" t="s">
        <v>8347</v>
      </c>
      <c r="S560" s="42">
        <f t="shared" si="56"/>
        <v>42057.883165567131</v>
      </c>
      <c r="T560" s="42">
        <f t="shared" si="57"/>
        <v>42087.841503530086</v>
      </c>
      <c r="U560" s="40">
        <f t="shared" si="58"/>
        <v>2015</v>
      </c>
      <c r="V560" s="40">
        <f t="shared" si="59"/>
        <v>2015</v>
      </c>
      <c r="W560" s="50">
        <f t="shared" si="62"/>
        <v>29.958337962954829</v>
      </c>
    </row>
    <row r="561" spans="1:23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13">
        <f t="shared" si="60"/>
        <v>0</v>
      </c>
      <c r="P561" s="39">
        <f t="shared" si="61"/>
        <v>50</v>
      </c>
      <c r="Q561" s="39" t="s">
        <v>8353</v>
      </c>
      <c r="R561" s="39" t="s">
        <v>8347</v>
      </c>
      <c r="S561" s="42">
        <f t="shared" si="56"/>
        <v>42321.283104861111</v>
      </c>
      <c r="T561" s="42">
        <f t="shared" si="57"/>
        <v>42351.283104861111</v>
      </c>
      <c r="U561" s="40">
        <f t="shared" si="58"/>
        <v>2015</v>
      </c>
      <c r="V561" s="40">
        <f t="shared" si="59"/>
        <v>2015</v>
      </c>
      <c r="W561" s="50">
        <f t="shared" si="62"/>
        <v>30</v>
      </c>
    </row>
    <row r="562" spans="1:23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13">
        <f t="shared" si="60"/>
        <v>0</v>
      </c>
      <c r="P562" s="39">
        <f t="shared" si="61"/>
        <v>4</v>
      </c>
      <c r="Q562" s="39" t="s">
        <v>8353</v>
      </c>
      <c r="R562" s="39" t="s">
        <v>8347</v>
      </c>
      <c r="S562" s="42">
        <f t="shared" si="56"/>
        <v>41960.771354687502</v>
      </c>
      <c r="T562" s="42">
        <f t="shared" si="57"/>
        <v>41990.771354687502</v>
      </c>
      <c r="U562" s="40">
        <f t="shared" si="58"/>
        <v>2014</v>
      </c>
      <c r="V562" s="40">
        <f t="shared" si="59"/>
        <v>2014</v>
      </c>
      <c r="W562" s="50">
        <f t="shared" si="62"/>
        <v>30</v>
      </c>
    </row>
    <row r="563" spans="1:23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13">
        <f t="shared" si="60"/>
        <v>0</v>
      </c>
      <c r="P563" s="39">
        <f t="shared" si="61"/>
        <v>27.5</v>
      </c>
      <c r="Q563" s="39" t="s">
        <v>8353</v>
      </c>
      <c r="R563" s="39" t="s">
        <v>8347</v>
      </c>
      <c r="S563" s="42">
        <f t="shared" si="56"/>
        <v>42268.658721215281</v>
      </c>
      <c r="T563" s="42">
        <f t="shared" si="57"/>
        <v>42303.658721215281</v>
      </c>
      <c r="U563" s="40">
        <f t="shared" si="58"/>
        <v>2015</v>
      </c>
      <c r="V563" s="40">
        <f t="shared" si="59"/>
        <v>2015</v>
      </c>
      <c r="W563" s="50">
        <f t="shared" si="62"/>
        <v>35</v>
      </c>
    </row>
    <row r="564" spans="1:23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13">
        <f t="shared" si="60"/>
        <v>0</v>
      </c>
      <c r="P564" s="39">
        <f t="shared" si="61"/>
        <v>0</v>
      </c>
      <c r="Q564" s="39" t="s">
        <v>8353</v>
      </c>
      <c r="R564" s="39" t="s">
        <v>8347</v>
      </c>
      <c r="S564" s="42">
        <f t="shared" si="56"/>
        <v>42692.389071932877</v>
      </c>
      <c r="T564" s="42">
        <f t="shared" si="57"/>
        <v>42722.389071932877</v>
      </c>
      <c r="U564" s="40">
        <f t="shared" si="58"/>
        <v>2016</v>
      </c>
      <c r="V564" s="40">
        <f t="shared" si="59"/>
        <v>2016</v>
      </c>
      <c r="W564" s="50">
        <f t="shared" si="62"/>
        <v>30</v>
      </c>
    </row>
    <row r="565" spans="1:23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13">
        <f t="shared" si="60"/>
        <v>0</v>
      </c>
      <c r="P565" s="39">
        <f t="shared" si="61"/>
        <v>34</v>
      </c>
      <c r="Q565" s="39" t="s">
        <v>8353</v>
      </c>
      <c r="R565" s="39" t="s">
        <v>8347</v>
      </c>
      <c r="S565" s="42">
        <f t="shared" si="56"/>
        <v>42022.069991284719</v>
      </c>
      <c r="T565" s="42">
        <f t="shared" si="57"/>
        <v>42052.069991284719</v>
      </c>
      <c r="U565" s="40">
        <f t="shared" si="58"/>
        <v>2015</v>
      </c>
      <c r="V565" s="40">
        <f t="shared" si="59"/>
        <v>2015</v>
      </c>
      <c r="W565" s="50">
        <f t="shared" si="62"/>
        <v>30</v>
      </c>
    </row>
    <row r="566" spans="1:23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13">
        <f t="shared" si="60"/>
        <v>0</v>
      </c>
      <c r="P566" s="39">
        <f t="shared" si="61"/>
        <v>1</v>
      </c>
      <c r="Q566" s="39" t="s">
        <v>8353</v>
      </c>
      <c r="R566" s="39" t="s">
        <v>8347</v>
      </c>
      <c r="S566" s="42">
        <f t="shared" si="56"/>
        <v>42411.94300086805</v>
      </c>
      <c r="T566" s="42">
        <f t="shared" si="57"/>
        <v>42441.94300086805</v>
      </c>
      <c r="U566" s="40">
        <f t="shared" si="58"/>
        <v>2016</v>
      </c>
      <c r="V566" s="40">
        <f t="shared" si="59"/>
        <v>2016</v>
      </c>
      <c r="W566" s="50">
        <f t="shared" si="62"/>
        <v>30</v>
      </c>
    </row>
    <row r="567" spans="1:23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13">
        <f t="shared" si="60"/>
        <v>0</v>
      </c>
      <c r="P567" s="39">
        <f t="shared" si="61"/>
        <v>0</v>
      </c>
      <c r="Q567" s="39" t="s">
        <v>8353</v>
      </c>
      <c r="R567" s="39" t="s">
        <v>8347</v>
      </c>
      <c r="S567" s="42">
        <f t="shared" si="56"/>
        <v>42165.785292233799</v>
      </c>
      <c r="T567" s="42">
        <f t="shared" si="57"/>
        <v>42195.785292233799</v>
      </c>
      <c r="U567" s="40">
        <f t="shared" si="58"/>
        <v>2015</v>
      </c>
      <c r="V567" s="40">
        <f t="shared" si="59"/>
        <v>2015</v>
      </c>
      <c r="W567" s="50">
        <f t="shared" si="62"/>
        <v>30</v>
      </c>
    </row>
    <row r="568" spans="1:23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13">
        <f t="shared" si="60"/>
        <v>0</v>
      </c>
      <c r="P568" s="39">
        <f t="shared" si="61"/>
        <v>1</v>
      </c>
      <c r="Q568" s="39" t="s">
        <v>8353</v>
      </c>
      <c r="R568" s="39" t="s">
        <v>8347</v>
      </c>
      <c r="S568" s="42">
        <f t="shared" si="56"/>
        <v>42535.684415891199</v>
      </c>
      <c r="T568" s="42">
        <f t="shared" si="57"/>
        <v>42565.684415891199</v>
      </c>
      <c r="U568" s="40">
        <f t="shared" si="58"/>
        <v>2016</v>
      </c>
      <c r="V568" s="40">
        <f t="shared" si="59"/>
        <v>2016</v>
      </c>
      <c r="W568" s="50">
        <f t="shared" si="62"/>
        <v>30</v>
      </c>
    </row>
    <row r="569" spans="1:23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13">
        <f t="shared" si="60"/>
        <v>0</v>
      </c>
      <c r="P569" s="39">
        <f t="shared" si="61"/>
        <v>0</v>
      </c>
      <c r="Q569" s="39" t="s">
        <v>8353</v>
      </c>
      <c r="R569" s="39" t="s">
        <v>8347</v>
      </c>
      <c r="S569" s="42">
        <f t="shared" si="56"/>
        <v>41975.842525393513</v>
      </c>
      <c r="T569" s="42">
        <f t="shared" si="57"/>
        <v>42005.842525393513</v>
      </c>
      <c r="U569" s="40">
        <f t="shared" si="58"/>
        <v>2015</v>
      </c>
      <c r="V569" s="40">
        <f t="shared" si="59"/>
        <v>2014</v>
      </c>
      <c r="W569" s="50">
        <f t="shared" si="62"/>
        <v>30</v>
      </c>
    </row>
    <row r="570" spans="1:23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13">
        <f t="shared" si="60"/>
        <v>1</v>
      </c>
      <c r="P570" s="39">
        <f t="shared" si="61"/>
        <v>49</v>
      </c>
      <c r="Q570" s="39" t="s">
        <v>8353</v>
      </c>
      <c r="R570" s="39" t="s">
        <v>8347</v>
      </c>
      <c r="S570" s="42">
        <f t="shared" si="56"/>
        <v>42348.921565081022</v>
      </c>
      <c r="T570" s="42">
        <f t="shared" si="57"/>
        <v>42385.458333333328</v>
      </c>
      <c r="U570" s="40">
        <f t="shared" si="58"/>
        <v>2016</v>
      </c>
      <c r="V570" s="40">
        <f t="shared" si="59"/>
        <v>2015</v>
      </c>
      <c r="W570" s="50">
        <f t="shared" si="62"/>
        <v>36.536768252306501</v>
      </c>
    </row>
    <row r="571" spans="1:23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13">
        <f t="shared" si="60"/>
        <v>1</v>
      </c>
      <c r="P571" s="39">
        <f t="shared" si="61"/>
        <v>20</v>
      </c>
      <c r="Q571" s="39" t="s">
        <v>8353</v>
      </c>
      <c r="R571" s="39" t="s">
        <v>8347</v>
      </c>
      <c r="S571" s="42">
        <f t="shared" si="56"/>
        <v>42340.847368194445</v>
      </c>
      <c r="T571" s="42">
        <f t="shared" si="57"/>
        <v>42370.847368194445</v>
      </c>
      <c r="U571" s="40">
        <f t="shared" si="58"/>
        <v>2016</v>
      </c>
      <c r="V571" s="40">
        <f t="shared" si="59"/>
        <v>2015</v>
      </c>
      <c r="W571" s="50">
        <f t="shared" si="62"/>
        <v>30</v>
      </c>
    </row>
    <row r="572" spans="1:23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13">
        <f t="shared" si="60"/>
        <v>0</v>
      </c>
      <c r="P572" s="39">
        <f t="shared" si="61"/>
        <v>142</v>
      </c>
      <c r="Q572" s="39" t="s">
        <v>8353</v>
      </c>
      <c r="R572" s="39" t="s">
        <v>8347</v>
      </c>
      <c r="S572" s="42">
        <f t="shared" si="56"/>
        <v>42388.798258900468</v>
      </c>
      <c r="T572" s="42">
        <f t="shared" si="57"/>
        <v>42418.798258900468</v>
      </c>
      <c r="U572" s="40">
        <f t="shared" si="58"/>
        <v>2016</v>
      </c>
      <c r="V572" s="40">
        <f t="shared" si="59"/>
        <v>2016</v>
      </c>
      <c r="W572" s="50">
        <f t="shared" si="62"/>
        <v>30</v>
      </c>
    </row>
    <row r="573" spans="1:23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13">
        <f t="shared" si="60"/>
        <v>0</v>
      </c>
      <c r="P573" s="39">
        <f t="shared" si="61"/>
        <v>53</v>
      </c>
      <c r="Q573" s="39" t="s">
        <v>8353</v>
      </c>
      <c r="R573" s="39" t="s">
        <v>8347</v>
      </c>
      <c r="S573" s="42">
        <f t="shared" si="56"/>
        <v>42192.816246793984</v>
      </c>
      <c r="T573" s="42">
        <f t="shared" si="57"/>
        <v>42212.165978472221</v>
      </c>
      <c r="U573" s="40">
        <f t="shared" si="58"/>
        <v>2015</v>
      </c>
      <c r="V573" s="40">
        <f t="shared" si="59"/>
        <v>2015</v>
      </c>
      <c r="W573" s="50">
        <f t="shared" si="62"/>
        <v>19.349731678237731</v>
      </c>
    </row>
    <row r="574" spans="1:23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13">
        <f t="shared" si="60"/>
        <v>0</v>
      </c>
      <c r="P574" s="39">
        <f t="shared" si="61"/>
        <v>0</v>
      </c>
      <c r="Q574" s="39" t="s">
        <v>8353</v>
      </c>
      <c r="R574" s="39" t="s">
        <v>8347</v>
      </c>
      <c r="S574" s="42">
        <f t="shared" si="56"/>
        <v>42282.716297314815</v>
      </c>
      <c r="T574" s="42">
        <f t="shared" si="57"/>
        <v>42312.75797092593</v>
      </c>
      <c r="U574" s="40">
        <f t="shared" si="58"/>
        <v>2015</v>
      </c>
      <c r="V574" s="40">
        <f t="shared" si="59"/>
        <v>2015</v>
      </c>
      <c r="W574" s="50">
        <f t="shared" si="62"/>
        <v>30.041673611114675</v>
      </c>
    </row>
    <row r="575" spans="1:23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13">
        <f t="shared" si="60"/>
        <v>0</v>
      </c>
      <c r="P575" s="39">
        <f t="shared" si="61"/>
        <v>38.44</v>
      </c>
      <c r="Q575" s="39" t="s">
        <v>8353</v>
      </c>
      <c r="R575" s="39" t="s">
        <v>8347</v>
      </c>
      <c r="S575" s="42">
        <f t="shared" si="56"/>
        <v>41963.050138090272</v>
      </c>
      <c r="T575" s="42">
        <f t="shared" si="57"/>
        <v>42022.050006018515</v>
      </c>
      <c r="U575" s="40">
        <f t="shared" si="58"/>
        <v>2015</v>
      </c>
      <c r="V575" s="40">
        <f t="shared" si="59"/>
        <v>2014</v>
      </c>
      <c r="W575" s="50">
        <f t="shared" si="62"/>
        <v>58.999867928243475</v>
      </c>
    </row>
    <row r="576" spans="1:23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13">
        <f t="shared" si="60"/>
        <v>1</v>
      </c>
      <c r="P576" s="39">
        <f t="shared" si="61"/>
        <v>20</v>
      </c>
      <c r="Q576" s="39" t="s">
        <v>8353</v>
      </c>
      <c r="R576" s="39" t="s">
        <v>8347</v>
      </c>
      <c r="S576" s="42">
        <f t="shared" si="56"/>
        <v>42632.443373923612</v>
      </c>
      <c r="T576" s="42">
        <f t="shared" si="57"/>
        <v>42662.443373923612</v>
      </c>
      <c r="U576" s="40">
        <f t="shared" si="58"/>
        <v>2016</v>
      </c>
      <c r="V576" s="40">
        <f t="shared" si="59"/>
        <v>2016</v>
      </c>
      <c r="W576" s="50">
        <f t="shared" si="62"/>
        <v>30</v>
      </c>
    </row>
    <row r="577" spans="1:23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13">
        <f t="shared" si="60"/>
        <v>0</v>
      </c>
      <c r="P577" s="39">
        <f t="shared" si="61"/>
        <v>64.75</v>
      </c>
      <c r="Q577" s="39" t="s">
        <v>8353</v>
      </c>
      <c r="R577" s="39" t="s">
        <v>8347</v>
      </c>
      <c r="S577" s="42">
        <f t="shared" si="56"/>
        <v>42138.692632442137</v>
      </c>
      <c r="T577" s="42">
        <f t="shared" si="57"/>
        <v>42168.692632442137</v>
      </c>
      <c r="U577" s="40">
        <f t="shared" si="58"/>
        <v>2015</v>
      </c>
      <c r="V577" s="40">
        <f t="shared" si="59"/>
        <v>2015</v>
      </c>
      <c r="W577" s="50">
        <f t="shared" si="62"/>
        <v>30</v>
      </c>
    </row>
    <row r="578" spans="1:23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13">
        <f t="shared" si="60"/>
        <v>0</v>
      </c>
      <c r="P578" s="39">
        <f t="shared" si="61"/>
        <v>1</v>
      </c>
      <c r="Q578" s="39" t="s">
        <v>8353</v>
      </c>
      <c r="R578" s="39" t="s">
        <v>8347</v>
      </c>
      <c r="S578" s="42">
        <f t="shared" ref="S578:S641" si="63">((((LEFT(J578,10) &amp; "." &amp; RIGHT(J578,3))/60)/60)/24)+DATE(1970,1,1)</f>
        <v>42031.471673055552</v>
      </c>
      <c r="T578" s="42">
        <f t="shared" ref="T578:T641" si="64">((((LEFT(I578,10) &amp; "." &amp; RIGHT(I578,3))/60)/60)/24)+DATE(1970,1,1)</f>
        <v>42091.430011018514</v>
      </c>
      <c r="U578" s="40">
        <f t="shared" ref="U578:U641" si="65">YEAR(T578)</f>
        <v>2015</v>
      </c>
      <c r="V578" s="40">
        <f t="shared" ref="V578:V641" si="66">YEAR(S578)</f>
        <v>2015</v>
      </c>
      <c r="W578" s="50">
        <f t="shared" si="62"/>
        <v>59.958337962962105</v>
      </c>
    </row>
    <row r="579" spans="1:23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13">
        <f t="shared" ref="O579:O642" si="67">IFERROR(ROUND(E579/D579*100,0),"no backers")</f>
        <v>0</v>
      </c>
      <c r="P579" s="39">
        <f t="shared" ref="P579:P642" si="68">IFERROR(ROUND(E579/L579,2),0)</f>
        <v>10</v>
      </c>
      <c r="Q579" s="39" t="s">
        <v>8353</v>
      </c>
      <c r="R579" s="39" t="s">
        <v>8347</v>
      </c>
      <c r="S579" s="42">
        <f t="shared" si="63"/>
        <v>42450.589147013889</v>
      </c>
      <c r="T579" s="42">
        <f t="shared" si="64"/>
        <v>42510.589147013889</v>
      </c>
      <c r="U579" s="40">
        <f t="shared" si="65"/>
        <v>2016</v>
      </c>
      <c r="V579" s="40">
        <f t="shared" si="66"/>
        <v>2016</v>
      </c>
      <c r="W579" s="50">
        <f t="shared" ref="W579:W642" si="69">T579-S579</f>
        <v>60</v>
      </c>
    </row>
    <row r="580" spans="1:23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13">
        <f t="shared" si="67"/>
        <v>0</v>
      </c>
      <c r="P580" s="39">
        <f t="shared" si="68"/>
        <v>2</v>
      </c>
      <c r="Q580" s="39" t="s">
        <v>8353</v>
      </c>
      <c r="R580" s="39" t="s">
        <v>8347</v>
      </c>
      <c r="S580" s="42">
        <f t="shared" si="63"/>
        <v>42230.578627233794</v>
      </c>
      <c r="T580" s="42">
        <f t="shared" si="64"/>
        <v>42254.578634178237</v>
      </c>
      <c r="U580" s="40">
        <f t="shared" si="65"/>
        <v>2015</v>
      </c>
      <c r="V580" s="40">
        <f t="shared" si="66"/>
        <v>2015</v>
      </c>
      <c r="W580" s="50">
        <f t="shared" si="69"/>
        <v>24.000006944443157</v>
      </c>
    </row>
    <row r="581" spans="1:23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13">
        <f t="shared" si="67"/>
        <v>1</v>
      </c>
      <c r="P581" s="39">
        <f t="shared" si="68"/>
        <v>35</v>
      </c>
      <c r="Q581" s="39" t="s">
        <v>8353</v>
      </c>
      <c r="R581" s="39" t="s">
        <v>8347</v>
      </c>
      <c r="S581" s="42">
        <f t="shared" si="63"/>
        <v>41968.852120636569</v>
      </c>
      <c r="T581" s="42">
        <f t="shared" si="64"/>
        <v>41998.852120636569</v>
      </c>
      <c r="U581" s="40">
        <f t="shared" si="65"/>
        <v>2014</v>
      </c>
      <c r="V581" s="40">
        <f t="shared" si="66"/>
        <v>2014</v>
      </c>
      <c r="W581" s="50">
        <f t="shared" si="69"/>
        <v>30</v>
      </c>
    </row>
    <row r="582" spans="1:23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13">
        <f t="shared" si="67"/>
        <v>0</v>
      </c>
      <c r="P582" s="39">
        <f t="shared" si="68"/>
        <v>1</v>
      </c>
      <c r="Q582" s="39" t="s">
        <v>8353</v>
      </c>
      <c r="R582" s="39" t="s">
        <v>8347</v>
      </c>
      <c r="S582" s="42">
        <f t="shared" si="63"/>
        <v>42605.908192905088</v>
      </c>
      <c r="T582" s="42">
        <f t="shared" si="64"/>
        <v>42635.908192905088</v>
      </c>
      <c r="U582" s="40">
        <f t="shared" si="65"/>
        <v>2016</v>
      </c>
      <c r="V582" s="40">
        <f t="shared" si="66"/>
        <v>2016</v>
      </c>
      <c r="W582" s="50">
        <f t="shared" si="69"/>
        <v>30</v>
      </c>
    </row>
    <row r="583" spans="1:23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13">
        <f t="shared" si="67"/>
        <v>0</v>
      </c>
      <c r="P583" s="39">
        <f t="shared" si="68"/>
        <v>0</v>
      </c>
      <c r="Q583" s="39" t="s">
        <v>8353</v>
      </c>
      <c r="R583" s="39" t="s">
        <v>8347</v>
      </c>
      <c r="S583" s="42">
        <f t="shared" si="63"/>
        <v>42188.012785925923</v>
      </c>
      <c r="T583" s="42">
        <f t="shared" si="64"/>
        <v>42218.012785925923</v>
      </c>
      <c r="U583" s="40">
        <f t="shared" si="65"/>
        <v>2015</v>
      </c>
      <c r="V583" s="40">
        <f t="shared" si="66"/>
        <v>2015</v>
      </c>
      <c r="W583" s="50">
        <f t="shared" si="69"/>
        <v>30</v>
      </c>
    </row>
    <row r="584" spans="1:23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13">
        <f t="shared" si="67"/>
        <v>0</v>
      </c>
      <c r="P584" s="39">
        <f t="shared" si="68"/>
        <v>0</v>
      </c>
      <c r="Q584" s="39" t="s">
        <v>8353</v>
      </c>
      <c r="R584" s="39" t="s">
        <v>8347</v>
      </c>
      <c r="S584" s="42">
        <f t="shared" si="63"/>
        <v>42055.73980693287</v>
      </c>
      <c r="T584" s="42">
        <f t="shared" si="64"/>
        <v>42078.750004629634</v>
      </c>
      <c r="U584" s="40">
        <f t="shared" si="65"/>
        <v>2015</v>
      </c>
      <c r="V584" s="40">
        <f t="shared" si="66"/>
        <v>2015</v>
      </c>
      <c r="W584" s="50">
        <f t="shared" si="69"/>
        <v>23.010197696763498</v>
      </c>
    </row>
    <row r="585" spans="1:23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13">
        <f t="shared" si="67"/>
        <v>0</v>
      </c>
      <c r="P585" s="39">
        <f t="shared" si="68"/>
        <v>1</v>
      </c>
      <c r="Q585" s="39" t="s">
        <v>8353</v>
      </c>
      <c r="R585" s="39" t="s">
        <v>8347</v>
      </c>
      <c r="S585" s="42">
        <f t="shared" si="63"/>
        <v>42052.938510266205</v>
      </c>
      <c r="T585" s="42">
        <f t="shared" si="64"/>
        <v>42082.896848229168</v>
      </c>
      <c r="U585" s="40">
        <f t="shared" si="65"/>
        <v>2015</v>
      </c>
      <c r="V585" s="40">
        <f t="shared" si="66"/>
        <v>2015</v>
      </c>
      <c r="W585" s="50">
        <f t="shared" si="69"/>
        <v>29.958337962962105</v>
      </c>
    </row>
    <row r="586" spans="1:23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13">
        <f t="shared" si="67"/>
        <v>1</v>
      </c>
      <c r="P586" s="39">
        <f t="shared" si="68"/>
        <v>5</v>
      </c>
      <c r="Q586" s="39" t="s">
        <v>8353</v>
      </c>
      <c r="R586" s="39" t="s">
        <v>8347</v>
      </c>
      <c r="S586" s="42">
        <f t="shared" si="63"/>
        <v>42049.716630972223</v>
      </c>
      <c r="T586" s="42">
        <f t="shared" si="64"/>
        <v>42079.674957361116</v>
      </c>
      <c r="U586" s="40">
        <f t="shared" si="65"/>
        <v>2015</v>
      </c>
      <c r="V586" s="40">
        <f t="shared" si="66"/>
        <v>2015</v>
      </c>
      <c r="W586" s="50">
        <f t="shared" si="69"/>
        <v>29.958326388892601</v>
      </c>
    </row>
    <row r="587" spans="1:23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13">
        <f t="shared" si="67"/>
        <v>0</v>
      </c>
      <c r="P587" s="39">
        <f t="shared" si="68"/>
        <v>0</v>
      </c>
      <c r="Q587" s="39" t="s">
        <v>8353</v>
      </c>
      <c r="R587" s="39" t="s">
        <v>8347</v>
      </c>
      <c r="S587" s="42">
        <f t="shared" si="63"/>
        <v>42283.390941863428</v>
      </c>
      <c r="T587" s="42">
        <f t="shared" si="64"/>
        <v>42339</v>
      </c>
      <c r="U587" s="40">
        <f t="shared" si="65"/>
        <v>2015</v>
      </c>
      <c r="V587" s="40">
        <f t="shared" si="66"/>
        <v>2015</v>
      </c>
      <c r="W587" s="50">
        <f t="shared" si="69"/>
        <v>55.609058136571548</v>
      </c>
    </row>
    <row r="588" spans="1:23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13">
        <f t="shared" si="67"/>
        <v>1</v>
      </c>
      <c r="P588" s="39">
        <f t="shared" si="68"/>
        <v>14</v>
      </c>
      <c r="Q588" s="39" t="s">
        <v>8353</v>
      </c>
      <c r="R588" s="39" t="s">
        <v>8347</v>
      </c>
      <c r="S588" s="42">
        <f t="shared" si="63"/>
        <v>42020.854250081014</v>
      </c>
      <c r="T588" s="42">
        <f t="shared" si="64"/>
        <v>42050.854250081014</v>
      </c>
      <c r="U588" s="40">
        <f t="shared" si="65"/>
        <v>2015</v>
      </c>
      <c r="V588" s="40">
        <f t="shared" si="66"/>
        <v>2015</v>
      </c>
      <c r="W588" s="50">
        <f t="shared" si="69"/>
        <v>30</v>
      </c>
    </row>
    <row r="589" spans="1:23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13">
        <f t="shared" si="67"/>
        <v>9</v>
      </c>
      <c r="P589" s="39">
        <f t="shared" si="68"/>
        <v>389.29</v>
      </c>
      <c r="Q589" s="39" t="s">
        <v>8353</v>
      </c>
      <c r="R589" s="39" t="s">
        <v>8347</v>
      </c>
      <c r="S589" s="42">
        <f t="shared" si="63"/>
        <v>42080.757336030088</v>
      </c>
      <c r="T589" s="42">
        <f t="shared" si="64"/>
        <v>42110.757336030088</v>
      </c>
      <c r="U589" s="40">
        <f t="shared" si="65"/>
        <v>2015</v>
      </c>
      <c r="V589" s="40">
        <f t="shared" si="66"/>
        <v>2015</v>
      </c>
      <c r="W589" s="50">
        <f t="shared" si="69"/>
        <v>30</v>
      </c>
    </row>
    <row r="590" spans="1:23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13">
        <f t="shared" si="67"/>
        <v>3</v>
      </c>
      <c r="P590" s="39">
        <f t="shared" si="68"/>
        <v>150.5</v>
      </c>
      <c r="Q590" s="39" t="s">
        <v>8353</v>
      </c>
      <c r="R590" s="39" t="s">
        <v>8347</v>
      </c>
      <c r="S590" s="42">
        <f t="shared" si="63"/>
        <v>42631.769517199078</v>
      </c>
      <c r="T590" s="42">
        <f t="shared" si="64"/>
        <v>42691.811190810186</v>
      </c>
      <c r="U590" s="40">
        <f t="shared" si="65"/>
        <v>2016</v>
      </c>
      <c r="V590" s="40">
        <f t="shared" si="66"/>
        <v>2016</v>
      </c>
      <c r="W590" s="50">
        <f t="shared" si="69"/>
        <v>60.041673611107399</v>
      </c>
    </row>
    <row r="591" spans="1:23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13">
        <f t="shared" si="67"/>
        <v>0</v>
      </c>
      <c r="P591" s="39">
        <f t="shared" si="68"/>
        <v>1</v>
      </c>
      <c r="Q591" s="39" t="s">
        <v>8353</v>
      </c>
      <c r="R591" s="39" t="s">
        <v>8347</v>
      </c>
      <c r="S591" s="42">
        <f t="shared" si="63"/>
        <v>42178.614579849534</v>
      </c>
      <c r="T591" s="42">
        <f t="shared" si="64"/>
        <v>42193.614579849534</v>
      </c>
      <c r="U591" s="40">
        <f t="shared" si="65"/>
        <v>2015</v>
      </c>
      <c r="V591" s="40">
        <f t="shared" si="66"/>
        <v>2015</v>
      </c>
      <c r="W591" s="50">
        <f t="shared" si="69"/>
        <v>15</v>
      </c>
    </row>
    <row r="592" spans="1:23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13">
        <f t="shared" si="67"/>
        <v>4</v>
      </c>
      <c r="P592" s="39">
        <f t="shared" si="68"/>
        <v>24.78</v>
      </c>
      <c r="Q592" s="39" t="s">
        <v>8353</v>
      </c>
      <c r="R592" s="39" t="s">
        <v>8347</v>
      </c>
      <c r="S592" s="42">
        <f t="shared" si="63"/>
        <v>42377.554758460654</v>
      </c>
      <c r="T592" s="42">
        <f t="shared" si="64"/>
        <v>42408.542366435184</v>
      </c>
      <c r="U592" s="40">
        <f t="shared" si="65"/>
        <v>2016</v>
      </c>
      <c r="V592" s="40">
        <f t="shared" si="66"/>
        <v>2016</v>
      </c>
      <c r="W592" s="50">
        <f t="shared" si="69"/>
        <v>30.987607974529965</v>
      </c>
    </row>
    <row r="593" spans="1:23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13">
        <f t="shared" si="67"/>
        <v>0</v>
      </c>
      <c r="P593" s="39">
        <f t="shared" si="68"/>
        <v>30.5</v>
      </c>
      <c r="Q593" s="39" t="s">
        <v>8353</v>
      </c>
      <c r="R593" s="39" t="s">
        <v>8347</v>
      </c>
      <c r="S593" s="42">
        <f t="shared" si="63"/>
        <v>42177.543172800928</v>
      </c>
      <c r="T593" s="42">
        <f t="shared" si="64"/>
        <v>42207.543172800928</v>
      </c>
      <c r="U593" s="40">
        <f t="shared" si="65"/>
        <v>2015</v>
      </c>
      <c r="V593" s="40">
        <f t="shared" si="66"/>
        <v>2015</v>
      </c>
      <c r="W593" s="50">
        <f t="shared" si="69"/>
        <v>30</v>
      </c>
    </row>
    <row r="594" spans="1:23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13">
        <f t="shared" si="67"/>
        <v>3</v>
      </c>
      <c r="P594" s="39">
        <f t="shared" si="68"/>
        <v>250</v>
      </c>
      <c r="Q594" s="39" t="s">
        <v>8353</v>
      </c>
      <c r="R594" s="39" t="s">
        <v>8347</v>
      </c>
      <c r="S594" s="42">
        <f t="shared" si="63"/>
        <v>41946.232185879628</v>
      </c>
      <c r="T594" s="42">
        <f t="shared" si="64"/>
        <v>41976.232185879635</v>
      </c>
      <c r="U594" s="40">
        <f t="shared" si="65"/>
        <v>2014</v>
      </c>
      <c r="V594" s="40">
        <f t="shared" si="66"/>
        <v>2014</v>
      </c>
      <c r="W594" s="50">
        <f t="shared" si="69"/>
        <v>30.000000000007276</v>
      </c>
    </row>
    <row r="595" spans="1:23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13">
        <f t="shared" si="67"/>
        <v>23</v>
      </c>
      <c r="P595" s="39">
        <f t="shared" si="68"/>
        <v>16.43</v>
      </c>
      <c r="Q595" s="39" t="s">
        <v>8353</v>
      </c>
      <c r="R595" s="39" t="s">
        <v>8347</v>
      </c>
      <c r="S595" s="42">
        <f t="shared" si="63"/>
        <v>42070.67761510417</v>
      </c>
      <c r="T595" s="42">
        <f t="shared" si="64"/>
        <v>42100.635941493056</v>
      </c>
      <c r="U595" s="40">
        <f t="shared" si="65"/>
        <v>2015</v>
      </c>
      <c r="V595" s="40">
        <f t="shared" si="66"/>
        <v>2015</v>
      </c>
      <c r="W595" s="50">
        <f t="shared" si="69"/>
        <v>29.958326388885325</v>
      </c>
    </row>
    <row r="596" spans="1:23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13">
        <f t="shared" si="67"/>
        <v>0</v>
      </c>
      <c r="P596" s="39">
        <f t="shared" si="68"/>
        <v>13</v>
      </c>
      <c r="Q596" s="39" t="s">
        <v>8353</v>
      </c>
      <c r="R596" s="39" t="s">
        <v>8347</v>
      </c>
      <c r="S596" s="42">
        <f t="shared" si="63"/>
        <v>42446.780164421303</v>
      </c>
      <c r="T596" s="42">
        <f t="shared" si="64"/>
        <v>42476.780164421303</v>
      </c>
      <c r="U596" s="40">
        <f t="shared" si="65"/>
        <v>2016</v>
      </c>
      <c r="V596" s="40">
        <f t="shared" si="66"/>
        <v>2016</v>
      </c>
      <c r="W596" s="50">
        <f t="shared" si="69"/>
        <v>30</v>
      </c>
    </row>
    <row r="597" spans="1:23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13">
        <f t="shared" si="67"/>
        <v>0</v>
      </c>
      <c r="P597" s="39">
        <f t="shared" si="68"/>
        <v>53.25</v>
      </c>
      <c r="Q597" s="39" t="s">
        <v>8353</v>
      </c>
      <c r="R597" s="39" t="s">
        <v>8347</v>
      </c>
      <c r="S597" s="42">
        <f t="shared" si="63"/>
        <v>42083.069891643521</v>
      </c>
      <c r="T597" s="42">
        <f t="shared" si="64"/>
        <v>42128.069891643521</v>
      </c>
      <c r="U597" s="40">
        <f t="shared" si="65"/>
        <v>2015</v>
      </c>
      <c r="V597" s="40">
        <f t="shared" si="66"/>
        <v>2015</v>
      </c>
      <c r="W597" s="50">
        <f t="shared" si="69"/>
        <v>45</v>
      </c>
    </row>
    <row r="598" spans="1:23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13">
        <f t="shared" si="67"/>
        <v>0</v>
      </c>
      <c r="P598" s="39">
        <f t="shared" si="68"/>
        <v>3</v>
      </c>
      <c r="Q598" s="39" t="s">
        <v>8353</v>
      </c>
      <c r="R598" s="39" t="s">
        <v>8347</v>
      </c>
      <c r="S598" s="42">
        <f t="shared" si="63"/>
        <v>42646.896901527783</v>
      </c>
      <c r="T598" s="42">
        <f t="shared" si="64"/>
        <v>42676.896901527783</v>
      </c>
      <c r="U598" s="40">
        <f t="shared" si="65"/>
        <v>2016</v>
      </c>
      <c r="V598" s="40">
        <f t="shared" si="66"/>
        <v>2016</v>
      </c>
      <c r="W598" s="50">
        <f t="shared" si="69"/>
        <v>30</v>
      </c>
    </row>
    <row r="599" spans="1:23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13">
        <f t="shared" si="67"/>
        <v>0</v>
      </c>
      <c r="P599" s="39">
        <f t="shared" si="68"/>
        <v>10</v>
      </c>
      <c r="Q599" s="39" t="s">
        <v>8353</v>
      </c>
      <c r="R599" s="39" t="s">
        <v>8347</v>
      </c>
      <c r="S599" s="42">
        <f t="shared" si="63"/>
        <v>42545.705270081016</v>
      </c>
      <c r="T599" s="42">
        <f t="shared" si="64"/>
        <v>42582.666675925924</v>
      </c>
      <c r="U599" s="40">
        <f t="shared" si="65"/>
        <v>2016</v>
      </c>
      <c r="V599" s="40">
        <f t="shared" si="66"/>
        <v>2016</v>
      </c>
      <c r="W599" s="50">
        <f t="shared" si="69"/>
        <v>36.961405844907858</v>
      </c>
    </row>
    <row r="600" spans="1:23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13">
        <f t="shared" si="67"/>
        <v>34</v>
      </c>
      <c r="P600" s="39">
        <f t="shared" si="68"/>
        <v>121.43</v>
      </c>
      <c r="Q600" s="39" t="s">
        <v>8353</v>
      </c>
      <c r="R600" s="39" t="s">
        <v>8347</v>
      </c>
      <c r="S600" s="42">
        <f t="shared" si="63"/>
        <v>41948.002103946761</v>
      </c>
      <c r="T600" s="42">
        <f t="shared" si="64"/>
        <v>41978.002103946754</v>
      </c>
      <c r="U600" s="40">
        <f t="shared" si="65"/>
        <v>2014</v>
      </c>
      <c r="V600" s="40">
        <f t="shared" si="66"/>
        <v>2014</v>
      </c>
      <c r="W600" s="50">
        <f t="shared" si="69"/>
        <v>29.999999999992724</v>
      </c>
    </row>
    <row r="601" spans="1:23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13">
        <f t="shared" si="67"/>
        <v>0</v>
      </c>
      <c r="P601" s="39">
        <f t="shared" si="68"/>
        <v>15.5</v>
      </c>
      <c r="Q601" s="39" t="s">
        <v>8353</v>
      </c>
      <c r="R601" s="39" t="s">
        <v>8347</v>
      </c>
      <c r="S601" s="42">
        <f t="shared" si="63"/>
        <v>42047.812527800925</v>
      </c>
      <c r="T601" s="42">
        <f t="shared" si="64"/>
        <v>42071.636119907402</v>
      </c>
      <c r="U601" s="40">
        <f t="shared" si="65"/>
        <v>2015</v>
      </c>
      <c r="V601" s="40">
        <f t="shared" si="66"/>
        <v>2015</v>
      </c>
      <c r="W601" s="50">
        <f t="shared" si="69"/>
        <v>23.823592106477008</v>
      </c>
    </row>
    <row r="602" spans="1:23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13">
        <f t="shared" si="67"/>
        <v>2</v>
      </c>
      <c r="P602" s="39">
        <f t="shared" si="68"/>
        <v>100</v>
      </c>
      <c r="Q602" s="39" t="s">
        <v>8353</v>
      </c>
      <c r="R602" s="39" t="s">
        <v>8347</v>
      </c>
      <c r="S602" s="42">
        <f t="shared" si="63"/>
        <v>42073.798177800927</v>
      </c>
      <c r="T602" s="42">
        <f t="shared" si="64"/>
        <v>42133.798177800927</v>
      </c>
      <c r="U602" s="40">
        <f t="shared" si="65"/>
        <v>2015</v>
      </c>
      <c r="V602" s="40">
        <f t="shared" si="66"/>
        <v>2015</v>
      </c>
      <c r="W602" s="50">
        <f t="shared" si="69"/>
        <v>60</v>
      </c>
    </row>
    <row r="603" spans="1:23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13">
        <f t="shared" si="67"/>
        <v>1</v>
      </c>
      <c r="P603" s="39">
        <f t="shared" si="68"/>
        <v>23.33</v>
      </c>
      <c r="Q603" s="39" t="s">
        <v>8353</v>
      </c>
      <c r="R603" s="39" t="s">
        <v>8347</v>
      </c>
      <c r="S603" s="42">
        <f t="shared" si="63"/>
        <v>41969.858091886577</v>
      </c>
      <c r="T603" s="42">
        <f t="shared" si="64"/>
        <v>41999.858091886577</v>
      </c>
      <c r="U603" s="40">
        <f t="shared" si="65"/>
        <v>2014</v>
      </c>
      <c r="V603" s="40">
        <f t="shared" si="66"/>
        <v>2014</v>
      </c>
      <c r="W603" s="50">
        <f t="shared" si="69"/>
        <v>30</v>
      </c>
    </row>
    <row r="604" spans="1:23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13">
        <f t="shared" si="67"/>
        <v>0</v>
      </c>
      <c r="P604" s="39">
        <f t="shared" si="68"/>
        <v>0</v>
      </c>
      <c r="Q604" s="39" t="s">
        <v>8353</v>
      </c>
      <c r="R604" s="39" t="s">
        <v>8347</v>
      </c>
      <c r="S604" s="42">
        <f t="shared" si="63"/>
        <v>42143.794157581018</v>
      </c>
      <c r="T604" s="42">
        <f t="shared" si="64"/>
        <v>42173.794157581018</v>
      </c>
      <c r="U604" s="40">
        <f t="shared" si="65"/>
        <v>2015</v>
      </c>
      <c r="V604" s="40">
        <f t="shared" si="66"/>
        <v>2015</v>
      </c>
      <c r="W604" s="50">
        <f t="shared" si="69"/>
        <v>30</v>
      </c>
    </row>
    <row r="605" spans="1:23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13">
        <f t="shared" si="67"/>
        <v>4</v>
      </c>
      <c r="P605" s="39">
        <f t="shared" si="68"/>
        <v>45.39</v>
      </c>
      <c r="Q605" s="39" t="s">
        <v>8353</v>
      </c>
      <c r="R605" s="39" t="s">
        <v>8347</v>
      </c>
      <c r="S605" s="42">
        <f t="shared" si="63"/>
        <v>41835.63916230324</v>
      </c>
      <c r="T605" s="42">
        <f t="shared" si="64"/>
        <v>41865.63916230324</v>
      </c>
      <c r="U605" s="40">
        <f t="shared" si="65"/>
        <v>2014</v>
      </c>
      <c r="V605" s="40">
        <f t="shared" si="66"/>
        <v>2014</v>
      </c>
      <c r="W605" s="50">
        <f t="shared" si="69"/>
        <v>30</v>
      </c>
    </row>
    <row r="606" spans="1:23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13">
        <f t="shared" si="67"/>
        <v>0</v>
      </c>
      <c r="P606" s="39">
        <f t="shared" si="68"/>
        <v>0</v>
      </c>
      <c r="Q606" s="39" t="s">
        <v>8353</v>
      </c>
      <c r="R606" s="39" t="s">
        <v>8347</v>
      </c>
      <c r="S606" s="42">
        <f t="shared" si="63"/>
        <v>41849.035371018523</v>
      </c>
      <c r="T606" s="42">
        <f t="shared" si="64"/>
        <v>41879.035371018523</v>
      </c>
      <c r="U606" s="40">
        <f t="shared" si="65"/>
        <v>2014</v>
      </c>
      <c r="V606" s="40">
        <f t="shared" si="66"/>
        <v>2014</v>
      </c>
      <c r="W606" s="50">
        <f t="shared" si="69"/>
        <v>30</v>
      </c>
    </row>
    <row r="607" spans="1:23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13">
        <f t="shared" si="67"/>
        <v>3</v>
      </c>
      <c r="P607" s="39">
        <f t="shared" si="68"/>
        <v>16.38</v>
      </c>
      <c r="Q607" s="39" t="s">
        <v>8353</v>
      </c>
      <c r="R607" s="39" t="s">
        <v>8347</v>
      </c>
      <c r="S607" s="42">
        <f t="shared" si="63"/>
        <v>42194.357741990738</v>
      </c>
      <c r="T607" s="42">
        <f t="shared" si="64"/>
        <v>42239.357741990738</v>
      </c>
      <c r="U607" s="40">
        <f t="shared" si="65"/>
        <v>2015</v>
      </c>
      <c r="V607" s="40">
        <f t="shared" si="66"/>
        <v>2015</v>
      </c>
      <c r="W607" s="50">
        <f t="shared" si="69"/>
        <v>45</v>
      </c>
    </row>
    <row r="608" spans="1:23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13">
        <f t="shared" si="67"/>
        <v>0</v>
      </c>
      <c r="P608" s="39">
        <f t="shared" si="68"/>
        <v>10</v>
      </c>
      <c r="Q608" s="39" t="s">
        <v>8353</v>
      </c>
      <c r="R608" s="39" t="s">
        <v>8347</v>
      </c>
      <c r="S608" s="42">
        <f t="shared" si="63"/>
        <v>42102.650571863429</v>
      </c>
      <c r="T608" s="42">
        <f t="shared" si="64"/>
        <v>42148.625006944443</v>
      </c>
      <c r="U608" s="40">
        <f t="shared" si="65"/>
        <v>2015</v>
      </c>
      <c r="V608" s="40">
        <f t="shared" si="66"/>
        <v>2015</v>
      </c>
      <c r="W608" s="50">
        <f t="shared" si="69"/>
        <v>45.974435081014235</v>
      </c>
    </row>
    <row r="609" spans="1:23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13">
        <f t="shared" si="67"/>
        <v>0</v>
      </c>
      <c r="P609" s="39">
        <f t="shared" si="68"/>
        <v>0</v>
      </c>
      <c r="Q609" s="39" t="s">
        <v>8353</v>
      </c>
      <c r="R609" s="39" t="s">
        <v>8347</v>
      </c>
      <c r="S609" s="42">
        <f t="shared" si="63"/>
        <v>42300.825656666668</v>
      </c>
      <c r="T609" s="42">
        <f t="shared" si="64"/>
        <v>42330.867318703706</v>
      </c>
      <c r="U609" s="40">
        <f t="shared" si="65"/>
        <v>2015</v>
      </c>
      <c r="V609" s="40">
        <f t="shared" si="66"/>
        <v>2015</v>
      </c>
      <c r="W609" s="50">
        <f t="shared" si="69"/>
        <v>30.041662037037895</v>
      </c>
    </row>
    <row r="610" spans="1:23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13">
        <f t="shared" si="67"/>
        <v>1</v>
      </c>
      <c r="P610" s="39">
        <f t="shared" si="68"/>
        <v>292.2</v>
      </c>
      <c r="Q610" s="39" t="s">
        <v>8353</v>
      </c>
      <c r="R610" s="39" t="s">
        <v>8347</v>
      </c>
      <c r="S610" s="42">
        <f t="shared" si="63"/>
        <v>42140.921076157407</v>
      </c>
      <c r="T610" s="42">
        <f t="shared" si="64"/>
        <v>42170.921076157407</v>
      </c>
      <c r="U610" s="40">
        <f t="shared" si="65"/>
        <v>2015</v>
      </c>
      <c r="V610" s="40">
        <f t="shared" si="66"/>
        <v>2015</v>
      </c>
      <c r="W610" s="50">
        <f t="shared" si="69"/>
        <v>30</v>
      </c>
    </row>
    <row r="611" spans="1:23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13">
        <f t="shared" si="67"/>
        <v>1</v>
      </c>
      <c r="P611" s="39">
        <f t="shared" si="68"/>
        <v>5</v>
      </c>
      <c r="Q611" s="39" t="s">
        <v>8353</v>
      </c>
      <c r="R611" s="39" t="s">
        <v>8347</v>
      </c>
      <c r="S611" s="42">
        <f t="shared" si="63"/>
        <v>42307.034075740739</v>
      </c>
      <c r="T611" s="42">
        <f t="shared" si="64"/>
        <v>42337.075749351847</v>
      </c>
      <c r="U611" s="40">
        <f t="shared" si="65"/>
        <v>2015</v>
      </c>
      <c r="V611" s="40">
        <f t="shared" si="66"/>
        <v>2015</v>
      </c>
      <c r="W611" s="50">
        <f t="shared" si="69"/>
        <v>30.041673611107399</v>
      </c>
    </row>
    <row r="612" spans="1:23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13">
        <f t="shared" si="67"/>
        <v>0</v>
      </c>
      <c r="P612" s="39">
        <f t="shared" si="68"/>
        <v>0</v>
      </c>
      <c r="Q612" s="39" t="s">
        <v>8353</v>
      </c>
      <c r="R612" s="39" t="s">
        <v>8347</v>
      </c>
      <c r="S612" s="42">
        <f t="shared" si="63"/>
        <v>42086.830863263887</v>
      </c>
      <c r="T612" s="42">
        <f t="shared" si="64"/>
        <v>42116.830863263887</v>
      </c>
      <c r="U612" s="40">
        <f t="shared" si="65"/>
        <v>2015</v>
      </c>
      <c r="V612" s="40">
        <f t="shared" si="66"/>
        <v>2015</v>
      </c>
      <c r="W612" s="50">
        <f t="shared" si="69"/>
        <v>30</v>
      </c>
    </row>
    <row r="613" spans="1:23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13">
        <f t="shared" si="67"/>
        <v>0</v>
      </c>
      <c r="P613" s="39">
        <f t="shared" si="68"/>
        <v>0</v>
      </c>
      <c r="Q613" s="39" t="s">
        <v>8353</v>
      </c>
      <c r="R613" s="39" t="s">
        <v>8347</v>
      </c>
      <c r="S613" s="42">
        <f t="shared" si="63"/>
        <v>42328.560613854163</v>
      </c>
      <c r="T613" s="42">
        <f t="shared" si="64"/>
        <v>42388.560613854163</v>
      </c>
      <c r="U613" s="40">
        <f t="shared" si="65"/>
        <v>2016</v>
      </c>
      <c r="V613" s="40">
        <f t="shared" si="66"/>
        <v>2015</v>
      </c>
      <c r="W613" s="50">
        <f t="shared" si="69"/>
        <v>60</v>
      </c>
    </row>
    <row r="614" spans="1:23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13">
        <f t="shared" si="67"/>
        <v>0</v>
      </c>
      <c r="P614" s="39">
        <f t="shared" si="68"/>
        <v>0</v>
      </c>
      <c r="Q614" s="39" t="s">
        <v>8353</v>
      </c>
      <c r="R614" s="39" t="s">
        <v>8347</v>
      </c>
      <c r="S614" s="42">
        <f t="shared" si="63"/>
        <v>42585.031784097228</v>
      </c>
      <c r="T614" s="42">
        <f t="shared" si="64"/>
        <v>42615.031784097228</v>
      </c>
      <c r="U614" s="40">
        <f t="shared" si="65"/>
        <v>2016</v>
      </c>
      <c r="V614" s="40">
        <f t="shared" si="66"/>
        <v>2016</v>
      </c>
      <c r="W614" s="50">
        <f t="shared" si="69"/>
        <v>30</v>
      </c>
    </row>
    <row r="615" spans="1:23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13">
        <f t="shared" si="67"/>
        <v>21</v>
      </c>
      <c r="P615" s="39">
        <f t="shared" si="68"/>
        <v>105.93</v>
      </c>
      <c r="Q615" s="39" t="s">
        <v>8353</v>
      </c>
      <c r="R615" s="39" t="s">
        <v>8347</v>
      </c>
      <c r="S615" s="42">
        <f t="shared" si="63"/>
        <v>42247.496760648151</v>
      </c>
      <c r="T615" s="42">
        <f t="shared" si="64"/>
        <v>42278.207645138886</v>
      </c>
      <c r="U615" s="40">
        <f t="shared" si="65"/>
        <v>2015</v>
      </c>
      <c r="V615" s="40">
        <f t="shared" si="66"/>
        <v>2015</v>
      </c>
      <c r="W615" s="50">
        <f t="shared" si="69"/>
        <v>30.710884490734315</v>
      </c>
    </row>
    <row r="616" spans="1:23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13">
        <f t="shared" si="67"/>
        <v>0</v>
      </c>
      <c r="P616" s="39">
        <f t="shared" si="68"/>
        <v>0</v>
      </c>
      <c r="Q616" s="39" t="s">
        <v>8353</v>
      </c>
      <c r="R616" s="39" t="s">
        <v>8347</v>
      </c>
      <c r="S616" s="42">
        <f t="shared" si="63"/>
        <v>42515.061814120374</v>
      </c>
      <c r="T616" s="42">
        <f t="shared" si="64"/>
        <v>42545.061814120374</v>
      </c>
      <c r="U616" s="40">
        <f t="shared" si="65"/>
        <v>2016</v>
      </c>
      <c r="V616" s="40">
        <f t="shared" si="66"/>
        <v>2016</v>
      </c>
      <c r="W616" s="50">
        <f t="shared" si="69"/>
        <v>30</v>
      </c>
    </row>
    <row r="617" spans="1:23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13">
        <f t="shared" si="67"/>
        <v>0</v>
      </c>
      <c r="P617" s="39">
        <f t="shared" si="68"/>
        <v>0</v>
      </c>
      <c r="Q617" s="39" t="s">
        <v>8353</v>
      </c>
      <c r="R617" s="39" t="s">
        <v>8347</v>
      </c>
      <c r="S617" s="42">
        <f t="shared" si="63"/>
        <v>42242.122219432873</v>
      </c>
      <c r="T617" s="42">
        <f t="shared" si="64"/>
        <v>42272.122219432873</v>
      </c>
      <c r="U617" s="40">
        <f t="shared" si="65"/>
        <v>2015</v>
      </c>
      <c r="V617" s="40">
        <f t="shared" si="66"/>
        <v>2015</v>
      </c>
      <c r="W617" s="50">
        <f t="shared" si="69"/>
        <v>30</v>
      </c>
    </row>
    <row r="618" spans="1:23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13">
        <f t="shared" si="67"/>
        <v>0</v>
      </c>
      <c r="P618" s="39">
        <f t="shared" si="68"/>
        <v>0</v>
      </c>
      <c r="Q618" s="39" t="s">
        <v>8353</v>
      </c>
      <c r="R618" s="39" t="s">
        <v>8347</v>
      </c>
      <c r="S618" s="42">
        <f t="shared" si="63"/>
        <v>42761.37624197916</v>
      </c>
      <c r="T618" s="42">
        <f t="shared" si="64"/>
        <v>42791.37624197916</v>
      </c>
      <c r="U618" s="40">
        <f t="shared" si="65"/>
        <v>2017</v>
      </c>
      <c r="V618" s="40">
        <f t="shared" si="66"/>
        <v>2017</v>
      </c>
      <c r="W618" s="50">
        <f t="shared" si="69"/>
        <v>30</v>
      </c>
    </row>
    <row r="619" spans="1:23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13">
        <f t="shared" si="67"/>
        <v>3</v>
      </c>
      <c r="P619" s="39">
        <f t="shared" si="68"/>
        <v>20</v>
      </c>
      <c r="Q619" s="39" t="s">
        <v>8353</v>
      </c>
      <c r="R619" s="39" t="s">
        <v>8347</v>
      </c>
      <c r="S619" s="42">
        <f t="shared" si="63"/>
        <v>42087.343100034719</v>
      </c>
      <c r="T619" s="42">
        <f t="shared" si="64"/>
        <v>42132.343100034719</v>
      </c>
      <c r="U619" s="40">
        <f t="shared" si="65"/>
        <v>2015</v>
      </c>
      <c r="V619" s="40">
        <f t="shared" si="66"/>
        <v>2015</v>
      </c>
      <c r="W619" s="50">
        <f t="shared" si="69"/>
        <v>45</v>
      </c>
    </row>
    <row r="620" spans="1:23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13">
        <f t="shared" si="67"/>
        <v>0</v>
      </c>
      <c r="P620" s="39">
        <f t="shared" si="68"/>
        <v>0</v>
      </c>
      <c r="Q620" s="39" t="s">
        <v>8353</v>
      </c>
      <c r="R620" s="39" t="s">
        <v>8347</v>
      </c>
      <c r="S620" s="42">
        <f t="shared" si="63"/>
        <v>42317.810222256943</v>
      </c>
      <c r="T620" s="42">
        <f t="shared" si="64"/>
        <v>42347.810222256943</v>
      </c>
      <c r="U620" s="40">
        <f t="shared" si="65"/>
        <v>2015</v>
      </c>
      <c r="V620" s="40">
        <f t="shared" si="66"/>
        <v>2015</v>
      </c>
      <c r="W620" s="50">
        <f t="shared" si="69"/>
        <v>30</v>
      </c>
    </row>
    <row r="621" spans="1:23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13">
        <f t="shared" si="67"/>
        <v>0</v>
      </c>
      <c r="P621" s="39">
        <f t="shared" si="68"/>
        <v>1</v>
      </c>
      <c r="Q621" s="39" t="s">
        <v>8353</v>
      </c>
      <c r="R621" s="39" t="s">
        <v>8347</v>
      </c>
      <c r="S621" s="42">
        <f t="shared" si="63"/>
        <v>41908.650356365739</v>
      </c>
      <c r="T621" s="42">
        <f t="shared" si="64"/>
        <v>41968.692018402784</v>
      </c>
      <c r="U621" s="40">
        <f t="shared" si="65"/>
        <v>2014</v>
      </c>
      <c r="V621" s="40">
        <f t="shared" si="66"/>
        <v>2014</v>
      </c>
      <c r="W621" s="50">
        <f t="shared" si="69"/>
        <v>60.041662037045171</v>
      </c>
    </row>
    <row r="622" spans="1:23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13">
        <f t="shared" si="67"/>
        <v>1</v>
      </c>
      <c r="P622" s="39">
        <f t="shared" si="68"/>
        <v>300</v>
      </c>
      <c r="Q622" s="39" t="s">
        <v>8353</v>
      </c>
      <c r="R622" s="39" t="s">
        <v>8347</v>
      </c>
      <c r="S622" s="42">
        <f t="shared" si="63"/>
        <v>41831.716883541667</v>
      </c>
      <c r="T622" s="42">
        <f t="shared" si="64"/>
        <v>41876.716883541667</v>
      </c>
      <c r="U622" s="40">
        <f t="shared" si="65"/>
        <v>2014</v>
      </c>
      <c r="V622" s="40">
        <f t="shared" si="66"/>
        <v>2014</v>
      </c>
      <c r="W622" s="50">
        <f t="shared" si="69"/>
        <v>45</v>
      </c>
    </row>
    <row r="623" spans="1:23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13">
        <f t="shared" si="67"/>
        <v>1</v>
      </c>
      <c r="P623" s="39">
        <f t="shared" si="68"/>
        <v>87</v>
      </c>
      <c r="Q623" s="39" t="s">
        <v>8353</v>
      </c>
      <c r="R623" s="39" t="s">
        <v>8347</v>
      </c>
      <c r="S623" s="42">
        <f t="shared" si="63"/>
        <v>42528.987707604167</v>
      </c>
      <c r="T623" s="42">
        <f t="shared" si="64"/>
        <v>42558.987707604167</v>
      </c>
      <c r="U623" s="40">
        <f t="shared" si="65"/>
        <v>2016</v>
      </c>
      <c r="V623" s="40">
        <f t="shared" si="66"/>
        <v>2016</v>
      </c>
      <c r="W623" s="50">
        <f t="shared" si="69"/>
        <v>30</v>
      </c>
    </row>
    <row r="624" spans="1:23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13">
        <f t="shared" si="67"/>
        <v>6</v>
      </c>
      <c r="P624" s="39">
        <f t="shared" si="68"/>
        <v>37.89</v>
      </c>
      <c r="Q624" s="39" t="s">
        <v>8353</v>
      </c>
      <c r="R624" s="39" t="s">
        <v>8347</v>
      </c>
      <c r="S624" s="42">
        <f t="shared" si="63"/>
        <v>42532.774746967596</v>
      </c>
      <c r="T624" s="42">
        <f t="shared" si="64"/>
        <v>42552.774746967596</v>
      </c>
      <c r="U624" s="40">
        <f t="shared" si="65"/>
        <v>2016</v>
      </c>
      <c r="V624" s="40">
        <f t="shared" si="66"/>
        <v>2016</v>
      </c>
      <c r="W624" s="50">
        <f t="shared" si="69"/>
        <v>20</v>
      </c>
    </row>
    <row r="625" spans="1:23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13">
        <f t="shared" si="67"/>
        <v>0</v>
      </c>
      <c r="P625" s="39">
        <f t="shared" si="68"/>
        <v>0</v>
      </c>
      <c r="Q625" s="39" t="s">
        <v>8353</v>
      </c>
      <c r="R625" s="39" t="s">
        <v>8347</v>
      </c>
      <c r="S625" s="42">
        <f t="shared" si="63"/>
        <v>42122.009236076388</v>
      </c>
      <c r="T625" s="42">
        <f t="shared" si="64"/>
        <v>42152.009236076388</v>
      </c>
      <c r="U625" s="40">
        <f t="shared" si="65"/>
        <v>2015</v>
      </c>
      <c r="V625" s="40">
        <f t="shared" si="66"/>
        <v>2015</v>
      </c>
      <c r="W625" s="50">
        <f t="shared" si="69"/>
        <v>30</v>
      </c>
    </row>
    <row r="626" spans="1:23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13">
        <f t="shared" si="67"/>
        <v>0</v>
      </c>
      <c r="P626" s="39">
        <f t="shared" si="68"/>
        <v>0</v>
      </c>
      <c r="Q626" s="39" t="s">
        <v>8353</v>
      </c>
      <c r="R626" s="39" t="s">
        <v>8347</v>
      </c>
      <c r="S626" s="42">
        <f t="shared" si="63"/>
        <v>42108.988900937504</v>
      </c>
      <c r="T626" s="42">
        <f t="shared" si="64"/>
        <v>42138.988900937504</v>
      </c>
      <c r="U626" s="40">
        <f t="shared" si="65"/>
        <v>2015</v>
      </c>
      <c r="V626" s="40">
        <f t="shared" si="66"/>
        <v>2015</v>
      </c>
      <c r="W626" s="50">
        <f t="shared" si="69"/>
        <v>30</v>
      </c>
    </row>
    <row r="627" spans="1:23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13">
        <f t="shared" si="67"/>
        <v>0</v>
      </c>
      <c r="P627" s="39">
        <f t="shared" si="68"/>
        <v>0</v>
      </c>
      <c r="Q627" s="39" t="s">
        <v>8353</v>
      </c>
      <c r="R627" s="39" t="s">
        <v>8347</v>
      </c>
      <c r="S627" s="42">
        <f t="shared" si="63"/>
        <v>42790.895576122683</v>
      </c>
      <c r="T627" s="42">
        <f t="shared" si="64"/>
        <v>42820.853902511575</v>
      </c>
      <c r="U627" s="40">
        <f t="shared" si="65"/>
        <v>2017</v>
      </c>
      <c r="V627" s="40">
        <f t="shared" si="66"/>
        <v>2017</v>
      </c>
      <c r="W627" s="50">
        <f t="shared" si="69"/>
        <v>29.958326388892601</v>
      </c>
    </row>
    <row r="628" spans="1:23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13">
        <f t="shared" si="67"/>
        <v>17</v>
      </c>
      <c r="P628" s="39">
        <f t="shared" si="68"/>
        <v>111.41</v>
      </c>
      <c r="Q628" s="39" t="s">
        <v>8353</v>
      </c>
      <c r="R628" s="39" t="s">
        <v>8347</v>
      </c>
      <c r="S628" s="42">
        <f t="shared" si="63"/>
        <v>42198.559490034721</v>
      </c>
      <c r="T628" s="42">
        <f t="shared" si="64"/>
        <v>42231.556955092594</v>
      </c>
      <c r="U628" s="40">
        <f t="shared" si="65"/>
        <v>2015</v>
      </c>
      <c r="V628" s="40">
        <f t="shared" si="66"/>
        <v>2015</v>
      </c>
      <c r="W628" s="50">
        <f t="shared" si="69"/>
        <v>32.997465057873342</v>
      </c>
    </row>
    <row r="629" spans="1:23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13">
        <f t="shared" si="67"/>
        <v>0</v>
      </c>
      <c r="P629" s="39">
        <f t="shared" si="68"/>
        <v>90</v>
      </c>
      <c r="Q629" s="39" t="s">
        <v>8353</v>
      </c>
      <c r="R629" s="39" t="s">
        <v>8347</v>
      </c>
      <c r="S629" s="42">
        <f t="shared" si="63"/>
        <v>42384.306846192136</v>
      </c>
      <c r="T629" s="42">
        <f t="shared" si="64"/>
        <v>42443.958337962962</v>
      </c>
      <c r="U629" s="40">
        <f t="shared" si="65"/>
        <v>2016</v>
      </c>
      <c r="V629" s="40">
        <f t="shared" si="66"/>
        <v>2016</v>
      </c>
      <c r="W629" s="50">
        <f t="shared" si="69"/>
        <v>59.651491770826397</v>
      </c>
    </row>
    <row r="630" spans="1:23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13">
        <f t="shared" si="67"/>
        <v>0</v>
      </c>
      <c r="P630" s="39">
        <f t="shared" si="68"/>
        <v>0</v>
      </c>
      <c r="Q630" s="39" t="s">
        <v>8353</v>
      </c>
      <c r="R630" s="39" t="s">
        <v>8347</v>
      </c>
      <c r="S630" s="42">
        <f t="shared" si="63"/>
        <v>41803.692794641203</v>
      </c>
      <c r="T630" s="42">
        <f t="shared" si="64"/>
        <v>41833.692794641203</v>
      </c>
      <c r="U630" s="40">
        <f t="shared" si="65"/>
        <v>2014</v>
      </c>
      <c r="V630" s="40">
        <f t="shared" si="66"/>
        <v>2014</v>
      </c>
      <c r="W630" s="50">
        <f t="shared" si="69"/>
        <v>30</v>
      </c>
    </row>
    <row r="631" spans="1:23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13">
        <f t="shared" si="67"/>
        <v>0</v>
      </c>
      <c r="P631" s="39">
        <f t="shared" si="68"/>
        <v>116.67</v>
      </c>
      <c r="Q631" s="39" t="s">
        <v>8353</v>
      </c>
      <c r="R631" s="39" t="s">
        <v>8347</v>
      </c>
      <c r="S631" s="42">
        <f t="shared" si="63"/>
        <v>42474.637825324069</v>
      </c>
      <c r="T631" s="42">
        <f t="shared" si="64"/>
        <v>42504.637825324069</v>
      </c>
      <c r="U631" s="40">
        <f t="shared" si="65"/>
        <v>2016</v>
      </c>
      <c r="V631" s="40">
        <f t="shared" si="66"/>
        <v>2016</v>
      </c>
      <c r="W631" s="50">
        <f t="shared" si="69"/>
        <v>30</v>
      </c>
    </row>
    <row r="632" spans="1:23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13">
        <f t="shared" si="67"/>
        <v>0</v>
      </c>
      <c r="P632" s="39">
        <f t="shared" si="68"/>
        <v>10</v>
      </c>
      <c r="Q632" s="39" t="s">
        <v>8353</v>
      </c>
      <c r="R632" s="39" t="s">
        <v>8347</v>
      </c>
      <c r="S632" s="42">
        <f t="shared" si="63"/>
        <v>42223.619457418987</v>
      </c>
      <c r="T632" s="42">
        <f t="shared" si="64"/>
        <v>42253.215280092598</v>
      </c>
      <c r="U632" s="40">
        <f t="shared" si="65"/>
        <v>2015</v>
      </c>
      <c r="V632" s="40">
        <f t="shared" si="66"/>
        <v>2015</v>
      </c>
      <c r="W632" s="50">
        <f t="shared" si="69"/>
        <v>29.59582267361111</v>
      </c>
    </row>
    <row r="633" spans="1:23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13">
        <f t="shared" si="67"/>
        <v>1</v>
      </c>
      <c r="P633" s="39">
        <f t="shared" si="68"/>
        <v>76.67</v>
      </c>
      <c r="Q633" s="39" t="s">
        <v>8353</v>
      </c>
      <c r="R633" s="39" t="s">
        <v>8347</v>
      </c>
      <c r="S633" s="42">
        <f t="shared" si="63"/>
        <v>42489.77233482639</v>
      </c>
      <c r="T633" s="42">
        <f t="shared" si="64"/>
        <v>42518.772330196764</v>
      </c>
      <c r="U633" s="40">
        <f t="shared" si="65"/>
        <v>2016</v>
      </c>
      <c r="V633" s="40">
        <f t="shared" si="66"/>
        <v>2016</v>
      </c>
      <c r="W633" s="50">
        <f t="shared" si="69"/>
        <v>28.999995370373654</v>
      </c>
    </row>
    <row r="634" spans="1:23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13">
        <f t="shared" si="67"/>
        <v>0</v>
      </c>
      <c r="P634" s="39">
        <f t="shared" si="68"/>
        <v>0</v>
      </c>
      <c r="Q634" s="39" t="s">
        <v>8353</v>
      </c>
      <c r="R634" s="39" t="s">
        <v>8347</v>
      </c>
      <c r="S634" s="42">
        <f t="shared" si="63"/>
        <v>42303.659323668981</v>
      </c>
      <c r="T634" s="42">
        <f t="shared" si="64"/>
        <v>42333.700985706018</v>
      </c>
      <c r="U634" s="40">
        <f t="shared" si="65"/>
        <v>2015</v>
      </c>
      <c r="V634" s="40">
        <f t="shared" si="66"/>
        <v>2015</v>
      </c>
      <c r="W634" s="50">
        <f t="shared" si="69"/>
        <v>30.041662037037895</v>
      </c>
    </row>
    <row r="635" spans="1:23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13">
        <f t="shared" si="67"/>
        <v>12</v>
      </c>
      <c r="P635" s="39">
        <f t="shared" si="68"/>
        <v>49.8</v>
      </c>
      <c r="Q635" s="39" t="s">
        <v>8353</v>
      </c>
      <c r="R635" s="39" t="s">
        <v>8347</v>
      </c>
      <c r="S635" s="42">
        <f t="shared" si="63"/>
        <v>42507.299329421294</v>
      </c>
      <c r="T635" s="42">
        <f t="shared" si="64"/>
        <v>42538.958337962962</v>
      </c>
      <c r="U635" s="40">
        <f t="shared" si="65"/>
        <v>2016</v>
      </c>
      <c r="V635" s="40">
        <f t="shared" si="66"/>
        <v>2016</v>
      </c>
      <c r="W635" s="50">
        <f t="shared" si="69"/>
        <v>31.6590085416683</v>
      </c>
    </row>
    <row r="636" spans="1:23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13">
        <f t="shared" si="67"/>
        <v>0</v>
      </c>
      <c r="P636" s="39">
        <f t="shared" si="68"/>
        <v>1</v>
      </c>
      <c r="Q636" s="39" t="s">
        <v>8353</v>
      </c>
      <c r="R636" s="39" t="s">
        <v>8347</v>
      </c>
      <c r="S636" s="42">
        <f t="shared" si="63"/>
        <v>42031.928576724531</v>
      </c>
      <c r="T636" s="42">
        <f t="shared" si="64"/>
        <v>42061.928576724531</v>
      </c>
      <c r="U636" s="40">
        <f t="shared" si="65"/>
        <v>2015</v>
      </c>
      <c r="V636" s="40">
        <f t="shared" si="66"/>
        <v>2015</v>
      </c>
      <c r="W636" s="50">
        <f t="shared" si="69"/>
        <v>30</v>
      </c>
    </row>
    <row r="637" spans="1:23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13">
        <f t="shared" si="67"/>
        <v>0</v>
      </c>
      <c r="P637" s="39">
        <f t="shared" si="68"/>
        <v>2</v>
      </c>
      <c r="Q637" s="39" t="s">
        <v>8353</v>
      </c>
      <c r="R637" s="39" t="s">
        <v>8347</v>
      </c>
      <c r="S637" s="42">
        <f t="shared" si="63"/>
        <v>42076.092161597218</v>
      </c>
      <c r="T637" s="42">
        <f t="shared" si="64"/>
        <v>42106.092161597218</v>
      </c>
      <c r="U637" s="40">
        <f t="shared" si="65"/>
        <v>2015</v>
      </c>
      <c r="V637" s="40">
        <f t="shared" si="66"/>
        <v>2015</v>
      </c>
      <c r="W637" s="50">
        <f t="shared" si="69"/>
        <v>30</v>
      </c>
    </row>
    <row r="638" spans="1:23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13">
        <f t="shared" si="67"/>
        <v>0</v>
      </c>
      <c r="P638" s="39">
        <f t="shared" si="68"/>
        <v>4</v>
      </c>
      <c r="Q638" s="39" t="s">
        <v>8353</v>
      </c>
      <c r="R638" s="39" t="s">
        <v>8347</v>
      </c>
      <c r="S638" s="42">
        <f t="shared" si="63"/>
        <v>42131.455441550926</v>
      </c>
      <c r="T638" s="42">
        <f t="shared" si="64"/>
        <v>42161.449312731478</v>
      </c>
      <c r="U638" s="40">
        <f t="shared" si="65"/>
        <v>2015</v>
      </c>
      <c r="V638" s="40">
        <f t="shared" si="66"/>
        <v>2015</v>
      </c>
      <c r="W638" s="50">
        <f t="shared" si="69"/>
        <v>29.99387118055165</v>
      </c>
    </row>
    <row r="639" spans="1:23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13">
        <f t="shared" si="67"/>
        <v>0</v>
      </c>
      <c r="P639" s="39">
        <f t="shared" si="68"/>
        <v>0</v>
      </c>
      <c r="Q639" s="39" t="s">
        <v>8353</v>
      </c>
      <c r="R639" s="39" t="s">
        <v>8347</v>
      </c>
      <c r="S639" s="42">
        <f t="shared" si="63"/>
        <v>42762.962017569444</v>
      </c>
      <c r="T639" s="42">
        <f t="shared" si="64"/>
        <v>42791.961120833337</v>
      </c>
      <c r="U639" s="40">
        <f t="shared" si="65"/>
        <v>2017</v>
      </c>
      <c r="V639" s="40">
        <f t="shared" si="66"/>
        <v>2017</v>
      </c>
      <c r="W639" s="50">
        <f t="shared" si="69"/>
        <v>28.99910326389363</v>
      </c>
    </row>
    <row r="640" spans="1:23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13">
        <f t="shared" si="67"/>
        <v>0</v>
      </c>
      <c r="P640" s="39">
        <f t="shared" si="68"/>
        <v>3</v>
      </c>
      <c r="Q640" s="39" t="s">
        <v>8353</v>
      </c>
      <c r="R640" s="39" t="s">
        <v>8347</v>
      </c>
      <c r="S640" s="42">
        <f t="shared" si="63"/>
        <v>42759.593313217592</v>
      </c>
      <c r="T640" s="42">
        <f t="shared" si="64"/>
        <v>42819.551651180554</v>
      </c>
      <c r="U640" s="40">
        <f t="shared" si="65"/>
        <v>2017</v>
      </c>
      <c r="V640" s="40">
        <f t="shared" si="66"/>
        <v>2017</v>
      </c>
      <c r="W640" s="50">
        <f t="shared" si="69"/>
        <v>59.958337962962105</v>
      </c>
    </row>
    <row r="641" spans="1:23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13">
        <f t="shared" si="67"/>
        <v>0</v>
      </c>
      <c r="P641" s="39">
        <f t="shared" si="68"/>
        <v>1</v>
      </c>
      <c r="Q641" s="39" t="s">
        <v>8353</v>
      </c>
      <c r="R641" s="39" t="s">
        <v>8347</v>
      </c>
      <c r="S641" s="42">
        <f t="shared" si="63"/>
        <v>41865.583284664353</v>
      </c>
      <c r="T641" s="42">
        <f t="shared" si="64"/>
        <v>41925.583284664353</v>
      </c>
      <c r="U641" s="40">
        <f t="shared" si="65"/>
        <v>2014</v>
      </c>
      <c r="V641" s="40">
        <f t="shared" si="66"/>
        <v>2014</v>
      </c>
      <c r="W641" s="50">
        <f t="shared" si="69"/>
        <v>60</v>
      </c>
    </row>
    <row r="642" spans="1:23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13">
        <f t="shared" si="67"/>
        <v>144</v>
      </c>
      <c r="P642" s="39">
        <f t="shared" si="68"/>
        <v>50.5</v>
      </c>
      <c r="Q642" s="39" t="s">
        <v>8353</v>
      </c>
      <c r="R642" s="39" t="s">
        <v>8348</v>
      </c>
      <c r="S642" s="42">
        <f t="shared" ref="S642:S705" si="70">((((LEFT(J642,10) &amp; "." &amp; RIGHT(J642,3))/60)/60)/24)+DATE(1970,1,1)</f>
        <v>42683.420323090279</v>
      </c>
      <c r="T642" s="42">
        <f t="shared" ref="T642:T705" si="71">((((LEFT(I642,10) &amp; "." &amp; RIGHT(I642,3))/60)/60)/24)+DATE(1970,1,1)</f>
        <v>42698.958337962962</v>
      </c>
      <c r="U642" s="40">
        <f t="shared" ref="U642:U705" si="72">YEAR(T642)</f>
        <v>2016</v>
      </c>
      <c r="V642" s="40">
        <f t="shared" ref="V642:V705" si="73">YEAR(S642)</f>
        <v>2016</v>
      </c>
      <c r="W642" s="50">
        <f t="shared" si="69"/>
        <v>15.538014872683561</v>
      </c>
    </row>
    <row r="643" spans="1:23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13">
        <f t="shared" ref="O643:O706" si="74">IFERROR(ROUND(E643/D643*100,0),"no backers")</f>
        <v>119</v>
      </c>
      <c r="P643" s="39">
        <f t="shared" ref="P643:P706" si="75">IFERROR(ROUND(E643/L643,2),0)</f>
        <v>151.32</v>
      </c>
      <c r="Q643" s="39" t="s">
        <v>8353</v>
      </c>
      <c r="R643" s="39" t="s">
        <v>8348</v>
      </c>
      <c r="S643" s="42">
        <f t="shared" si="70"/>
        <v>42199.570002870372</v>
      </c>
      <c r="T643" s="42">
        <f t="shared" si="71"/>
        <v>42229.570002870372</v>
      </c>
      <c r="U643" s="40">
        <f t="shared" si="72"/>
        <v>2015</v>
      </c>
      <c r="V643" s="40">
        <f t="shared" si="73"/>
        <v>2015</v>
      </c>
      <c r="W643" s="50">
        <f t="shared" ref="W643:W706" si="76">T643-S643</f>
        <v>30</v>
      </c>
    </row>
    <row r="644" spans="1:23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13">
        <f t="shared" si="74"/>
        <v>1460</v>
      </c>
      <c r="P644" s="39">
        <f t="shared" si="75"/>
        <v>134.36000000000001</v>
      </c>
      <c r="Q644" s="39" t="s">
        <v>8353</v>
      </c>
      <c r="R644" s="39" t="s">
        <v>8348</v>
      </c>
      <c r="S644" s="42">
        <f t="shared" si="70"/>
        <v>42199.65132261574</v>
      </c>
      <c r="T644" s="42">
        <f t="shared" si="71"/>
        <v>42235.651327245374</v>
      </c>
      <c r="U644" s="40">
        <f t="shared" si="72"/>
        <v>2015</v>
      </c>
      <c r="V644" s="40">
        <f t="shared" si="73"/>
        <v>2015</v>
      </c>
      <c r="W644" s="50">
        <f t="shared" si="76"/>
        <v>36.000004629633622</v>
      </c>
    </row>
    <row r="645" spans="1:23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13">
        <f t="shared" si="74"/>
        <v>106</v>
      </c>
      <c r="P645" s="39">
        <f t="shared" si="75"/>
        <v>174.03</v>
      </c>
      <c r="Q645" s="39" t="s">
        <v>8353</v>
      </c>
      <c r="R645" s="39" t="s">
        <v>8348</v>
      </c>
      <c r="S645" s="42">
        <f t="shared" si="70"/>
        <v>42100.642081886574</v>
      </c>
      <c r="T645" s="42">
        <f t="shared" si="71"/>
        <v>42155.642081886574</v>
      </c>
      <c r="U645" s="40">
        <f t="shared" si="72"/>
        <v>2015</v>
      </c>
      <c r="V645" s="40">
        <f t="shared" si="73"/>
        <v>2015</v>
      </c>
      <c r="W645" s="50">
        <f t="shared" si="76"/>
        <v>55</v>
      </c>
    </row>
    <row r="646" spans="1:23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13">
        <f t="shared" si="74"/>
        <v>300</v>
      </c>
      <c r="P646" s="39">
        <f t="shared" si="75"/>
        <v>73.489999999999995</v>
      </c>
      <c r="Q646" s="39" t="s">
        <v>8353</v>
      </c>
      <c r="R646" s="39" t="s">
        <v>8348</v>
      </c>
      <c r="S646" s="42">
        <f t="shared" si="70"/>
        <v>41898.665962256942</v>
      </c>
      <c r="T646" s="42">
        <f t="shared" si="71"/>
        <v>41941.041671296298</v>
      </c>
      <c r="U646" s="40">
        <f t="shared" si="72"/>
        <v>2014</v>
      </c>
      <c r="V646" s="40">
        <f t="shared" si="73"/>
        <v>2014</v>
      </c>
      <c r="W646" s="50">
        <f t="shared" si="76"/>
        <v>42.37570903935557</v>
      </c>
    </row>
    <row r="647" spans="1:23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13">
        <f t="shared" si="74"/>
        <v>279</v>
      </c>
      <c r="P647" s="39">
        <f t="shared" si="75"/>
        <v>23.52</v>
      </c>
      <c r="Q647" s="39" t="s">
        <v>8353</v>
      </c>
      <c r="R647" s="39" t="s">
        <v>8348</v>
      </c>
      <c r="S647" s="42">
        <f t="shared" si="70"/>
        <v>42564.02632261574</v>
      </c>
      <c r="T647" s="42">
        <f t="shared" si="71"/>
        <v>42594.02632261574</v>
      </c>
      <c r="U647" s="40">
        <f t="shared" si="72"/>
        <v>2016</v>
      </c>
      <c r="V647" s="40">
        <f t="shared" si="73"/>
        <v>2016</v>
      </c>
      <c r="W647" s="50">
        <f t="shared" si="76"/>
        <v>30</v>
      </c>
    </row>
    <row r="648" spans="1:23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13">
        <f t="shared" si="74"/>
        <v>132</v>
      </c>
      <c r="P648" s="39">
        <f t="shared" si="75"/>
        <v>39.07</v>
      </c>
      <c r="Q648" s="39" t="s">
        <v>8353</v>
      </c>
      <c r="R648" s="39" t="s">
        <v>8348</v>
      </c>
      <c r="S648" s="42">
        <f t="shared" si="70"/>
        <v>41832.852637349541</v>
      </c>
      <c r="T648" s="42">
        <f t="shared" si="71"/>
        <v>41862.852637349541</v>
      </c>
      <c r="U648" s="40">
        <f t="shared" si="72"/>
        <v>2014</v>
      </c>
      <c r="V648" s="40">
        <f t="shared" si="73"/>
        <v>2014</v>
      </c>
      <c r="W648" s="50">
        <f t="shared" si="76"/>
        <v>30</v>
      </c>
    </row>
    <row r="649" spans="1:23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13">
        <f t="shared" si="74"/>
        <v>107</v>
      </c>
      <c r="P649" s="39">
        <f t="shared" si="75"/>
        <v>125.94</v>
      </c>
      <c r="Q649" s="39" t="s">
        <v>8353</v>
      </c>
      <c r="R649" s="39" t="s">
        <v>8348</v>
      </c>
      <c r="S649" s="42">
        <f t="shared" si="70"/>
        <v>42416.767929965281</v>
      </c>
      <c r="T649" s="42">
        <f t="shared" si="71"/>
        <v>42446.726267928243</v>
      </c>
      <c r="U649" s="40">
        <f t="shared" si="72"/>
        <v>2016</v>
      </c>
      <c r="V649" s="40">
        <f t="shared" si="73"/>
        <v>2016</v>
      </c>
      <c r="W649" s="50">
        <f t="shared" si="76"/>
        <v>29.958337962962105</v>
      </c>
    </row>
    <row r="650" spans="1:23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13">
        <f t="shared" si="74"/>
        <v>127</v>
      </c>
      <c r="P650" s="39">
        <f t="shared" si="75"/>
        <v>1644</v>
      </c>
      <c r="Q650" s="39" t="s">
        <v>8353</v>
      </c>
      <c r="R650" s="39" t="s">
        <v>8348</v>
      </c>
      <c r="S650" s="42">
        <f t="shared" si="70"/>
        <v>41891.693387824074</v>
      </c>
      <c r="T650" s="42">
        <f t="shared" si="71"/>
        <v>41926.693387824074</v>
      </c>
      <c r="U650" s="40">
        <f t="shared" si="72"/>
        <v>2014</v>
      </c>
      <c r="V650" s="40">
        <f t="shared" si="73"/>
        <v>2014</v>
      </c>
      <c r="W650" s="50">
        <f t="shared" si="76"/>
        <v>35</v>
      </c>
    </row>
    <row r="651" spans="1:23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13">
        <f t="shared" si="74"/>
        <v>140</v>
      </c>
      <c r="P651" s="39">
        <f t="shared" si="75"/>
        <v>42.67</v>
      </c>
      <c r="Q651" s="39" t="s">
        <v>8353</v>
      </c>
      <c r="R651" s="39" t="s">
        <v>8348</v>
      </c>
      <c r="S651" s="42">
        <f t="shared" si="70"/>
        <v>41877.912187650465</v>
      </c>
      <c r="T651" s="42">
        <f t="shared" si="71"/>
        <v>41898.912192280091</v>
      </c>
      <c r="U651" s="40">
        <f t="shared" si="72"/>
        <v>2014</v>
      </c>
      <c r="V651" s="40">
        <f t="shared" si="73"/>
        <v>2014</v>
      </c>
      <c r="W651" s="50">
        <f t="shared" si="76"/>
        <v>21.000004629626346</v>
      </c>
    </row>
    <row r="652" spans="1:23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13">
        <f t="shared" si="74"/>
        <v>112</v>
      </c>
      <c r="P652" s="39">
        <f t="shared" si="75"/>
        <v>35.130000000000003</v>
      </c>
      <c r="Q652" s="39" t="s">
        <v>8353</v>
      </c>
      <c r="R652" s="39" t="s">
        <v>8348</v>
      </c>
      <c r="S652" s="42">
        <f t="shared" si="70"/>
        <v>41932.036856296298</v>
      </c>
      <c r="T652" s="42">
        <f t="shared" si="71"/>
        <v>41992.078529907405</v>
      </c>
      <c r="U652" s="40">
        <f t="shared" si="72"/>
        <v>2014</v>
      </c>
      <c r="V652" s="40">
        <f t="shared" si="73"/>
        <v>2014</v>
      </c>
      <c r="W652" s="50">
        <f t="shared" si="76"/>
        <v>60.041673611107399</v>
      </c>
    </row>
    <row r="653" spans="1:23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13">
        <f t="shared" si="74"/>
        <v>101</v>
      </c>
      <c r="P653" s="39">
        <f t="shared" si="75"/>
        <v>239.35</v>
      </c>
      <c r="Q653" s="39" t="s">
        <v>8353</v>
      </c>
      <c r="R653" s="39" t="s">
        <v>8348</v>
      </c>
      <c r="S653" s="42">
        <f t="shared" si="70"/>
        <v>41956.017492025465</v>
      </c>
      <c r="T653" s="42">
        <f t="shared" si="71"/>
        <v>41986.017492025465</v>
      </c>
      <c r="U653" s="40">
        <f t="shared" si="72"/>
        <v>2014</v>
      </c>
      <c r="V653" s="40">
        <f t="shared" si="73"/>
        <v>2014</v>
      </c>
      <c r="W653" s="50">
        <f t="shared" si="76"/>
        <v>30</v>
      </c>
    </row>
    <row r="654" spans="1:23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13">
        <f t="shared" si="74"/>
        <v>100</v>
      </c>
      <c r="P654" s="39">
        <f t="shared" si="75"/>
        <v>107.64</v>
      </c>
      <c r="Q654" s="39" t="s">
        <v>8353</v>
      </c>
      <c r="R654" s="39" t="s">
        <v>8348</v>
      </c>
      <c r="S654" s="42">
        <f t="shared" si="70"/>
        <v>42675.690394097226</v>
      </c>
      <c r="T654" s="42">
        <f t="shared" si="71"/>
        <v>42705.732067708333</v>
      </c>
      <c r="U654" s="40">
        <f t="shared" si="72"/>
        <v>2016</v>
      </c>
      <c r="V654" s="40">
        <f t="shared" si="73"/>
        <v>2016</v>
      </c>
      <c r="W654" s="50">
        <f t="shared" si="76"/>
        <v>30.041673611107399</v>
      </c>
    </row>
    <row r="655" spans="1:23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13">
        <f t="shared" si="74"/>
        <v>141</v>
      </c>
      <c r="P655" s="39">
        <f t="shared" si="75"/>
        <v>95.83</v>
      </c>
      <c r="Q655" s="39" t="s">
        <v>8353</v>
      </c>
      <c r="R655" s="39" t="s">
        <v>8348</v>
      </c>
      <c r="S655" s="42">
        <f t="shared" si="70"/>
        <v>42199.618523611112</v>
      </c>
      <c r="T655" s="42">
        <f t="shared" si="71"/>
        <v>42236.618521296303</v>
      </c>
      <c r="U655" s="40">
        <f t="shared" si="72"/>
        <v>2015</v>
      </c>
      <c r="V655" s="40">
        <f t="shared" si="73"/>
        <v>2015</v>
      </c>
      <c r="W655" s="50">
        <f t="shared" si="76"/>
        <v>36.999997685190465</v>
      </c>
    </row>
    <row r="656" spans="1:23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13">
        <f t="shared" si="74"/>
        <v>267</v>
      </c>
      <c r="P656" s="39">
        <f t="shared" si="75"/>
        <v>31.66</v>
      </c>
      <c r="Q656" s="39" t="s">
        <v>8353</v>
      </c>
      <c r="R656" s="39" t="s">
        <v>8348</v>
      </c>
      <c r="S656" s="42">
        <f t="shared" si="70"/>
        <v>42163.957330011574</v>
      </c>
      <c r="T656" s="42">
        <f t="shared" si="71"/>
        <v>42193.957330011574</v>
      </c>
      <c r="U656" s="40">
        <f t="shared" si="72"/>
        <v>2015</v>
      </c>
      <c r="V656" s="40">
        <f t="shared" si="73"/>
        <v>2015</v>
      </c>
      <c r="W656" s="50">
        <f t="shared" si="76"/>
        <v>30</v>
      </c>
    </row>
    <row r="657" spans="1:23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13">
        <f t="shared" si="74"/>
        <v>147</v>
      </c>
      <c r="P657" s="39">
        <f t="shared" si="75"/>
        <v>42.89</v>
      </c>
      <c r="Q657" s="39" t="s">
        <v>8353</v>
      </c>
      <c r="R657" s="39" t="s">
        <v>8348</v>
      </c>
      <c r="S657" s="42">
        <f t="shared" si="70"/>
        <v>42045.957316111111</v>
      </c>
      <c r="T657" s="42">
        <f t="shared" si="71"/>
        <v>42075.915654074081</v>
      </c>
      <c r="U657" s="40">
        <f t="shared" si="72"/>
        <v>2015</v>
      </c>
      <c r="V657" s="40">
        <f t="shared" si="73"/>
        <v>2015</v>
      </c>
      <c r="W657" s="50">
        <f t="shared" si="76"/>
        <v>29.958337962969381</v>
      </c>
    </row>
    <row r="658" spans="1:23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13">
        <f t="shared" si="74"/>
        <v>214</v>
      </c>
      <c r="P658" s="39">
        <f t="shared" si="75"/>
        <v>122.74</v>
      </c>
      <c r="Q658" s="39" t="s">
        <v>8353</v>
      </c>
      <c r="R658" s="39" t="s">
        <v>8348</v>
      </c>
      <c r="S658" s="42">
        <f t="shared" si="70"/>
        <v>42417.804626377314</v>
      </c>
      <c r="T658" s="42">
        <f t="shared" si="71"/>
        <v>42477.762952766207</v>
      </c>
      <c r="U658" s="40">
        <f t="shared" si="72"/>
        <v>2016</v>
      </c>
      <c r="V658" s="40">
        <f t="shared" si="73"/>
        <v>2016</v>
      </c>
      <c r="W658" s="50">
        <f t="shared" si="76"/>
        <v>59.958326388892601</v>
      </c>
    </row>
    <row r="659" spans="1:23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13">
        <f t="shared" si="74"/>
        <v>126</v>
      </c>
      <c r="P659" s="39">
        <f t="shared" si="75"/>
        <v>190.45</v>
      </c>
      <c r="Q659" s="39" t="s">
        <v>8353</v>
      </c>
      <c r="R659" s="39" t="s">
        <v>8348</v>
      </c>
      <c r="S659" s="42">
        <f t="shared" si="70"/>
        <v>42331.845750833338</v>
      </c>
      <c r="T659" s="42">
        <f t="shared" si="71"/>
        <v>42361.845750833338</v>
      </c>
      <c r="U659" s="40">
        <f t="shared" si="72"/>
        <v>2015</v>
      </c>
      <c r="V659" s="40">
        <f t="shared" si="73"/>
        <v>2015</v>
      </c>
      <c r="W659" s="50">
        <f t="shared" si="76"/>
        <v>30</v>
      </c>
    </row>
    <row r="660" spans="1:23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13">
        <f t="shared" si="74"/>
        <v>104</v>
      </c>
      <c r="P660" s="39">
        <f t="shared" si="75"/>
        <v>109.34</v>
      </c>
      <c r="Q660" s="39" t="s">
        <v>8353</v>
      </c>
      <c r="R660" s="39" t="s">
        <v>8348</v>
      </c>
      <c r="S660" s="42">
        <f t="shared" si="70"/>
        <v>42179.160762604166</v>
      </c>
      <c r="T660" s="42">
        <f t="shared" si="71"/>
        <v>42211.750006944443</v>
      </c>
      <c r="U660" s="40">
        <f t="shared" si="72"/>
        <v>2015</v>
      </c>
      <c r="V660" s="40">
        <f t="shared" si="73"/>
        <v>2015</v>
      </c>
      <c r="W660" s="50">
        <f t="shared" si="76"/>
        <v>32.589244340277219</v>
      </c>
    </row>
    <row r="661" spans="1:23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13">
        <f t="shared" si="74"/>
        <v>101</v>
      </c>
      <c r="P661" s="39">
        <f t="shared" si="75"/>
        <v>143.66999999999999</v>
      </c>
      <c r="Q661" s="39" t="s">
        <v>8353</v>
      </c>
      <c r="R661" s="39" t="s">
        <v>8348</v>
      </c>
      <c r="S661" s="42">
        <f t="shared" si="70"/>
        <v>42209.593695543983</v>
      </c>
      <c r="T661" s="42">
        <f t="shared" si="71"/>
        <v>42239.593695543983</v>
      </c>
      <c r="U661" s="40">
        <f t="shared" si="72"/>
        <v>2015</v>
      </c>
      <c r="V661" s="40">
        <f t="shared" si="73"/>
        <v>2015</v>
      </c>
      <c r="W661" s="50">
        <f t="shared" si="76"/>
        <v>30</v>
      </c>
    </row>
    <row r="662" spans="1:23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13">
        <f t="shared" si="74"/>
        <v>3</v>
      </c>
      <c r="P662" s="39">
        <f t="shared" si="75"/>
        <v>84.94</v>
      </c>
      <c r="Q662" s="39" t="s">
        <v>8353</v>
      </c>
      <c r="R662" s="39" t="s">
        <v>8348</v>
      </c>
      <c r="S662" s="42">
        <f t="shared" si="70"/>
        <v>41922.741658321764</v>
      </c>
      <c r="T662" s="42">
        <f t="shared" si="71"/>
        <v>41952.783331932871</v>
      </c>
      <c r="U662" s="40">
        <f t="shared" si="72"/>
        <v>2014</v>
      </c>
      <c r="V662" s="40">
        <f t="shared" si="73"/>
        <v>2014</v>
      </c>
      <c r="W662" s="50">
        <f t="shared" si="76"/>
        <v>30.041673611107399</v>
      </c>
    </row>
    <row r="663" spans="1:23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13">
        <f t="shared" si="74"/>
        <v>1</v>
      </c>
      <c r="P663" s="39">
        <f t="shared" si="75"/>
        <v>10.56</v>
      </c>
      <c r="Q663" s="39" t="s">
        <v>8353</v>
      </c>
      <c r="R663" s="39" t="s">
        <v>8348</v>
      </c>
      <c r="S663" s="42">
        <f t="shared" si="70"/>
        <v>42636.645365266202</v>
      </c>
      <c r="T663" s="42">
        <f t="shared" si="71"/>
        <v>42666.645365266202</v>
      </c>
      <c r="U663" s="40">
        <f t="shared" si="72"/>
        <v>2016</v>
      </c>
      <c r="V663" s="40">
        <f t="shared" si="73"/>
        <v>2016</v>
      </c>
      <c r="W663" s="50">
        <f t="shared" si="76"/>
        <v>30</v>
      </c>
    </row>
    <row r="664" spans="1:23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13">
        <f t="shared" si="74"/>
        <v>0</v>
      </c>
      <c r="P664" s="39">
        <f t="shared" si="75"/>
        <v>39</v>
      </c>
      <c r="Q664" s="39" t="s">
        <v>8353</v>
      </c>
      <c r="R664" s="39" t="s">
        <v>8348</v>
      </c>
      <c r="S664" s="42">
        <f t="shared" si="70"/>
        <v>41990.438046840281</v>
      </c>
      <c r="T664" s="42">
        <f t="shared" si="71"/>
        <v>42020.438046840281</v>
      </c>
      <c r="U664" s="40">
        <f t="shared" si="72"/>
        <v>2015</v>
      </c>
      <c r="V664" s="40">
        <f t="shared" si="73"/>
        <v>2014</v>
      </c>
      <c r="W664" s="50">
        <f t="shared" si="76"/>
        <v>30</v>
      </c>
    </row>
    <row r="665" spans="1:23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13">
        <f t="shared" si="74"/>
        <v>0</v>
      </c>
      <c r="P665" s="39">
        <f t="shared" si="75"/>
        <v>100</v>
      </c>
      <c r="Q665" s="39" t="s">
        <v>8353</v>
      </c>
      <c r="R665" s="39" t="s">
        <v>8348</v>
      </c>
      <c r="S665" s="42">
        <f t="shared" si="70"/>
        <v>42173.843246018514</v>
      </c>
      <c r="T665" s="42">
        <f t="shared" si="71"/>
        <v>42203.843246018514</v>
      </c>
      <c r="U665" s="40">
        <f t="shared" si="72"/>
        <v>2015</v>
      </c>
      <c r="V665" s="40">
        <f t="shared" si="73"/>
        <v>2015</v>
      </c>
      <c r="W665" s="50">
        <f t="shared" si="76"/>
        <v>30</v>
      </c>
    </row>
    <row r="666" spans="1:23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13">
        <f t="shared" si="74"/>
        <v>8</v>
      </c>
      <c r="P666" s="39">
        <f t="shared" si="75"/>
        <v>31.17</v>
      </c>
      <c r="Q666" s="39" t="s">
        <v>8353</v>
      </c>
      <c r="R666" s="39" t="s">
        <v>8348</v>
      </c>
      <c r="S666" s="42">
        <f t="shared" si="70"/>
        <v>42077.66638628472</v>
      </c>
      <c r="T666" s="42">
        <f t="shared" si="71"/>
        <v>42107.66638628472</v>
      </c>
      <c r="U666" s="40">
        <f t="shared" si="72"/>
        <v>2015</v>
      </c>
      <c r="V666" s="40">
        <f t="shared" si="73"/>
        <v>2015</v>
      </c>
      <c r="W666" s="50">
        <f t="shared" si="76"/>
        <v>30</v>
      </c>
    </row>
    <row r="667" spans="1:23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13">
        <f t="shared" si="74"/>
        <v>19</v>
      </c>
      <c r="P667" s="39">
        <f t="shared" si="75"/>
        <v>155.33000000000001</v>
      </c>
      <c r="Q667" s="39" t="s">
        <v>8353</v>
      </c>
      <c r="R667" s="39" t="s">
        <v>8348</v>
      </c>
      <c r="S667" s="42">
        <f t="shared" si="70"/>
        <v>42688.711354872685</v>
      </c>
      <c r="T667" s="42">
        <f t="shared" si="71"/>
        <v>42748.711354872685</v>
      </c>
      <c r="U667" s="40">
        <f t="shared" si="72"/>
        <v>2017</v>
      </c>
      <c r="V667" s="40">
        <f t="shared" si="73"/>
        <v>2016</v>
      </c>
      <c r="W667" s="50">
        <f t="shared" si="76"/>
        <v>60</v>
      </c>
    </row>
    <row r="668" spans="1:23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13">
        <f t="shared" si="74"/>
        <v>0</v>
      </c>
      <c r="P668" s="39">
        <f t="shared" si="75"/>
        <v>2</v>
      </c>
      <c r="Q668" s="39" t="s">
        <v>8353</v>
      </c>
      <c r="R668" s="39" t="s">
        <v>8348</v>
      </c>
      <c r="S668" s="42">
        <f t="shared" si="70"/>
        <v>41838.832158541663</v>
      </c>
      <c r="T668" s="42">
        <f t="shared" si="71"/>
        <v>41868.832158541663</v>
      </c>
      <c r="U668" s="40">
        <f t="shared" si="72"/>
        <v>2014</v>
      </c>
      <c r="V668" s="40">
        <f t="shared" si="73"/>
        <v>2014</v>
      </c>
      <c r="W668" s="50">
        <f t="shared" si="76"/>
        <v>30</v>
      </c>
    </row>
    <row r="669" spans="1:23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13">
        <f t="shared" si="74"/>
        <v>10</v>
      </c>
      <c r="P669" s="39">
        <f t="shared" si="75"/>
        <v>178.93</v>
      </c>
      <c r="Q669" s="39" t="s">
        <v>8353</v>
      </c>
      <c r="R669" s="39" t="s">
        <v>8348</v>
      </c>
      <c r="S669" s="42">
        <f t="shared" si="70"/>
        <v>42632.373419710653</v>
      </c>
      <c r="T669" s="42">
        <f t="shared" si="71"/>
        <v>42672.373419710653</v>
      </c>
      <c r="U669" s="40">
        <f t="shared" si="72"/>
        <v>2016</v>
      </c>
      <c r="V669" s="40">
        <f t="shared" si="73"/>
        <v>2016</v>
      </c>
      <c r="W669" s="50">
        <f t="shared" si="76"/>
        <v>40</v>
      </c>
    </row>
    <row r="670" spans="1:23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13">
        <f t="shared" si="74"/>
        <v>5</v>
      </c>
      <c r="P670" s="39">
        <f t="shared" si="75"/>
        <v>27.36</v>
      </c>
      <c r="Q670" s="39" t="s">
        <v>8353</v>
      </c>
      <c r="R670" s="39" t="s">
        <v>8348</v>
      </c>
      <c r="S670" s="42">
        <f t="shared" si="70"/>
        <v>42090.831275717588</v>
      </c>
      <c r="T670" s="42">
        <f t="shared" si="71"/>
        <v>42135.831275717588</v>
      </c>
      <c r="U670" s="40">
        <f t="shared" si="72"/>
        <v>2015</v>
      </c>
      <c r="V670" s="40">
        <f t="shared" si="73"/>
        <v>2015</v>
      </c>
      <c r="W670" s="50">
        <f t="shared" si="76"/>
        <v>45</v>
      </c>
    </row>
    <row r="671" spans="1:23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13">
        <f t="shared" si="74"/>
        <v>22</v>
      </c>
      <c r="P671" s="39">
        <f t="shared" si="75"/>
        <v>1536.25</v>
      </c>
      <c r="Q671" s="39" t="s">
        <v>8353</v>
      </c>
      <c r="R671" s="39" t="s">
        <v>8348</v>
      </c>
      <c r="S671" s="42">
        <f t="shared" si="70"/>
        <v>42527.625674282404</v>
      </c>
      <c r="T671" s="42">
        <f t="shared" si="71"/>
        <v>42557.625674282404</v>
      </c>
      <c r="U671" s="40">
        <f t="shared" si="72"/>
        <v>2016</v>
      </c>
      <c r="V671" s="40">
        <f t="shared" si="73"/>
        <v>2016</v>
      </c>
      <c r="W671" s="50">
        <f t="shared" si="76"/>
        <v>30</v>
      </c>
    </row>
    <row r="672" spans="1:23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13">
        <f t="shared" si="74"/>
        <v>29</v>
      </c>
      <c r="P672" s="39">
        <f t="shared" si="75"/>
        <v>85</v>
      </c>
      <c r="Q672" s="39" t="s">
        <v>8353</v>
      </c>
      <c r="R672" s="39" t="s">
        <v>8348</v>
      </c>
      <c r="S672" s="42">
        <f t="shared" si="70"/>
        <v>42506.709723611108</v>
      </c>
      <c r="T672" s="42">
        <f t="shared" si="71"/>
        <v>42540.340287037034</v>
      </c>
      <c r="U672" s="40">
        <f t="shared" si="72"/>
        <v>2016</v>
      </c>
      <c r="V672" s="40">
        <f t="shared" si="73"/>
        <v>2016</v>
      </c>
      <c r="W672" s="50">
        <f t="shared" si="76"/>
        <v>33.630563425926084</v>
      </c>
    </row>
    <row r="673" spans="1:23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13">
        <f t="shared" si="74"/>
        <v>39</v>
      </c>
      <c r="P673" s="39">
        <f t="shared" si="75"/>
        <v>788.53</v>
      </c>
      <c r="Q673" s="39" t="s">
        <v>8353</v>
      </c>
      <c r="R673" s="39" t="s">
        <v>8348</v>
      </c>
      <c r="S673" s="42">
        <f t="shared" si="70"/>
        <v>41984.692741342587</v>
      </c>
      <c r="T673" s="42">
        <f t="shared" si="71"/>
        <v>42018.166666666672</v>
      </c>
      <c r="U673" s="40">
        <f t="shared" si="72"/>
        <v>2015</v>
      </c>
      <c r="V673" s="40">
        <f t="shared" si="73"/>
        <v>2014</v>
      </c>
      <c r="W673" s="50">
        <f t="shared" si="76"/>
        <v>33.473925324084121</v>
      </c>
    </row>
    <row r="674" spans="1:23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13">
        <f t="shared" si="74"/>
        <v>22</v>
      </c>
      <c r="P674" s="39">
        <f t="shared" si="75"/>
        <v>50.3</v>
      </c>
      <c r="Q674" s="39" t="s">
        <v>8353</v>
      </c>
      <c r="R674" s="39" t="s">
        <v>8348</v>
      </c>
      <c r="S674" s="42">
        <f t="shared" si="70"/>
        <v>41974.219501898144</v>
      </c>
      <c r="T674" s="42">
        <f t="shared" si="71"/>
        <v>42005.207642824069</v>
      </c>
      <c r="U674" s="40">
        <f t="shared" si="72"/>
        <v>2015</v>
      </c>
      <c r="V674" s="40">
        <f t="shared" si="73"/>
        <v>2014</v>
      </c>
      <c r="W674" s="50">
        <f t="shared" si="76"/>
        <v>30.988140925925109</v>
      </c>
    </row>
    <row r="675" spans="1:23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13">
        <f t="shared" si="74"/>
        <v>0</v>
      </c>
      <c r="P675" s="39">
        <f t="shared" si="75"/>
        <v>68.33</v>
      </c>
      <c r="Q675" s="39" t="s">
        <v>8353</v>
      </c>
      <c r="R675" s="39" t="s">
        <v>8348</v>
      </c>
      <c r="S675" s="42">
        <f t="shared" si="70"/>
        <v>41838.840477048609</v>
      </c>
      <c r="T675" s="42">
        <f t="shared" si="71"/>
        <v>41883.840477048609</v>
      </c>
      <c r="U675" s="40">
        <f t="shared" si="72"/>
        <v>2014</v>
      </c>
      <c r="V675" s="40">
        <f t="shared" si="73"/>
        <v>2014</v>
      </c>
      <c r="W675" s="50">
        <f t="shared" si="76"/>
        <v>45</v>
      </c>
    </row>
    <row r="676" spans="1:23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13">
        <f t="shared" si="74"/>
        <v>0</v>
      </c>
      <c r="P676" s="39">
        <f t="shared" si="75"/>
        <v>7.5</v>
      </c>
      <c r="Q676" s="39" t="s">
        <v>8353</v>
      </c>
      <c r="R676" s="39" t="s">
        <v>8348</v>
      </c>
      <c r="S676" s="42">
        <f t="shared" si="70"/>
        <v>41803.11606049769</v>
      </c>
      <c r="T676" s="42">
        <f t="shared" si="71"/>
        <v>41863.11606049769</v>
      </c>
      <c r="U676" s="40">
        <f t="shared" si="72"/>
        <v>2014</v>
      </c>
      <c r="V676" s="40">
        <f t="shared" si="73"/>
        <v>2014</v>
      </c>
      <c r="W676" s="50">
        <f t="shared" si="76"/>
        <v>60</v>
      </c>
    </row>
    <row r="677" spans="1:23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13">
        <f t="shared" si="74"/>
        <v>15</v>
      </c>
      <c r="P677" s="39">
        <f t="shared" si="75"/>
        <v>34.270000000000003</v>
      </c>
      <c r="Q677" s="39" t="s">
        <v>8353</v>
      </c>
      <c r="R677" s="39" t="s">
        <v>8348</v>
      </c>
      <c r="S677" s="42">
        <f t="shared" si="70"/>
        <v>41975.930611157411</v>
      </c>
      <c r="T677" s="42">
        <f t="shared" si="71"/>
        <v>42005.290978472221</v>
      </c>
      <c r="U677" s="40">
        <f t="shared" si="72"/>
        <v>2015</v>
      </c>
      <c r="V677" s="40">
        <f t="shared" si="73"/>
        <v>2014</v>
      </c>
      <c r="W677" s="50">
        <f t="shared" si="76"/>
        <v>29.360367314809992</v>
      </c>
    </row>
    <row r="678" spans="1:23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13">
        <f t="shared" si="74"/>
        <v>1</v>
      </c>
      <c r="P678" s="39">
        <f t="shared" si="75"/>
        <v>61.29</v>
      </c>
      <c r="Q678" s="39" t="s">
        <v>8353</v>
      </c>
      <c r="R678" s="39" t="s">
        <v>8348</v>
      </c>
      <c r="S678" s="42">
        <f t="shared" si="70"/>
        <v>42012.768305335645</v>
      </c>
      <c r="T678" s="42">
        <f t="shared" si="71"/>
        <v>42042.768305335645</v>
      </c>
      <c r="U678" s="40">
        <f t="shared" si="72"/>
        <v>2015</v>
      </c>
      <c r="V678" s="40">
        <f t="shared" si="73"/>
        <v>2015</v>
      </c>
      <c r="W678" s="50">
        <f t="shared" si="76"/>
        <v>30</v>
      </c>
    </row>
    <row r="679" spans="1:23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13">
        <f t="shared" si="74"/>
        <v>26</v>
      </c>
      <c r="P679" s="39">
        <f t="shared" si="75"/>
        <v>133.25</v>
      </c>
      <c r="Q679" s="39" t="s">
        <v>8353</v>
      </c>
      <c r="R679" s="39" t="s">
        <v>8348</v>
      </c>
      <c r="S679" s="42">
        <f t="shared" si="70"/>
        <v>42504.403887673609</v>
      </c>
      <c r="T679" s="42">
        <f t="shared" si="71"/>
        <v>42549.403887673609</v>
      </c>
      <c r="U679" s="40">
        <f t="shared" si="72"/>
        <v>2016</v>
      </c>
      <c r="V679" s="40">
        <f t="shared" si="73"/>
        <v>2016</v>
      </c>
      <c r="W679" s="50">
        <f t="shared" si="76"/>
        <v>45</v>
      </c>
    </row>
    <row r="680" spans="1:23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13">
        <f t="shared" si="74"/>
        <v>4</v>
      </c>
      <c r="P680" s="39">
        <f t="shared" si="75"/>
        <v>65.180000000000007</v>
      </c>
      <c r="Q680" s="39" t="s">
        <v>8353</v>
      </c>
      <c r="R680" s="39" t="s">
        <v>8348</v>
      </c>
      <c r="S680" s="42">
        <f t="shared" si="70"/>
        <v>42481.37660113426</v>
      </c>
      <c r="T680" s="42">
        <f t="shared" si="71"/>
        <v>42511.37660113426</v>
      </c>
      <c r="U680" s="40">
        <f t="shared" si="72"/>
        <v>2016</v>
      </c>
      <c r="V680" s="40">
        <f t="shared" si="73"/>
        <v>2016</v>
      </c>
      <c r="W680" s="50">
        <f t="shared" si="76"/>
        <v>30</v>
      </c>
    </row>
    <row r="681" spans="1:23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13">
        <f t="shared" si="74"/>
        <v>15</v>
      </c>
      <c r="P681" s="39">
        <f t="shared" si="75"/>
        <v>93.9</v>
      </c>
      <c r="Q681" s="39" t="s">
        <v>8353</v>
      </c>
      <c r="R681" s="39" t="s">
        <v>8348</v>
      </c>
      <c r="S681" s="42">
        <f t="shared" si="70"/>
        <v>42556.695716539354</v>
      </c>
      <c r="T681" s="42">
        <f t="shared" si="71"/>
        <v>42616.695716539354</v>
      </c>
      <c r="U681" s="40">
        <f t="shared" si="72"/>
        <v>2016</v>
      </c>
      <c r="V681" s="40">
        <f t="shared" si="73"/>
        <v>2016</v>
      </c>
      <c r="W681" s="50">
        <f t="shared" si="76"/>
        <v>60</v>
      </c>
    </row>
    <row r="682" spans="1:23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13">
        <f t="shared" si="74"/>
        <v>26</v>
      </c>
      <c r="P682" s="39">
        <f t="shared" si="75"/>
        <v>150.65</v>
      </c>
      <c r="Q682" s="39" t="s">
        <v>8353</v>
      </c>
      <c r="R682" s="39" t="s">
        <v>8348</v>
      </c>
      <c r="S682" s="42">
        <f t="shared" si="70"/>
        <v>41864.501520034726</v>
      </c>
      <c r="T682" s="42">
        <f t="shared" si="71"/>
        <v>41899.501520034726</v>
      </c>
      <c r="U682" s="40">
        <f t="shared" si="72"/>
        <v>2014</v>
      </c>
      <c r="V682" s="40">
        <f t="shared" si="73"/>
        <v>2014</v>
      </c>
      <c r="W682" s="50">
        <f t="shared" si="76"/>
        <v>35</v>
      </c>
    </row>
    <row r="683" spans="1:23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13">
        <f t="shared" si="74"/>
        <v>0</v>
      </c>
      <c r="P683" s="39">
        <f t="shared" si="75"/>
        <v>1</v>
      </c>
      <c r="Q683" s="39" t="s">
        <v>8353</v>
      </c>
      <c r="R683" s="39" t="s">
        <v>8348</v>
      </c>
      <c r="S683" s="42">
        <f t="shared" si="70"/>
        <v>42639.805608842595</v>
      </c>
      <c r="T683" s="42">
        <f t="shared" si="71"/>
        <v>42669.805608842595</v>
      </c>
      <c r="U683" s="40">
        <f t="shared" si="72"/>
        <v>2016</v>
      </c>
      <c r="V683" s="40">
        <f t="shared" si="73"/>
        <v>2016</v>
      </c>
      <c r="W683" s="50">
        <f t="shared" si="76"/>
        <v>30</v>
      </c>
    </row>
    <row r="684" spans="1:23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13">
        <f t="shared" si="74"/>
        <v>0</v>
      </c>
      <c r="P684" s="39">
        <f t="shared" si="75"/>
        <v>13.25</v>
      </c>
      <c r="Q684" s="39" t="s">
        <v>8353</v>
      </c>
      <c r="R684" s="39" t="s">
        <v>8348</v>
      </c>
      <c r="S684" s="42">
        <f t="shared" si="70"/>
        <v>42778.765309282404</v>
      </c>
      <c r="T684" s="42">
        <f t="shared" si="71"/>
        <v>42808.723635671297</v>
      </c>
      <c r="U684" s="40">
        <f t="shared" si="72"/>
        <v>2017</v>
      </c>
      <c r="V684" s="40">
        <f t="shared" si="73"/>
        <v>2017</v>
      </c>
      <c r="W684" s="50">
        <f t="shared" si="76"/>
        <v>29.958326388892601</v>
      </c>
    </row>
    <row r="685" spans="1:23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13">
        <f t="shared" si="74"/>
        <v>1</v>
      </c>
      <c r="P685" s="39">
        <f t="shared" si="75"/>
        <v>99.33</v>
      </c>
      <c r="Q685" s="39" t="s">
        <v>8353</v>
      </c>
      <c r="R685" s="39" t="s">
        <v>8348</v>
      </c>
      <c r="S685" s="42">
        <f t="shared" si="70"/>
        <v>42634.900055138889</v>
      </c>
      <c r="T685" s="42">
        <f t="shared" si="71"/>
        <v>42674.900055138889</v>
      </c>
      <c r="U685" s="40">
        <f t="shared" si="72"/>
        <v>2016</v>
      </c>
      <c r="V685" s="40">
        <f t="shared" si="73"/>
        <v>2016</v>
      </c>
      <c r="W685" s="50">
        <f t="shared" si="76"/>
        <v>40</v>
      </c>
    </row>
    <row r="686" spans="1:23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13">
        <f t="shared" si="74"/>
        <v>7</v>
      </c>
      <c r="P686" s="39">
        <f t="shared" si="75"/>
        <v>177.39</v>
      </c>
      <c r="Q686" s="39" t="s">
        <v>8353</v>
      </c>
      <c r="R686" s="39" t="s">
        <v>8348</v>
      </c>
      <c r="S686" s="42">
        <f t="shared" si="70"/>
        <v>41809.473285775464</v>
      </c>
      <c r="T686" s="42">
        <f t="shared" si="71"/>
        <v>41845.125002314817</v>
      </c>
      <c r="U686" s="40">
        <f t="shared" si="72"/>
        <v>2014</v>
      </c>
      <c r="V686" s="40">
        <f t="shared" si="73"/>
        <v>2014</v>
      </c>
      <c r="W686" s="50">
        <f t="shared" si="76"/>
        <v>35.651716539352492</v>
      </c>
    </row>
    <row r="687" spans="1:23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13">
        <f t="shared" si="74"/>
        <v>28</v>
      </c>
      <c r="P687" s="39">
        <f t="shared" si="75"/>
        <v>55.3</v>
      </c>
      <c r="Q687" s="39" t="s">
        <v>8353</v>
      </c>
      <c r="R687" s="39" t="s">
        <v>8348</v>
      </c>
      <c r="S687" s="42">
        <f t="shared" si="70"/>
        <v>41971.866581851849</v>
      </c>
      <c r="T687" s="42">
        <f t="shared" si="71"/>
        <v>42016.866581851849</v>
      </c>
      <c r="U687" s="40">
        <f t="shared" si="72"/>
        <v>2015</v>
      </c>
      <c r="V687" s="40">
        <f t="shared" si="73"/>
        <v>2014</v>
      </c>
      <c r="W687" s="50">
        <f t="shared" si="76"/>
        <v>45</v>
      </c>
    </row>
    <row r="688" spans="1:23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13">
        <f t="shared" si="74"/>
        <v>0</v>
      </c>
      <c r="P688" s="39">
        <f t="shared" si="75"/>
        <v>0</v>
      </c>
      <c r="Q688" s="39" t="s">
        <v>8353</v>
      </c>
      <c r="R688" s="39" t="s">
        <v>8348</v>
      </c>
      <c r="S688" s="42">
        <f t="shared" si="70"/>
        <v>42189.673265856487</v>
      </c>
      <c r="T688" s="42">
        <f t="shared" si="71"/>
        <v>42219.673265856487</v>
      </c>
      <c r="U688" s="40">
        <f t="shared" si="72"/>
        <v>2015</v>
      </c>
      <c r="V688" s="40">
        <f t="shared" si="73"/>
        <v>2015</v>
      </c>
      <c r="W688" s="50">
        <f t="shared" si="76"/>
        <v>30</v>
      </c>
    </row>
    <row r="689" spans="1:23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13">
        <f t="shared" si="74"/>
        <v>4</v>
      </c>
      <c r="P689" s="39">
        <f t="shared" si="75"/>
        <v>591.66999999999996</v>
      </c>
      <c r="Q689" s="39" t="s">
        <v>8353</v>
      </c>
      <c r="R689" s="39" t="s">
        <v>8348</v>
      </c>
      <c r="S689" s="42">
        <f t="shared" si="70"/>
        <v>42711.750620983803</v>
      </c>
      <c r="T689" s="42">
        <f t="shared" si="71"/>
        <v>42771.750620983803</v>
      </c>
      <c r="U689" s="40">
        <f t="shared" si="72"/>
        <v>2017</v>
      </c>
      <c r="V689" s="40">
        <f t="shared" si="73"/>
        <v>2016</v>
      </c>
      <c r="W689" s="50">
        <f t="shared" si="76"/>
        <v>60</v>
      </c>
    </row>
    <row r="690" spans="1:23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13">
        <f t="shared" si="74"/>
        <v>73</v>
      </c>
      <c r="P690" s="39">
        <f t="shared" si="75"/>
        <v>405.5</v>
      </c>
      <c r="Q690" s="39" t="s">
        <v>8353</v>
      </c>
      <c r="R690" s="39" t="s">
        <v>8348</v>
      </c>
      <c r="S690" s="42">
        <f t="shared" si="70"/>
        <v>42262.104783020834</v>
      </c>
      <c r="T690" s="42">
        <f t="shared" si="71"/>
        <v>42292.104783020834</v>
      </c>
      <c r="U690" s="40">
        <f t="shared" si="72"/>
        <v>2015</v>
      </c>
      <c r="V690" s="40">
        <f t="shared" si="73"/>
        <v>2015</v>
      </c>
      <c r="W690" s="50">
        <f t="shared" si="76"/>
        <v>30</v>
      </c>
    </row>
    <row r="691" spans="1:23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13">
        <f t="shared" si="74"/>
        <v>58</v>
      </c>
      <c r="P691" s="39">
        <f t="shared" si="75"/>
        <v>343.15</v>
      </c>
      <c r="Q691" s="39" t="s">
        <v>8353</v>
      </c>
      <c r="R691" s="39" t="s">
        <v>8348</v>
      </c>
      <c r="S691" s="42">
        <f t="shared" si="70"/>
        <v>42675.66779047453</v>
      </c>
      <c r="T691" s="42">
        <f t="shared" si="71"/>
        <v>42712.207640509267</v>
      </c>
      <c r="U691" s="40">
        <f t="shared" si="72"/>
        <v>2016</v>
      </c>
      <c r="V691" s="40">
        <f t="shared" si="73"/>
        <v>2016</v>
      </c>
      <c r="W691" s="50">
        <f t="shared" si="76"/>
        <v>36.539850034736446</v>
      </c>
    </row>
    <row r="692" spans="1:23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13">
        <f t="shared" si="74"/>
        <v>12</v>
      </c>
      <c r="P692" s="39">
        <f t="shared" si="75"/>
        <v>72.59</v>
      </c>
      <c r="Q692" s="39" t="s">
        <v>8353</v>
      </c>
      <c r="R692" s="39" t="s">
        <v>8348</v>
      </c>
      <c r="S692" s="42">
        <f t="shared" si="70"/>
        <v>42579.6347435301</v>
      </c>
      <c r="T692" s="42">
        <f t="shared" si="71"/>
        <v>42622.250009259253</v>
      </c>
      <c r="U692" s="40">
        <f t="shared" si="72"/>
        <v>2016</v>
      </c>
      <c r="V692" s="40">
        <f t="shared" si="73"/>
        <v>2016</v>
      </c>
      <c r="W692" s="50">
        <f t="shared" si="76"/>
        <v>42.61526572915318</v>
      </c>
    </row>
    <row r="693" spans="1:23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13">
        <f t="shared" si="74"/>
        <v>1</v>
      </c>
      <c r="P693" s="39">
        <f t="shared" si="75"/>
        <v>26</v>
      </c>
      <c r="Q693" s="39" t="s">
        <v>8353</v>
      </c>
      <c r="R693" s="39" t="s">
        <v>8348</v>
      </c>
      <c r="S693" s="42">
        <f t="shared" si="70"/>
        <v>42158.028310717593</v>
      </c>
      <c r="T693" s="42">
        <f t="shared" si="71"/>
        <v>42186.02831303241</v>
      </c>
      <c r="U693" s="40">
        <f t="shared" si="72"/>
        <v>2015</v>
      </c>
      <c r="V693" s="40">
        <f t="shared" si="73"/>
        <v>2015</v>
      </c>
      <c r="W693" s="50">
        <f t="shared" si="76"/>
        <v>28.000002314816811</v>
      </c>
    </row>
    <row r="694" spans="1:23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13">
        <f t="shared" si="74"/>
        <v>7</v>
      </c>
      <c r="P694" s="39">
        <f t="shared" si="75"/>
        <v>6.5</v>
      </c>
      <c r="Q694" s="39" t="s">
        <v>8353</v>
      </c>
      <c r="R694" s="39" t="s">
        <v>8348</v>
      </c>
      <c r="S694" s="42">
        <f t="shared" si="70"/>
        <v>42696.375732210654</v>
      </c>
      <c r="T694" s="42">
        <f t="shared" si="71"/>
        <v>42726.375732210654</v>
      </c>
      <c r="U694" s="40">
        <f t="shared" si="72"/>
        <v>2016</v>
      </c>
      <c r="V694" s="40">
        <f t="shared" si="73"/>
        <v>2016</v>
      </c>
      <c r="W694" s="50">
        <f t="shared" si="76"/>
        <v>30</v>
      </c>
    </row>
    <row r="695" spans="1:23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13">
        <f t="shared" si="74"/>
        <v>35</v>
      </c>
      <c r="P695" s="39">
        <f t="shared" si="75"/>
        <v>119.39</v>
      </c>
      <c r="Q695" s="39" t="s">
        <v>8353</v>
      </c>
      <c r="R695" s="39" t="s">
        <v>8348</v>
      </c>
      <c r="S695" s="42">
        <f t="shared" si="70"/>
        <v>42094.808192442128</v>
      </c>
      <c r="T695" s="42">
        <f t="shared" si="71"/>
        <v>42124.808192442128</v>
      </c>
      <c r="U695" s="40">
        <f t="shared" si="72"/>
        <v>2015</v>
      </c>
      <c r="V695" s="40">
        <f t="shared" si="73"/>
        <v>2015</v>
      </c>
      <c r="W695" s="50">
        <f t="shared" si="76"/>
        <v>30</v>
      </c>
    </row>
    <row r="696" spans="1:23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13">
        <f t="shared" si="74"/>
        <v>0</v>
      </c>
      <c r="P696" s="39">
        <f t="shared" si="75"/>
        <v>84.29</v>
      </c>
      <c r="Q696" s="39" t="s">
        <v>8353</v>
      </c>
      <c r="R696" s="39" t="s">
        <v>8348</v>
      </c>
      <c r="S696" s="42">
        <f t="shared" si="70"/>
        <v>42737.66388378472</v>
      </c>
      <c r="T696" s="42">
        <f t="shared" si="71"/>
        <v>42767.66388378472</v>
      </c>
      <c r="U696" s="40">
        <f t="shared" si="72"/>
        <v>2017</v>
      </c>
      <c r="V696" s="40">
        <f t="shared" si="73"/>
        <v>2017</v>
      </c>
      <c r="W696" s="50">
        <f t="shared" si="76"/>
        <v>30</v>
      </c>
    </row>
    <row r="697" spans="1:23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13">
        <f t="shared" si="74"/>
        <v>1</v>
      </c>
      <c r="P697" s="39">
        <f t="shared" si="75"/>
        <v>90.86</v>
      </c>
      <c r="Q697" s="39" t="s">
        <v>8353</v>
      </c>
      <c r="R697" s="39" t="s">
        <v>8348</v>
      </c>
      <c r="S697" s="42">
        <f t="shared" si="70"/>
        <v>41913.521071990741</v>
      </c>
      <c r="T697" s="42">
        <f t="shared" si="71"/>
        <v>41943.521071990741</v>
      </c>
      <c r="U697" s="40">
        <f t="shared" si="72"/>
        <v>2014</v>
      </c>
      <c r="V697" s="40">
        <f t="shared" si="73"/>
        <v>2014</v>
      </c>
      <c r="W697" s="50">
        <f t="shared" si="76"/>
        <v>30</v>
      </c>
    </row>
    <row r="698" spans="1:23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13">
        <f t="shared" si="74"/>
        <v>0</v>
      </c>
      <c r="P698" s="39">
        <f t="shared" si="75"/>
        <v>1</v>
      </c>
      <c r="Q698" s="39" t="s">
        <v>8353</v>
      </c>
      <c r="R698" s="39" t="s">
        <v>8348</v>
      </c>
      <c r="S698" s="42">
        <f t="shared" si="70"/>
        <v>41815.927112291669</v>
      </c>
      <c r="T698" s="42">
        <f t="shared" si="71"/>
        <v>41845.927112291669</v>
      </c>
      <c r="U698" s="40">
        <f t="shared" si="72"/>
        <v>2014</v>
      </c>
      <c r="V698" s="40">
        <f t="shared" si="73"/>
        <v>2014</v>
      </c>
      <c r="W698" s="50">
        <f t="shared" si="76"/>
        <v>30</v>
      </c>
    </row>
    <row r="699" spans="1:23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13">
        <f t="shared" si="74"/>
        <v>46</v>
      </c>
      <c r="P699" s="39">
        <f t="shared" si="75"/>
        <v>20.34</v>
      </c>
      <c r="Q699" s="39" t="s">
        <v>8353</v>
      </c>
      <c r="R699" s="39" t="s">
        <v>8348</v>
      </c>
      <c r="S699" s="42">
        <f t="shared" si="70"/>
        <v>42388.523029965276</v>
      </c>
      <c r="T699" s="42">
        <f t="shared" si="71"/>
        <v>42403.523029965276</v>
      </c>
      <c r="U699" s="40">
        <f t="shared" si="72"/>
        <v>2016</v>
      </c>
      <c r="V699" s="40">
        <f t="shared" si="73"/>
        <v>2016</v>
      </c>
      <c r="W699" s="50">
        <f t="shared" si="76"/>
        <v>15</v>
      </c>
    </row>
    <row r="700" spans="1:23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13">
        <f t="shared" si="74"/>
        <v>15</v>
      </c>
      <c r="P700" s="39">
        <f t="shared" si="75"/>
        <v>530.69000000000005</v>
      </c>
      <c r="Q700" s="39" t="s">
        <v>8353</v>
      </c>
      <c r="R700" s="39" t="s">
        <v>8348</v>
      </c>
      <c r="S700" s="42">
        <f t="shared" si="70"/>
        <v>41866.931079224538</v>
      </c>
      <c r="T700" s="42">
        <f t="shared" si="71"/>
        <v>41900.083340277779</v>
      </c>
      <c r="U700" s="40">
        <f t="shared" si="72"/>
        <v>2014</v>
      </c>
      <c r="V700" s="40">
        <f t="shared" si="73"/>
        <v>2014</v>
      </c>
      <c r="W700" s="50">
        <f t="shared" si="76"/>
        <v>33.152261053241091</v>
      </c>
    </row>
    <row r="701" spans="1:23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13">
        <f t="shared" si="74"/>
        <v>82</v>
      </c>
      <c r="P701" s="39">
        <f t="shared" si="75"/>
        <v>120.39</v>
      </c>
      <c r="Q701" s="39" t="s">
        <v>8353</v>
      </c>
      <c r="R701" s="39" t="s">
        <v>8348</v>
      </c>
      <c r="S701" s="42">
        <f t="shared" si="70"/>
        <v>41563.485515601853</v>
      </c>
      <c r="T701" s="42">
        <f t="shared" si="71"/>
        <v>41600.666666666664</v>
      </c>
      <c r="U701" s="40">
        <f t="shared" si="72"/>
        <v>2013</v>
      </c>
      <c r="V701" s="40">
        <f t="shared" si="73"/>
        <v>2013</v>
      </c>
      <c r="W701" s="50">
        <f t="shared" si="76"/>
        <v>37.181151064811274</v>
      </c>
    </row>
    <row r="702" spans="1:23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13">
        <f t="shared" si="74"/>
        <v>3</v>
      </c>
      <c r="P702" s="39">
        <f t="shared" si="75"/>
        <v>13</v>
      </c>
      <c r="Q702" s="39" t="s">
        <v>8353</v>
      </c>
      <c r="R702" s="39" t="s">
        <v>8348</v>
      </c>
      <c r="S702" s="42">
        <f t="shared" si="70"/>
        <v>42715.688447696761</v>
      </c>
      <c r="T702" s="42">
        <f t="shared" si="71"/>
        <v>42745.688447696761</v>
      </c>
      <c r="U702" s="40">
        <f t="shared" si="72"/>
        <v>2017</v>
      </c>
      <c r="V702" s="40">
        <f t="shared" si="73"/>
        <v>2016</v>
      </c>
      <c r="W702" s="50">
        <f t="shared" si="76"/>
        <v>30</v>
      </c>
    </row>
    <row r="703" spans="1:23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13">
        <f t="shared" si="74"/>
        <v>27</v>
      </c>
      <c r="P703" s="39">
        <f t="shared" si="75"/>
        <v>291.33</v>
      </c>
      <c r="Q703" s="39" t="s">
        <v>8353</v>
      </c>
      <c r="R703" s="39" t="s">
        <v>8348</v>
      </c>
      <c r="S703" s="42">
        <f t="shared" si="70"/>
        <v>41813.662973148152</v>
      </c>
      <c r="T703" s="42">
        <f t="shared" si="71"/>
        <v>41843.662973148152</v>
      </c>
      <c r="U703" s="40">
        <f t="shared" si="72"/>
        <v>2014</v>
      </c>
      <c r="V703" s="40">
        <f t="shared" si="73"/>
        <v>2014</v>
      </c>
      <c r="W703" s="50">
        <f t="shared" si="76"/>
        <v>30</v>
      </c>
    </row>
    <row r="704" spans="1:23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13">
        <f t="shared" si="74"/>
        <v>31</v>
      </c>
      <c r="P704" s="39">
        <f t="shared" si="75"/>
        <v>124.92</v>
      </c>
      <c r="Q704" s="39" t="s">
        <v>8353</v>
      </c>
      <c r="R704" s="39" t="s">
        <v>8348</v>
      </c>
      <c r="S704" s="42">
        <f t="shared" si="70"/>
        <v>42668.726705868059</v>
      </c>
      <c r="T704" s="42">
        <f t="shared" si="71"/>
        <v>42698.768379479166</v>
      </c>
      <c r="U704" s="40">
        <f t="shared" si="72"/>
        <v>2016</v>
      </c>
      <c r="V704" s="40">
        <f t="shared" si="73"/>
        <v>2016</v>
      </c>
      <c r="W704" s="50">
        <f t="shared" si="76"/>
        <v>30.041673611107399</v>
      </c>
    </row>
    <row r="705" spans="1:23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13">
        <f t="shared" si="74"/>
        <v>6</v>
      </c>
      <c r="P705" s="39">
        <f t="shared" si="75"/>
        <v>119.57</v>
      </c>
      <c r="Q705" s="39" t="s">
        <v>8353</v>
      </c>
      <c r="R705" s="39" t="s">
        <v>8348</v>
      </c>
      <c r="S705" s="42">
        <f t="shared" si="70"/>
        <v>42711.950809594906</v>
      </c>
      <c r="T705" s="42">
        <f t="shared" si="71"/>
        <v>42766.980561574077</v>
      </c>
      <c r="U705" s="40">
        <f t="shared" si="72"/>
        <v>2017</v>
      </c>
      <c r="V705" s="40">
        <f t="shared" si="73"/>
        <v>2016</v>
      </c>
      <c r="W705" s="50">
        <f t="shared" si="76"/>
        <v>55.029751979171124</v>
      </c>
    </row>
    <row r="706" spans="1:23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13">
        <f t="shared" si="74"/>
        <v>1</v>
      </c>
      <c r="P706" s="39">
        <f t="shared" si="75"/>
        <v>120.25</v>
      </c>
      <c r="Q706" s="39" t="s">
        <v>8353</v>
      </c>
      <c r="R706" s="39" t="s">
        <v>8348</v>
      </c>
      <c r="S706" s="42">
        <f t="shared" ref="S706:S769" si="77">((((LEFT(J706,10) &amp; "." &amp; RIGHT(J706,3))/60)/60)/24)+DATE(1970,1,1)</f>
        <v>42726.192922083334</v>
      </c>
      <c r="T706" s="42">
        <f t="shared" ref="T706:T769" si="78">((((LEFT(I706,10) &amp; "." &amp; RIGHT(I706,3))/60)/60)/24)+DATE(1970,1,1)</f>
        <v>42786.192922083334</v>
      </c>
      <c r="U706" s="40">
        <f t="shared" ref="U706:U769" si="79">YEAR(T706)</f>
        <v>2017</v>
      </c>
      <c r="V706" s="40">
        <f t="shared" ref="V706:V769" si="80">YEAR(S706)</f>
        <v>2016</v>
      </c>
      <c r="W706" s="50">
        <f t="shared" si="76"/>
        <v>60</v>
      </c>
    </row>
    <row r="707" spans="1:23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13">
        <f t="shared" ref="O707:O770" si="81">IFERROR(ROUND(E707/D707*100,0),"no backers")</f>
        <v>1</v>
      </c>
      <c r="P707" s="39">
        <f t="shared" ref="P707:P770" si="82">IFERROR(ROUND(E707/L707,2),0)</f>
        <v>195.4</v>
      </c>
      <c r="Q707" s="39" t="s">
        <v>8353</v>
      </c>
      <c r="R707" s="39" t="s">
        <v>8348</v>
      </c>
      <c r="S707" s="42">
        <f t="shared" si="77"/>
        <v>42726.491646736118</v>
      </c>
      <c r="T707" s="42">
        <f t="shared" si="78"/>
        <v>42756.491646736118</v>
      </c>
      <c r="U707" s="40">
        <f t="shared" si="79"/>
        <v>2017</v>
      </c>
      <c r="V707" s="40">
        <f t="shared" si="80"/>
        <v>2016</v>
      </c>
      <c r="W707" s="50">
        <f t="shared" ref="W707:W770" si="83">T707-S707</f>
        <v>30</v>
      </c>
    </row>
    <row r="708" spans="1:23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13">
        <f t="shared" si="81"/>
        <v>0</v>
      </c>
      <c r="P708" s="39">
        <f t="shared" si="82"/>
        <v>0</v>
      </c>
      <c r="Q708" s="39" t="s">
        <v>8353</v>
      </c>
      <c r="R708" s="39" t="s">
        <v>8348</v>
      </c>
      <c r="S708" s="42">
        <f t="shared" si="77"/>
        <v>42676.995182673607</v>
      </c>
      <c r="T708" s="42">
        <f t="shared" si="78"/>
        <v>42718.777091898148</v>
      </c>
      <c r="U708" s="40">
        <f t="shared" si="79"/>
        <v>2016</v>
      </c>
      <c r="V708" s="40">
        <f t="shared" si="80"/>
        <v>2016</v>
      </c>
      <c r="W708" s="50">
        <f t="shared" si="83"/>
        <v>41.781909224540868</v>
      </c>
    </row>
    <row r="709" spans="1:23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13">
        <f t="shared" si="81"/>
        <v>79</v>
      </c>
      <c r="P709" s="39">
        <f t="shared" si="82"/>
        <v>117.7</v>
      </c>
      <c r="Q709" s="39" t="s">
        <v>8353</v>
      </c>
      <c r="R709" s="39" t="s">
        <v>8348</v>
      </c>
      <c r="S709" s="42">
        <f t="shared" si="77"/>
        <v>42696.663508414349</v>
      </c>
      <c r="T709" s="42">
        <f t="shared" si="78"/>
        <v>42736.663508414349</v>
      </c>
      <c r="U709" s="40">
        <f t="shared" si="79"/>
        <v>2017</v>
      </c>
      <c r="V709" s="40">
        <f t="shared" si="80"/>
        <v>2016</v>
      </c>
      <c r="W709" s="50">
        <f t="shared" si="83"/>
        <v>40</v>
      </c>
    </row>
    <row r="710" spans="1:23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13">
        <f t="shared" si="81"/>
        <v>22</v>
      </c>
      <c r="P710" s="39">
        <f t="shared" si="82"/>
        <v>23.95</v>
      </c>
      <c r="Q710" s="39" t="s">
        <v>8353</v>
      </c>
      <c r="R710" s="39" t="s">
        <v>8348</v>
      </c>
      <c r="S710" s="42">
        <f t="shared" si="77"/>
        <v>41835.581025462961</v>
      </c>
      <c r="T710" s="42">
        <f t="shared" si="78"/>
        <v>41895.581025462961</v>
      </c>
      <c r="U710" s="40">
        <f t="shared" si="79"/>
        <v>2014</v>
      </c>
      <c r="V710" s="40">
        <f t="shared" si="80"/>
        <v>2014</v>
      </c>
      <c r="W710" s="50">
        <f t="shared" si="83"/>
        <v>60</v>
      </c>
    </row>
    <row r="711" spans="1:23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13">
        <f t="shared" si="81"/>
        <v>0</v>
      </c>
      <c r="P711" s="39">
        <f t="shared" si="82"/>
        <v>30.5</v>
      </c>
      <c r="Q711" s="39" t="s">
        <v>8353</v>
      </c>
      <c r="R711" s="39" t="s">
        <v>8348</v>
      </c>
      <c r="S711" s="42">
        <f t="shared" si="77"/>
        <v>41948.041193969904</v>
      </c>
      <c r="T711" s="42">
        <f t="shared" si="78"/>
        <v>41978.041193969912</v>
      </c>
      <c r="U711" s="40">
        <f t="shared" si="79"/>
        <v>2014</v>
      </c>
      <c r="V711" s="40">
        <f t="shared" si="80"/>
        <v>2014</v>
      </c>
      <c r="W711" s="50">
        <f t="shared" si="83"/>
        <v>30.000000000007276</v>
      </c>
    </row>
    <row r="712" spans="1:23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13">
        <f t="shared" si="81"/>
        <v>0</v>
      </c>
      <c r="P712" s="39">
        <f t="shared" si="82"/>
        <v>0</v>
      </c>
      <c r="Q712" s="39" t="s">
        <v>8353</v>
      </c>
      <c r="R712" s="39" t="s">
        <v>8348</v>
      </c>
      <c r="S712" s="42">
        <f t="shared" si="77"/>
        <v>41837.984980347224</v>
      </c>
      <c r="T712" s="42">
        <f t="shared" si="78"/>
        <v>41871.030560648149</v>
      </c>
      <c r="U712" s="40">
        <f t="shared" si="79"/>
        <v>2014</v>
      </c>
      <c r="V712" s="40">
        <f t="shared" si="80"/>
        <v>2014</v>
      </c>
      <c r="W712" s="50">
        <f t="shared" si="83"/>
        <v>33.045580300924485</v>
      </c>
    </row>
    <row r="713" spans="1:23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13">
        <f t="shared" si="81"/>
        <v>34</v>
      </c>
      <c r="P713" s="39">
        <f t="shared" si="82"/>
        <v>99.97</v>
      </c>
      <c r="Q713" s="39" t="s">
        <v>8353</v>
      </c>
      <c r="R713" s="39" t="s">
        <v>8348</v>
      </c>
      <c r="S713" s="42">
        <f t="shared" si="77"/>
        <v>42678.459123472217</v>
      </c>
      <c r="T713" s="42">
        <f t="shared" si="78"/>
        <v>42718.500797083339</v>
      </c>
      <c r="U713" s="40">
        <f t="shared" si="79"/>
        <v>2016</v>
      </c>
      <c r="V713" s="40">
        <f t="shared" si="80"/>
        <v>2016</v>
      </c>
      <c r="W713" s="50">
        <f t="shared" si="83"/>
        <v>40.041673611121951</v>
      </c>
    </row>
    <row r="714" spans="1:23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13">
        <f t="shared" si="81"/>
        <v>0</v>
      </c>
      <c r="P714" s="39">
        <f t="shared" si="82"/>
        <v>26.25</v>
      </c>
      <c r="Q714" s="39" t="s">
        <v>8353</v>
      </c>
      <c r="R714" s="39" t="s">
        <v>8348</v>
      </c>
      <c r="S714" s="42">
        <f t="shared" si="77"/>
        <v>42384.68093555556</v>
      </c>
      <c r="T714" s="42">
        <f t="shared" si="78"/>
        <v>42414.68093555556</v>
      </c>
      <c r="U714" s="40">
        <f t="shared" si="79"/>
        <v>2016</v>
      </c>
      <c r="V714" s="40">
        <f t="shared" si="80"/>
        <v>2016</v>
      </c>
      <c r="W714" s="50">
        <f t="shared" si="83"/>
        <v>30</v>
      </c>
    </row>
    <row r="715" spans="1:23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13">
        <f t="shared" si="81"/>
        <v>1</v>
      </c>
      <c r="P715" s="39">
        <f t="shared" si="82"/>
        <v>199</v>
      </c>
      <c r="Q715" s="39" t="s">
        <v>8353</v>
      </c>
      <c r="R715" s="39" t="s">
        <v>8348</v>
      </c>
      <c r="S715" s="42">
        <f t="shared" si="77"/>
        <v>42496.529311712962</v>
      </c>
      <c r="T715" s="42">
        <f t="shared" si="78"/>
        <v>42526.529311712962</v>
      </c>
      <c r="U715" s="40">
        <f t="shared" si="79"/>
        <v>2016</v>
      </c>
      <c r="V715" s="40">
        <f t="shared" si="80"/>
        <v>2016</v>
      </c>
      <c r="W715" s="50">
        <f t="shared" si="83"/>
        <v>30</v>
      </c>
    </row>
    <row r="716" spans="1:23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13">
        <f t="shared" si="81"/>
        <v>15</v>
      </c>
      <c r="P716" s="39">
        <f t="shared" si="82"/>
        <v>80.319999999999993</v>
      </c>
      <c r="Q716" s="39" t="s">
        <v>8353</v>
      </c>
      <c r="R716" s="39" t="s">
        <v>8348</v>
      </c>
      <c r="S716" s="42">
        <f t="shared" si="77"/>
        <v>42734.78798706019</v>
      </c>
      <c r="T716" s="42">
        <f t="shared" si="78"/>
        <v>42794.78798706019</v>
      </c>
      <c r="U716" s="40">
        <f t="shared" si="79"/>
        <v>2017</v>
      </c>
      <c r="V716" s="40">
        <f t="shared" si="80"/>
        <v>2016</v>
      </c>
      <c r="W716" s="50">
        <f t="shared" si="83"/>
        <v>60</v>
      </c>
    </row>
    <row r="717" spans="1:23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13">
        <f t="shared" si="81"/>
        <v>5</v>
      </c>
      <c r="P717" s="39">
        <f t="shared" si="82"/>
        <v>115.75</v>
      </c>
      <c r="Q717" s="39" t="s">
        <v>8353</v>
      </c>
      <c r="R717" s="39" t="s">
        <v>8348</v>
      </c>
      <c r="S717" s="42">
        <f t="shared" si="77"/>
        <v>42273.090745833339</v>
      </c>
      <c r="T717" s="42">
        <f t="shared" si="78"/>
        <v>42313.132407870369</v>
      </c>
      <c r="U717" s="40">
        <f t="shared" si="79"/>
        <v>2015</v>
      </c>
      <c r="V717" s="40">
        <f t="shared" si="80"/>
        <v>2015</v>
      </c>
      <c r="W717" s="50">
        <f t="shared" si="83"/>
        <v>40.041662037030619</v>
      </c>
    </row>
    <row r="718" spans="1:23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13">
        <f t="shared" si="81"/>
        <v>10</v>
      </c>
      <c r="P718" s="39">
        <f t="shared" si="82"/>
        <v>44.69</v>
      </c>
      <c r="Q718" s="39" t="s">
        <v>8353</v>
      </c>
      <c r="R718" s="39" t="s">
        <v>8348</v>
      </c>
      <c r="S718" s="42">
        <f t="shared" si="77"/>
        <v>41940.658649386576</v>
      </c>
      <c r="T718" s="42">
        <f t="shared" si="78"/>
        <v>41974</v>
      </c>
      <c r="U718" s="40">
        <f t="shared" si="79"/>
        <v>2014</v>
      </c>
      <c r="V718" s="40">
        <f t="shared" si="80"/>
        <v>2014</v>
      </c>
      <c r="W718" s="50">
        <f t="shared" si="83"/>
        <v>33.341350613423856</v>
      </c>
    </row>
    <row r="719" spans="1:23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13">
        <f t="shared" si="81"/>
        <v>0</v>
      </c>
      <c r="P719" s="39">
        <f t="shared" si="82"/>
        <v>76.25</v>
      </c>
      <c r="Q719" s="39" t="s">
        <v>8353</v>
      </c>
      <c r="R719" s="39" t="s">
        <v>8348</v>
      </c>
      <c r="S719" s="42">
        <f t="shared" si="77"/>
        <v>41857.854189837963</v>
      </c>
      <c r="T719" s="42">
        <f t="shared" si="78"/>
        <v>41887.854189837963</v>
      </c>
      <c r="U719" s="40">
        <f t="shared" si="79"/>
        <v>2014</v>
      </c>
      <c r="V719" s="40">
        <f t="shared" si="80"/>
        <v>2014</v>
      </c>
      <c r="W719" s="50">
        <f t="shared" si="83"/>
        <v>30</v>
      </c>
    </row>
    <row r="720" spans="1:23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13">
        <f t="shared" si="81"/>
        <v>1</v>
      </c>
      <c r="P720" s="39">
        <f t="shared" si="82"/>
        <v>22.5</v>
      </c>
      <c r="Q720" s="39" t="s">
        <v>8353</v>
      </c>
      <c r="R720" s="39" t="s">
        <v>8348</v>
      </c>
      <c r="S720" s="42">
        <f t="shared" si="77"/>
        <v>42752.845454247683</v>
      </c>
      <c r="T720" s="42">
        <f t="shared" si="78"/>
        <v>42784.249311805557</v>
      </c>
      <c r="U720" s="40">
        <f t="shared" si="79"/>
        <v>2017</v>
      </c>
      <c r="V720" s="40">
        <f t="shared" si="80"/>
        <v>2017</v>
      </c>
      <c r="W720" s="50">
        <f t="shared" si="83"/>
        <v>31.403857557874289</v>
      </c>
    </row>
    <row r="721" spans="1:23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13">
        <f t="shared" si="81"/>
        <v>1</v>
      </c>
      <c r="P721" s="39">
        <f t="shared" si="82"/>
        <v>19.399999999999999</v>
      </c>
      <c r="Q721" s="39" t="s">
        <v>8353</v>
      </c>
      <c r="R721" s="39" t="s">
        <v>8348</v>
      </c>
      <c r="S721" s="42">
        <f t="shared" si="77"/>
        <v>42409.040236990739</v>
      </c>
      <c r="T721" s="42">
        <f t="shared" si="78"/>
        <v>42423.040232361105</v>
      </c>
      <c r="U721" s="40">
        <f t="shared" si="79"/>
        <v>2016</v>
      </c>
      <c r="V721" s="40">
        <f t="shared" si="80"/>
        <v>2016</v>
      </c>
      <c r="W721" s="50">
        <f t="shared" si="83"/>
        <v>13.999995370366378</v>
      </c>
    </row>
    <row r="722" spans="1:23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13">
        <f t="shared" si="81"/>
        <v>144</v>
      </c>
      <c r="P722" s="39">
        <f t="shared" si="82"/>
        <v>66.709999999999994</v>
      </c>
      <c r="Q722" s="39" t="s">
        <v>8344</v>
      </c>
      <c r="R722" s="39" t="s">
        <v>8339</v>
      </c>
      <c r="S722" s="42">
        <f t="shared" si="77"/>
        <v>40909.649202442131</v>
      </c>
      <c r="T722" s="42">
        <f t="shared" si="78"/>
        <v>40937.649204756941</v>
      </c>
      <c r="U722" s="40">
        <f t="shared" si="79"/>
        <v>2012</v>
      </c>
      <c r="V722" s="40">
        <f t="shared" si="80"/>
        <v>2012</v>
      </c>
      <c r="W722" s="50">
        <f t="shared" si="83"/>
        <v>28.000002314809535</v>
      </c>
    </row>
    <row r="723" spans="1:23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13">
        <f t="shared" si="81"/>
        <v>122</v>
      </c>
      <c r="P723" s="39">
        <f t="shared" si="82"/>
        <v>84.14</v>
      </c>
      <c r="Q723" s="39" t="s">
        <v>8344</v>
      </c>
      <c r="R723" s="39" t="s">
        <v>8339</v>
      </c>
      <c r="S723" s="42">
        <f t="shared" si="77"/>
        <v>41807.571847303239</v>
      </c>
      <c r="T723" s="42">
        <f t="shared" si="78"/>
        <v>41852.571847303239</v>
      </c>
      <c r="U723" s="40">
        <f t="shared" si="79"/>
        <v>2014</v>
      </c>
      <c r="V723" s="40">
        <f t="shared" si="80"/>
        <v>2014</v>
      </c>
      <c r="W723" s="50">
        <f t="shared" si="83"/>
        <v>45</v>
      </c>
    </row>
    <row r="724" spans="1:23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13">
        <f t="shared" si="81"/>
        <v>132</v>
      </c>
      <c r="P724" s="39">
        <f t="shared" si="82"/>
        <v>215.73</v>
      </c>
      <c r="Q724" s="39" t="s">
        <v>8344</v>
      </c>
      <c r="R724" s="39" t="s">
        <v>8339</v>
      </c>
      <c r="S724" s="42">
        <f t="shared" si="77"/>
        <v>40977.805309930554</v>
      </c>
      <c r="T724" s="42">
        <f t="shared" si="78"/>
        <v>41007.763636319447</v>
      </c>
      <c r="U724" s="40">
        <f t="shared" si="79"/>
        <v>2012</v>
      </c>
      <c r="V724" s="40">
        <f t="shared" si="80"/>
        <v>2012</v>
      </c>
      <c r="W724" s="50">
        <f t="shared" si="83"/>
        <v>29.958326388892601</v>
      </c>
    </row>
    <row r="725" spans="1:23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13">
        <f t="shared" si="81"/>
        <v>109</v>
      </c>
      <c r="P725" s="39">
        <f t="shared" si="82"/>
        <v>54.69</v>
      </c>
      <c r="Q725" s="39" t="s">
        <v>8344</v>
      </c>
      <c r="R725" s="39" t="s">
        <v>8339</v>
      </c>
      <c r="S725" s="42">
        <f t="shared" si="77"/>
        <v>42184.816545706024</v>
      </c>
      <c r="T725" s="42">
        <f t="shared" si="78"/>
        <v>42215.165980787038</v>
      </c>
      <c r="U725" s="40">
        <f t="shared" si="79"/>
        <v>2015</v>
      </c>
      <c r="V725" s="40">
        <f t="shared" si="80"/>
        <v>2015</v>
      </c>
      <c r="W725" s="50">
        <f t="shared" si="83"/>
        <v>30.349435081014235</v>
      </c>
    </row>
    <row r="726" spans="1:23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13">
        <f t="shared" si="81"/>
        <v>105</v>
      </c>
      <c r="P726" s="39">
        <f t="shared" si="82"/>
        <v>51.63</v>
      </c>
      <c r="Q726" s="39" t="s">
        <v>8344</v>
      </c>
      <c r="R726" s="39" t="s">
        <v>8339</v>
      </c>
      <c r="S726" s="42">
        <f t="shared" si="77"/>
        <v>40694.63846253472</v>
      </c>
      <c r="T726" s="42">
        <f t="shared" si="78"/>
        <v>40724.63846253472</v>
      </c>
      <c r="U726" s="40">
        <f t="shared" si="79"/>
        <v>2011</v>
      </c>
      <c r="V726" s="40">
        <f t="shared" si="80"/>
        <v>2011</v>
      </c>
      <c r="W726" s="50">
        <f t="shared" si="83"/>
        <v>30</v>
      </c>
    </row>
    <row r="727" spans="1:23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13">
        <f t="shared" si="81"/>
        <v>100</v>
      </c>
      <c r="P727" s="39">
        <f t="shared" si="82"/>
        <v>143.36000000000001</v>
      </c>
      <c r="Q727" s="39" t="s">
        <v>8344</v>
      </c>
      <c r="R727" s="39" t="s">
        <v>8339</v>
      </c>
      <c r="S727" s="42">
        <f t="shared" si="77"/>
        <v>42321.626306851853</v>
      </c>
      <c r="T727" s="42">
        <f t="shared" si="78"/>
        <v>42351.626306851853</v>
      </c>
      <c r="U727" s="40">
        <f t="shared" si="79"/>
        <v>2015</v>
      </c>
      <c r="V727" s="40">
        <f t="shared" si="80"/>
        <v>2015</v>
      </c>
      <c r="W727" s="50">
        <f t="shared" si="83"/>
        <v>30</v>
      </c>
    </row>
    <row r="728" spans="1:23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13">
        <f t="shared" si="81"/>
        <v>101</v>
      </c>
      <c r="P728" s="39">
        <f t="shared" si="82"/>
        <v>72.430000000000007</v>
      </c>
      <c r="Q728" s="39" t="s">
        <v>8344</v>
      </c>
      <c r="R728" s="39" t="s">
        <v>8339</v>
      </c>
      <c r="S728" s="42">
        <f t="shared" si="77"/>
        <v>41346.042679247686</v>
      </c>
      <c r="T728" s="42">
        <f t="shared" si="78"/>
        <v>41376.042679247686</v>
      </c>
      <c r="U728" s="40">
        <f t="shared" si="79"/>
        <v>2013</v>
      </c>
      <c r="V728" s="40">
        <f t="shared" si="80"/>
        <v>2013</v>
      </c>
      <c r="W728" s="50">
        <f t="shared" si="83"/>
        <v>30</v>
      </c>
    </row>
    <row r="729" spans="1:23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13">
        <f t="shared" si="81"/>
        <v>156</v>
      </c>
      <c r="P729" s="39">
        <f t="shared" si="82"/>
        <v>36.53</v>
      </c>
      <c r="Q729" s="39" t="s">
        <v>8344</v>
      </c>
      <c r="R729" s="39" t="s">
        <v>8339</v>
      </c>
      <c r="S729" s="42">
        <f t="shared" si="77"/>
        <v>41247.020254039351</v>
      </c>
      <c r="T729" s="42">
        <f t="shared" si="78"/>
        <v>41288.888893518517</v>
      </c>
      <c r="U729" s="40">
        <f t="shared" si="79"/>
        <v>2013</v>
      </c>
      <c r="V729" s="40">
        <f t="shared" si="80"/>
        <v>2012</v>
      </c>
      <c r="W729" s="50">
        <f t="shared" si="83"/>
        <v>41.868639479165722</v>
      </c>
    </row>
    <row r="730" spans="1:23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13">
        <f t="shared" si="81"/>
        <v>106</v>
      </c>
      <c r="P730" s="39">
        <f t="shared" si="82"/>
        <v>60.9</v>
      </c>
      <c r="Q730" s="39" t="s">
        <v>8344</v>
      </c>
      <c r="R730" s="39" t="s">
        <v>8339</v>
      </c>
      <c r="S730" s="42">
        <f t="shared" si="77"/>
        <v>40731.837467094912</v>
      </c>
      <c r="T730" s="42">
        <f t="shared" si="78"/>
        <v>40776.837467094912</v>
      </c>
      <c r="U730" s="40">
        <f t="shared" si="79"/>
        <v>2011</v>
      </c>
      <c r="V730" s="40">
        <f t="shared" si="80"/>
        <v>2011</v>
      </c>
      <c r="W730" s="50">
        <f t="shared" si="83"/>
        <v>45</v>
      </c>
    </row>
    <row r="731" spans="1:23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13">
        <f t="shared" si="81"/>
        <v>131</v>
      </c>
      <c r="P731" s="39">
        <f t="shared" si="82"/>
        <v>43.55</v>
      </c>
      <c r="Q731" s="39" t="s">
        <v>8344</v>
      </c>
      <c r="R731" s="39" t="s">
        <v>8339</v>
      </c>
      <c r="S731" s="42">
        <f t="shared" si="77"/>
        <v>41111.185901168981</v>
      </c>
      <c r="T731" s="42">
        <f t="shared" si="78"/>
        <v>41171.185901168981</v>
      </c>
      <c r="U731" s="40">
        <f t="shared" si="79"/>
        <v>2012</v>
      </c>
      <c r="V731" s="40">
        <f t="shared" si="80"/>
        <v>2012</v>
      </c>
      <c r="W731" s="50">
        <f t="shared" si="83"/>
        <v>60</v>
      </c>
    </row>
    <row r="732" spans="1:23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13">
        <f t="shared" si="81"/>
        <v>132</v>
      </c>
      <c r="P732" s="39">
        <f t="shared" si="82"/>
        <v>99.77</v>
      </c>
      <c r="Q732" s="39" t="s">
        <v>8344</v>
      </c>
      <c r="R732" s="39" t="s">
        <v>8339</v>
      </c>
      <c r="S732" s="42">
        <f t="shared" si="77"/>
        <v>40854.745270729167</v>
      </c>
      <c r="T732" s="42">
        <f t="shared" si="78"/>
        <v>40884.745270729167</v>
      </c>
      <c r="U732" s="40">
        <f t="shared" si="79"/>
        <v>2011</v>
      </c>
      <c r="V732" s="40">
        <f t="shared" si="80"/>
        <v>2011</v>
      </c>
      <c r="W732" s="50">
        <f t="shared" si="83"/>
        <v>30</v>
      </c>
    </row>
    <row r="733" spans="1:23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13">
        <f t="shared" si="81"/>
        <v>126</v>
      </c>
      <c r="P733" s="39">
        <f t="shared" si="82"/>
        <v>88.73</v>
      </c>
      <c r="Q733" s="39" t="s">
        <v>8344</v>
      </c>
      <c r="R733" s="39" t="s">
        <v>8339</v>
      </c>
      <c r="S733" s="42">
        <f t="shared" si="77"/>
        <v>40879.795691516207</v>
      </c>
      <c r="T733" s="42">
        <f t="shared" si="78"/>
        <v>40930.25</v>
      </c>
      <c r="U733" s="40">
        <f t="shared" si="79"/>
        <v>2012</v>
      </c>
      <c r="V733" s="40">
        <f t="shared" si="80"/>
        <v>2011</v>
      </c>
      <c r="W733" s="50">
        <f t="shared" si="83"/>
        <v>50.454308483793284</v>
      </c>
    </row>
    <row r="734" spans="1:23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13">
        <f t="shared" si="81"/>
        <v>160</v>
      </c>
      <c r="P734" s="39">
        <f t="shared" si="82"/>
        <v>4.92</v>
      </c>
      <c r="Q734" s="39" t="s">
        <v>8344</v>
      </c>
      <c r="R734" s="39" t="s">
        <v>8339</v>
      </c>
      <c r="S734" s="42">
        <f t="shared" si="77"/>
        <v>41486.424322465275</v>
      </c>
      <c r="T734" s="42">
        <f t="shared" si="78"/>
        <v>41546.424322465275</v>
      </c>
      <c r="U734" s="40">
        <f t="shared" si="79"/>
        <v>2013</v>
      </c>
      <c r="V734" s="40">
        <f t="shared" si="80"/>
        <v>2013</v>
      </c>
      <c r="W734" s="50">
        <f t="shared" si="83"/>
        <v>60</v>
      </c>
    </row>
    <row r="735" spans="1:23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13">
        <f t="shared" si="81"/>
        <v>120</v>
      </c>
      <c r="P735" s="39">
        <f t="shared" si="82"/>
        <v>17.82</v>
      </c>
      <c r="Q735" s="39" t="s">
        <v>8344</v>
      </c>
      <c r="R735" s="39" t="s">
        <v>8339</v>
      </c>
      <c r="S735" s="42">
        <f t="shared" si="77"/>
        <v>41598.420056620373</v>
      </c>
      <c r="T735" s="42">
        <f t="shared" si="78"/>
        <v>41628.420056620373</v>
      </c>
      <c r="U735" s="40">
        <f t="shared" si="79"/>
        <v>2013</v>
      </c>
      <c r="V735" s="40">
        <f t="shared" si="80"/>
        <v>2013</v>
      </c>
      <c r="W735" s="50">
        <f t="shared" si="83"/>
        <v>30</v>
      </c>
    </row>
    <row r="736" spans="1:23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13">
        <f t="shared" si="81"/>
        <v>126</v>
      </c>
      <c r="P736" s="39">
        <f t="shared" si="82"/>
        <v>187.19</v>
      </c>
      <c r="Q736" s="39" t="s">
        <v>8344</v>
      </c>
      <c r="R736" s="39" t="s">
        <v>8339</v>
      </c>
      <c r="S736" s="42">
        <f t="shared" si="77"/>
        <v>42102.164588194442</v>
      </c>
      <c r="T736" s="42">
        <f t="shared" si="78"/>
        <v>42133.208340277779</v>
      </c>
      <c r="U736" s="40">
        <f t="shared" si="79"/>
        <v>2015</v>
      </c>
      <c r="V736" s="40">
        <f t="shared" si="80"/>
        <v>2015</v>
      </c>
      <c r="W736" s="50">
        <f t="shared" si="83"/>
        <v>31.043752083336585</v>
      </c>
    </row>
    <row r="737" spans="1:23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13">
        <f t="shared" si="81"/>
        <v>114</v>
      </c>
      <c r="P737" s="39">
        <f t="shared" si="82"/>
        <v>234.81</v>
      </c>
      <c r="Q737" s="39" t="s">
        <v>8344</v>
      </c>
      <c r="R737" s="39" t="s">
        <v>8339</v>
      </c>
      <c r="S737" s="42">
        <f t="shared" si="77"/>
        <v>41946.02947159722</v>
      </c>
      <c r="T737" s="42">
        <f t="shared" si="78"/>
        <v>41977.027089583338</v>
      </c>
      <c r="U737" s="40">
        <f t="shared" si="79"/>
        <v>2014</v>
      </c>
      <c r="V737" s="40">
        <f t="shared" si="80"/>
        <v>2014</v>
      </c>
      <c r="W737" s="50">
        <f t="shared" si="83"/>
        <v>30.997617986118712</v>
      </c>
    </row>
    <row r="738" spans="1:23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13">
        <f t="shared" si="81"/>
        <v>315</v>
      </c>
      <c r="P738" s="39">
        <f t="shared" si="82"/>
        <v>105.05</v>
      </c>
      <c r="Q738" s="39" t="s">
        <v>8344</v>
      </c>
      <c r="R738" s="39" t="s">
        <v>8339</v>
      </c>
      <c r="S738" s="42">
        <f t="shared" si="77"/>
        <v>41579.73426435185</v>
      </c>
      <c r="T738" s="42">
        <f t="shared" si="78"/>
        <v>41599.207649768519</v>
      </c>
      <c r="U738" s="40">
        <f t="shared" si="79"/>
        <v>2013</v>
      </c>
      <c r="V738" s="40">
        <f t="shared" si="80"/>
        <v>2013</v>
      </c>
      <c r="W738" s="50">
        <f t="shared" si="83"/>
        <v>19.473385416669771</v>
      </c>
    </row>
    <row r="739" spans="1:23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13">
        <f t="shared" si="81"/>
        <v>122</v>
      </c>
      <c r="P739" s="39">
        <f t="shared" si="82"/>
        <v>56.67</v>
      </c>
      <c r="Q739" s="39" t="s">
        <v>8344</v>
      </c>
      <c r="R739" s="39" t="s">
        <v>8339</v>
      </c>
      <c r="S739" s="42">
        <f t="shared" si="77"/>
        <v>41667.275323923612</v>
      </c>
      <c r="T739" s="42">
        <f t="shared" si="78"/>
        <v>41684.833333333336</v>
      </c>
      <c r="U739" s="40">
        <f t="shared" si="79"/>
        <v>2014</v>
      </c>
      <c r="V739" s="40">
        <f t="shared" si="80"/>
        <v>2014</v>
      </c>
      <c r="W739" s="50">
        <f t="shared" si="83"/>
        <v>17.558009409724036</v>
      </c>
    </row>
    <row r="740" spans="1:23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13">
        <f t="shared" si="81"/>
        <v>107</v>
      </c>
      <c r="P740" s="39">
        <f t="shared" si="82"/>
        <v>39.049999999999997</v>
      </c>
      <c r="Q740" s="39" t="s">
        <v>8344</v>
      </c>
      <c r="R740" s="39" t="s">
        <v>8339</v>
      </c>
      <c r="S740" s="42">
        <f t="shared" si="77"/>
        <v>41943.604106412036</v>
      </c>
      <c r="T740" s="42">
        <f t="shared" si="78"/>
        <v>41974.207649768519</v>
      </c>
      <c r="U740" s="40">
        <f t="shared" si="79"/>
        <v>2014</v>
      </c>
      <c r="V740" s="40">
        <f t="shared" si="80"/>
        <v>2014</v>
      </c>
      <c r="W740" s="50">
        <f t="shared" si="83"/>
        <v>30.603543356482987</v>
      </c>
    </row>
    <row r="741" spans="1:23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13">
        <f t="shared" si="81"/>
        <v>158</v>
      </c>
      <c r="P741" s="39">
        <f t="shared" si="82"/>
        <v>68.349999999999994</v>
      </c>
      <c r="Q741" s="39" t="s">
        <v>8344</v>
      </c>
      <c r="R741" s="39" t="s">
        <v>8339</v>
      </c>
      <c r="S741" s="42">
        <f t="shared" si="77"/>
        <v>41829.502655428238</v>
      </c>
      <c r="T741" s="42">
        <f t="shared" si="78"/>
        <v>41862.502657743054</v>
      </c>
      <c r="U741" s="40">
        <f t="shared" si="79"/>
        <v>2014</v>
      </c>
      <c r="V741" s="40">
        <f t="shared" si="80"/>
        <v>2014</v>
      </c>
      <c r="W741" s="50">
        <f t="shared" si="83"/>
        <v>33.000002314816811</v>
      </c>
    </row>
    <row r="742" spans="1:23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13">
        <f t="shared" si="81"/>
        <v>107</v>
      </c>
      <c r="P742" s="39">
        <f t="shared" si="82"/>
        <v>169.58</v>
      </c>
      <c r="Q742" s="39" t="s">
        <v>8344</v>
      </c>
      <c r="R742" s="39" t="s">
        <v>8339</v>
      </c>
      <c r="S742" s="42">
        <f t="shared" si="77"/>
        <v>42162.146792615735</v>
      </c>
      <c r="T742" s="42">
        <f t="shared" si="78"/>
        <v>42176.146787986116</v>
      </c>
      <c r="U742" s="40">
        <f t="shared" si="79"/>
        <v>2015</v>
      </c>
      <c r="V742" s="40">
        <f t="shared" si="80"/>
        <v>2015</v>
      </c>
      <c r="W742" s="50">
        <f t="shared" si="83"/>
        <v>13.99999537038093</v>
      </c>
    </row>
    <row r="743" spans="1:23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13">
        <f t="shared" si="81"/>
        <v>102</v>
      </c>
      <c r="P743" s="39">
        <f t="shared" si="82"/>
        <v>141.41999999999999</v>
      </c>
      <c r="Q743" s="39" t="s">
        <v>8344</v>
      </c>
      <c r="R743" s="39" t="s">
        <v>8339</v>
      </c>
      <c r="S743" s="42">
        <f t="shared" si="77"/>
        <v>41401.648226921294</v>
      </c>
      <c r="T743" s="42">
        <f t="shared" si="78"/>
        <v>41436.648226921294</v>
      </c>
      <c r="U743" s="40">
        <f t="shared" si="79"/>
        <v>2013</v>
      </c>
      <c r="V743" s="40">
        <f t="shared" si="80"/>
        <v>2013</v>
      </c>
      <c r="W743" s="50">
        <f t="shared" si="83"/>
        <v>35</v>
      </c>
    </row>
    <row r="744" spans="1:23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13">
        <f t="shared" si="81"/>
        <v>111</v>
      </c>
      <c r="P744" s="39">
        <f t="shared" si="82"/>
        <v>67.39</v>
      </c>
      <c r="Q744" s="39" t="s">
        <v>8344</v>
      </c>
      <c r="R744" s="39" t="s">
        <v>8339</v>
      </c>
      <c r="S744" s="42">
        <f t="shared" si="77"/>
        <v>41689.917966574074</v>
      </c>
      <c r="T744" s="42">
        <f t="shared" si="78"/>
        <v>41719.876304537036</v>
      </c>
      <c r="U744" s="40">
        <f t="shared" si="79"/>
        <v>2014</v>
      </c>
      <c r="V744" s="40">
        <f t="shared" si="80"/>
        <v>2014</v>
      </c>
      <c r="W744" s="50">
        <f t="shared" si="83"/>
        <v>29.958337962962105</v>
      </c>
    </row>
    <row r="745" spans="1:23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13">
        <f t="shared" si="81"/>
        <v>148</v>
      </c>
      <c r="P745" s="39">
        <f t="shared" si="82"/>
        <v>54.27</v>
      </c>
      <c r="Q745" s="39" t="s">
        <v>8344</v>
      </c>
      <c r="R745" s="39" t="s">
        <v>8339</v>
      </c>
      <c r="S745" s="42">
        <f t="shared" si="77"/>
        <v>40990.709325057869</v>
      </c>
      <c r="T745" s="42">
        <f t="shared" si="78"/>
        <v>41015.875</v>
      </c>
      <c r="U745" s="40">
        <f t="shared" si="79"/>
        <v>2012</v>
      </c>
      <c r="V745" s="40">
        <f t="shared" si="80"/>
        <v>2012</v>
      </c>
      <c r="W745" s="50">
        <f t="shared" si="83"/>
        <v>25.165674942130863</v>
      </c>
    </row>
    <row r="746" spans="1:23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13">
        <f t="shared" si="81"/>
        <v>102</v>
      </c>
      <c r="P746" s="39">
        <f t="shared" si="82"/>
        <v>82.52</v>
      </c>
      <c r="Q746" s="39" t="s">
        <v>8344</v>
      </c>
      <c r="R746" s="39" t="s">
        <v>8339</v>
      </c>
      <c r="S746" s="42">
        <f t="shared" si="77"/>
        <v>41226.957216469906</v>
      </c>
      <c r="T746" s="42">
        <f t="shared" si="78"/>
        <v>41256.957216469906</v>
      </c>
      <c r="U746" s="40">
        <f t="shared" si="79"/>
        <v>2012</v>
      </c>
      <c r="V746" s="40">
        <f t="shared" si="80"/>
        <v>2012</v>
      </c>
      <c r="W746" s="50">
        <f t="shared" si="83"/>
        <v>30</v>
      </c>
    </row>
    <row r="747" spans="1:23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13">
        <f t="shared" si="81"/>
        <v>179</v>
      </c>
      <c r="P747" s="39">
        <f t="shared" si="82"/>
        <v>53.73</v>
      </c>
      <c r="Q747" s="39" t="s">
        <v>8344</v>
      </c>
      <c r="R747" s="39" t="s">
        <v>8339</v>
      </c>
      <c r="S747" s="42">
        <f t="shared" si="77"/>
        <v>41367.572287557872</v>
      </c>
      <c r="T747" s="42">
        <f t="shared" si="78"/>
        <v>41397.572287557872</v>
      </c>
      <c r="U747" s="40">
        <f t="shared" si="79"/>
        <v>2013</v>
      </c>
      <c r="V747" s="40">
        <f t="shared" si="80"/>
        <v>2013</v>
      </c>
      <c r="W747" s="50">
        <f t="shared" si="83"/>
        <v>30</v>
      </c>
    </row>
    <row r="748" spans="1:23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13">
        <f t="shared" si="81"/>
        <v>111</v>
      </c>
      <c r="P748" s="39">
        <f t="shared" si="82"/>
        <v>34.21</v>
      </c>
      <c r="Q748" s="39" t="s">
        <v>8344</v>
      </c>
      <c r="R748" s="39" t="s">
        <v>8339</v>
      </c>
      <c r="S748" s="42">
        <f t="shared" si="77"/>
        <v>41157.042938761573</v>
      </c>
      <c r="T748" s="42">
        <f t="shared" si="78"/>
        <v>41175.165980787038</v>
      </c>
      <c r="U748" s="40">
        <f t="shared" si="79"/>
        <v>2012</v>
      </c>
      <c r="V748" s="40">
        <f t="shared" si="80"/>
        <v>2012</v>
      </c>
      <c r="W748" s="50">
        <f t="shared" si="83"/>
        <v>18.123042025465111</v>
      </c>
    </row>
    <row r="749" spans="1:23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13">
        <f t="shared" si="81"/>
        <v>100</v>
      </c>
      <c r="P749" s="39">
        <f t="shared" si="82"/>
        <v>127.33</v>
      </c>
      <c r="Q749" s="39" t="s">
        <v>8344</v>
      </c>
      <c r="R749" s="39" t="s">
        <v>8339</v>
      </c>
      <c r="S749" s="42">
        <f t="shared" si="77"/>
        <v>41988.548831238426</v>
      </c>
      <c r="T749" s="42">
        <f t="shared" si="78"/>
        <v>42019.454169444449</v>
      </c>
      <c r="U749" s="40">
        <f t="shared" si="79"/>
        <v>2015</v>
      </c>
      <c r="V749" s="40">
        <f t="shared" si="80"/>
        <v>2014</v>
      </c>
      <c r="W749" s="50">
        <f t="shared" si="83"/>
        <v>30.905338206022861</v>
      </c>
    </row>
    <row r="750" spans="1:23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13">
        <f t="shared" si="81"/>
        <v>100</v>
      </c>
      <c r="P750" s="39">
        <f t="shared" si="82"/>
        <v>45.57</v>
      </c>
      <c r="Q750" s="39" t="s">
        <v>8344</v>
      </c>
      <c r="R750" s="39" t="s">
        <v>8339</v>
      </c>
      <c r="S750" s="42">
        <f t="shared" si="77"/>
        <v>41831.84683988426</v>
      </c>
      <c r="T750" s="42">
        <f t="shared" si="78"/>
        <v>41861.84683988426</v>
      </c>
      <c r="U750" s="40">
        <f t="shared" si="79"/>
        <v>2014</v>
      </c>
      <c r="V750" s="40">
        <f t="shared" si="80"/>
        <v>2014</v>
      </c>
      <c r="W750" s="50">
        <f t="shared" si="83"/>
        <v>30</v>
      </c>
    </row>
    <row r="751" spans="1:23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13">
        <f t="shared" si="81"/>
        <v>106</v>
      </c>
      <c r="P751" s="39">
        <f t="shared" si="82"/>
        <v>95.96</v>
      </c>
      <c r="Q751" s="39" t="s">
        <v>8344</v>
      </c>
      <c r="R751" s="39" t="s">
        <v>8339</v>
      </c>
      <c r="S751" s="42">
        <f t="shared" si="77"/>
        <v>42733.941330208334</v>
      </c>
      <c r="T751" s="42">
        <f t="shared" si="78"/>
        <v>42763.941330208334</v>
      </c>
      <c r="U751" s="40">
        <f t="shared" si="79"/>
        <v>2017</v>
      </c>
      <c r="V751" s="40">
        <f t="shared" si="80"/>
        <v>2016</v>
      </c>
      <c r="W751" s="50">
        <f t="shared" si="83"/>
        <v>30</v>
      </c>
    </row>
    <row r="752" spans="1:23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13">
        <f t="shared" si="81"/>
        <v>103</v>
      </c>
      <c r="P752" s="39">
        <f t="shared" si="82"/>
        <v>77.27</v>
      </c>
      <c r="Q752" s="39" t="s">
        <v>8344</v>
      </c>
      <c r="R752" s="39" t="s">
        <v>8339</v>
      </c>
      <c r="S752" s="42">
        <f t="shared" si="77"/>
        <v>41299.878158240739</v>
      </c>
      <c r="T752" s="42">
        <f t="shared" si="78"/>
        <v>41329.878158240739</v>
      </c>
      <c r="U752" s="40">
        <f t="shared" si="79"/>
        <v>2013</v>
      </c>
      <c r="V752" s="40">
        <f t="shared" si="80"/>
        <v>2013</v>
      </c>
      <c r="W752" s="50">
        <f t="shared" si="83"/>
        <v>30</v>
      </c>
    </row>
    <row r="753" spans="1:23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13">
        <f t="shared" si="81"/>
        <v>119</v>
      </c>
      <c r="P753" s="39">
        <f t="shared" si="82"/>
        <v>57.34</v>
      </c>
      <c r="Q753" s="39" t="s">
        <v>8344</v>
      </c>
      <c r="R753" s="39" t="s">
        <v>8339</v>
      </c>
      <c r="S753" s="42">
        <f t="shared" si="77"/>
        <v>40713.630498553241</v>
      </c>
      <c r="T753" s="42">
        <f t="shared" si="78"/>
        <v>40759.630503182867</v>
      </c>
      <c r="U753" s="40">
        <f t="shared" si="79"/>
        <v>2011</v>
      </c>
      <c r="V753" s="40">
        <f t="shared" si="80"/>
        <v>2011</v>
      </c>
      <c r="W753" s="50">
        <f t="shared" si="83"/>
        <v>46.000004629626346</v>
      </c>
    </row>
    <row r="754" spans="1:23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13">
        <f t="shared" si="81"/>
        <v>112</v>
      </c>
      <c r="P754" s="39">
        <f t="shared" si="82"/>
        <v>53.19</v>
      </c>
      <c r="Q754" s="39" t="s">
        <v>8344</v>
      </c>
      <c r="R754" s="39" t="s">
        <v>8339</v>
      </c>
      <c r="S754" s="42">
        <f t="shared" si="77"/>
        <v>42639.421497881951</v>
      </c>
      <c r="T754" s="42">
        <f t="shared" si="78"/>
        <v>42659.458340277779</v>
      </c>
      <c r="U754" s="40">
        <f t="shared" si="79"/>
        <v>2016</v>
      </c>
      <c r="V754" s="40">
        <f t="shared" si="80"/>
        <v>2016</v>
      </c>
      <c r="W754" s="50">
        <f t="shared" si="83"/>
        <v>20.036842395827989</v>
      </c>
    </row>
    <row r="755" spans="1:23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13">
        <f t="shared" si="81"/>
        <v>128</v>
      </c>
      <c r="P755" s="39">
        <f t="shared" si="82"/>
        <v>492.31</v>
      </c>
      <c r="Q755" s="39" t="s">
        <v>8344</v>
      </c>
      <c r="R755" s="39" t="s">
        <v>8339</v>
      </c>
      <c r="S755" s="42">
        <f t="shared" si="77"/>
        <v>42019.590185081019</v>
      </c>
      <c r="T755" s="42">
        <f t="shared" si="78"/>
        <v>42049.590185081019</v>
      </c>
      <c r="U755" s="40">
        <f t="shared" si="79"/>
        <v>2015</v>
      </c>
      <c r="V755" s="40">
        <f t="shared" si="80"/>
        <v>2015</v>
      </c>
      <c r="W755" s="50">
        <f t="shared" si="83"/>
        <v>30</v>
      </c>
    </row>
    <row r="756" spans="1:23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13">
        <f t="shared" si="81"/>
        <v>104</v>
      </c>
      <c r="P756" s="39">
        <f t="shared" si="82"/>
        <v>42.35</v>
      </c>
      <c r="Q756" s="39" t="s">
        <v>8344</v>
      </c>
      <c r="R756" s="39" t="s">
        <v>8339</v>
      </c>
      <c r="S756" s="42">
        <f t="shared" si="77"/>
        <v>41249.749093993058</v>
      </c>
      <c r="T756" s="42">
        <f t="shared" si="78"/>
        <v>41279.749093993058</v>
      </c>
      <c r="U756" s="40">
        <f t="shared" si="79"/>
        <v>2013</v>
      </c>
      <c r="V756" s="40">
        <f t="shared" si="80"/>
        <v>2012</v>
      </c>
      <c r="W756" s="50">
        <f t="shared" si="83"/>
        <v>30</v>
      </c>
    </row>
    <row r="757" spans="1:23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13">
        <f t="shared" si="81"/>
        <v>102</v>
      </c>
      <c r="P757" s="39">
        <f t="shared" si="82"/>
        <v>37.47</v>
      </c>
      <c r="Q757" s="39" t="s">
        <v>8344</v>
      </c>
      <c r="R757" s="39" t="s">
        <v>8339</v>
      </c>
      <c r="S757" s="42">
        <f t="shared" si="77"/>
        <v>41383.605068020835</v>
      </c>
      <c r="T757" s="42">
        <f t="shared" si="78"/>
        <v>41414.028477546293</v>
      </c>
      <c r="U757" s="40">
        <f t="shared" si="79"/>
        <v>2013</v>
      </c>
      <c r="V757" s="40">
        <f t="shared" si="80"/>
        <v>2013</v>
      </c>
      <c r="W757" s="50">
        <f t="shared" si="83"/>
        <v>30.423409525457828</v>
      </c>
    </row>
    <row r="758" spans="1:23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13">
        <f t="shared" si="81"/>
        <v>118</v>
      </c>
      <c r="P758" s="39">
        <f t="shared" si="82"/>
        <v>37.450000000000003</v>
      </c>
      <c r="Q758" s="39" t="s">
        <v>8344</v>
      </c>
      <c r="R758" s="39" t="s">
        <v>8339</v>
      </c>
      <c r="S758" s="42">
        <f t="shared" si="77"/>
        <v>40590.766894201392</v>
      </c>
      <c r="T758" s="42">
        <f t="shared" si="78"/>
        <v>40651.72522521991</v>
      </c>
      <c r="U758" s="40">
        <f t="shared" si="79"/>
        <v>2011</v>
      </c>
      <c r="V758" s="40">
        <f t="shared" si="80"/>
        <v>2011</v>
      </c>
      <c r="W758" s="50">
        <f t="shared" si="83"/>
        <v>60.958331018518948</v>
      </c>
    </row>
    <row r="759" spans="1:23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13">
        <f t="shared" si="81"/>
        <v>238</v>
      </c>
      <c r="P759" s="39">
        <f t="shared" si="82"/>
        <v>33.06</v>
      </c>
      <c r="Q759" s="39" t="s">
        <v>8344</v>
      </c>
      <c r="R759" s="39" t="s">
        <v>8339</v>
      </c>
      <c r="S759" s="42">
        <f t="shared" si="77"/>
        <v>41235.054561504629</v>
      </c>
      <c r="T759" s="42">
        <f t="shared" si="78"/>
        <v>41249.054568449072</v>
      </c>
      <c r="U759" s="40">
        <f t="shared" si="79"/>
        <v>2012</v>
      </c>
      <c r="V759" s="40">
        <f t="shared" si="80"/>
        <v>2012</v>
      </c>
      <c r="W759" s="50">
        <f t="shared" si="83"/>
        <v>14.000006944443157</v>
      </c>
    </row>
    <row r="760" spans="1:23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13">
        <f t="shared" si="81"/>
        <v>102</v>
      </c>
      <c r="P760" s="39">
        <f t="shared" si="82"/>
        <v>134.21</v>
      </c>
      <c r="Q760" s="39" t="s">
        <v>8344</v>
      </c>
      <c r="R760" s="39" t="s">
        <v>8339</v>
      </c>
      <c r="S760" s="42">
        <f t="shared" si="77"/>
        <v>40429.836438287035</v>
      </c>
      <c r="T760" s="42">
        <f t="shared" si="78"/>
        <v>40459.836438287035</v>
      </c>
      <c r="U760" s="40">
        <f t="shared" si="79"/>
        <v>2010</v>
      </c>
      <c r="V760" s="40">
        <f t="shared" si="80"/>
        <v>2010</v>
      </c>
      <c r="W760" s="50">
        <f t="shared" si="83"/>
        <v>30</v>
      </c>
    </row>
    <row r="761" spans="1:23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13">
        <f t="shared" si="81"/>
        <v>102</v>
      </c>
      <c r="P761" s="39">
        <f t="shared" si="82"/>
        <v>51.47</v>
      </c>
      <c r="Q761" s="39" t="s">
        <v>8344</v>
      </c>
      <c r="R761" s="39" t="s">
        <v>8339</v>
      </c>
      <c r="S761" s="42">
        <f t="shared" si="77"/>
        <v>41789.33031873843</v>
      </c>
      <c r="T761" s="42">
        <f t="shared" si="78"/>
        <v>41829.33031873843</v>
      </c>
      <c r="U761" s="40">
        <f t="shared" si="79"/>
        <v>2014</v>
      </c>
      <c r="V761" s="40">
        <f t="shared" si="80"/>
        <v>2014</v>
      </c>
      <c r="W761" s="50">
        <f t="shared" si="83"/>
        <v>40</v>
      </c>
    </row>
    <row r="762" spans="1:23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13">
        <f t="shared" si="81"/>
        <v>0</v>
      </c>
      <c r="P762" s="39">
        <f t="shared" si="82"/>
        <v>0</v>
      </c>
      <c r="Q762" s="39" t="s">
        <v>8344</v>
      </c>
      <c r="R762" s="39" t="s">
        <v>8307</v>
      </c>
      <c r="S762" s="42">
        <f t="shared" si="77"/>
        <v>42670.764044131945</v>
      </c>
      <c r="T762" s="42">
        <f t="shared" si="78"/>
        <v>42700.805706168983</v>
      </c>
      <c r="U762" s="40">
        <f t="shared" si="79"/>
        <v>2016</v>
      </c>
      <c r="V762" s="40">
        <f t="shared" si="80"/>
        <v>2016</v>
      </c>
      <c r="W762" s="50">
        <f t="shared" si="83"/>
        <v>30.041662037037895</v>
      </c>
    </row>
    <row r="763" spans="1:23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13">
        <f t="shared" si="81"/>
        <v>5</v>
      </c>
      <c r="P763" s="39">
        <f t="shared" si="82"/>
        <v>39.17</v>
      </c>
      <c r="Q763" s="39" t="s">
        <v>8344</v>
      </c>
      <c r="R763" s="39" t="s">
        <v>8307</v>
      </c>
      <c r="S763" s="42">
        <f t="shared" si="77"/>
        <v>41642.751459791667</v>
      </c>
      <c r="T763" s="42">
        <f t="shared" si="78"/>
        <v>41672.751459791667</v>
      </c>
      <c r="U763" s="40">
        <f t="shared" si="79"/>
        <v>2014</v>
      </c>
      <c r="V763" s="40">
        <f t="shared" si="80"/>
        <v>2014</v>
      </c>
      <c r="W763" s="50">
        <f t="shared" si="83"/>
        <v>30</v>
      </c>
    </row>
    <row r="764" spans="1:23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13">
        <f t="shared" si="81"/>
        <v>0</v>
      </c>
      <c r="P764" s="39">
        <f t="shared" si="82"/>
        <v>0</v>
      </c>
      <c r="Q764" s="39" t="s">
        <v>8344</v>
      </c>
      <c r="R764" s="39" t="s">
        <v>8307</v>
      </c>
      <c r="S764" s="42">
        <f t="shared" si="77"/>
        <v>42690.858455671296</v>
      </c>
      <c r="T764" s="42">
        <f t="shared" si="78"/>
        <v>42708.250002314817</v>
      </c>
      <c r="U764" s="40">
        <f t="shared" si="79"/>
        <v>2016</v>
      </c>
      <c r="V764" s="40">
        <f t="shared" si="80"/>
        <v>2016</v>
      </c>
      <c r="W764" s="50">
        <f t="shared" si="83"/>
        <v>17.391546643520996</v>
      </c>
    </row>
    <row r="765" spans="1:23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13">
        <f t="shared" si="81"/>
        <v>0</v>
      </c>
      <c r="P765" s="39">
        <f t="shared" si="82"/>
        <v>5</v>
      </c>
      <c r="Q765" s="39" t="s">
        <v>8344</v>
      </c>
      <c r="R765" s="39" t="s">
        <v>8307</v>
      </c>
      <c r="S765" s="42">
        <f t="shared" si="77"/>
        <v>41471.446856574075</v>
      </c>
      <c r="T765" s="42">
        <f t="shared" si="78"/>
        <v>41501.446856574075</v>
      </c>
      <c r="U765" s="40">
        <f t="shared" si="79"/>
        <v>2013</v>
      </c>
      <c r="V765" s="40">
        <f t="shared" si="80"/>
        <v>2013</v>
      </c>
      <c r="W765" s="50">
        <f t="shared" si="83"/>
        <v>30</v>
      </c>
    </row>
    <row r="766" spans="1:23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13">
        <f t="shared" si="81"/>
        <v>0</v>
      </c>
      <c r="P766" s="39">
        <f t="shared" si="82"/>
        <v>0</v>
      </c>
      <c r="Q766" s="39" t="s">
        <v>8344</v>
      </c>
      <c r="R766" s="39" t="s">
        <v>8307</v>
      </c>
      <c r="S766" s="42">
        <f t="shared" si="77"/>
        <v>42227.173161585648</v>
      </c>
      <c r="T766" s="42">
        <f t="shared" si="78"/>
        <v>42257.173161585648</v>
      </c>
      <c r="U766" s="40">
        <f t="shared" si="79"/>
        <v>2015</v>
      </c>
      <c r="V766" s="40">
        <f t="shared" si="80"/>
        <v>2015</v>
      </c>
      <c r="W766" s="50">
        <f t="shared" si="83"/>
        <v>30</v>
      </c>
    </row>
    <row r="767" spans="1:23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13">
        <f t="shared" si="81"/>
        <v>36</v>
      </c>
      <c r="P767" s="39">
        <f t="shared" si="82"/>
        <v>57.3</v>
      </c>
      <c r="Q767" s="39" t="s">
        <v>8344</v>
      </c>
      <c r="R767" s="39" t="s">
        <v>8307</v>
      </c>
      <c r="S767" s="42">
        <f t="shared" si="77"/>
        <v>41901.542646805559</v>
      </c>
      <c r="T767" s="42">
        <f t="shared" si="78"/>
        <v>41931.542646805559</v>
      </c>
      <c r="U767" s="40">
        <f t="shared" si="79"/>
        <v>2014</v>
      </c>
      <c r="V767" s="40">
        <f t="shared" si="80"/>
        <v>2014</v>
      </c>
      <c r="W767" s="50">
        <f t="shared" si="83"/>
        <v>30</v>
      </c>
    </row>
    <row r="768" spans="1:23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13">
        <f t="shared" si="81"/>
        <v>0</v>
      </c>
      <c r="P768" s="39">
        <f t="shared" si="82"/>
        <v>0</v>
      </c>
      <c r="Q768" s="39" t="s">
        <v>8344</v>
      </c>
      <c r="R768" s="39" t="s">
        <v>8307</v>
      </c>
      <c r="S768" s="42">
        <f t="shared" si="77"/>
        <v>42021.783373645827</v>
      </c>
      <c r="T768" s="42">
        <f t="shared" si="78"/>
        <v>42051.783373645827</v>
      </c>
      <c r="U768" s="40">
        <f t="shared" si="79"/>
        <v>2015</v>
      </c>
      <c r="V768" s="40">
        <f t="shared" si="80"/>
        <v>2015</v>
      </c>
      <c r="W768" s="50">
        <f t="shared" si="83"/>
        <v>30</v>
      </c>
    </row>
    <row r="769" spans="1:23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13">
        <f t="shared" si="81"/>
        <v>4</v>
      </c>
      <c r="P769" s="39">
        <f t="shared" si="82"/>
        <v>59</v>
      </c>
      <c r="Q769" s="39" t="s">
        <v>8344</v>
      </c>
      <c r="R769" s="39" t="s">
        <v>8307</v>
      </c>
      <c r="S769" s="42">
        <f t="shared" si="77"/>
        <v>42115.143643634263</v>
      </c>
      <c r="T769" s="42">
        <f t="shared" si="78"/>
        <v>42145.143643634263</v>
      </c>
      <c r="U769" s="40">
        <f t="shared" si="79"/>
        <v>2015</v>
      </c>
      <c r="V769" s="40">
        <f t="shared" si="80"/>
        <v>2015</v>
      </c>
      <c r="W769" s="50">
        <f t="shared" si="83"/>
        <v>30</v>
      </c>
    </row>
    <row r="770" spans="1:23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13">
        <f t="shared" si="81"/>
        <v>0</v>
      </c>
      <c r="P770" s="39">
        <f t="shared" si="82"/>
        <v>0</v>
      </c>
      <c r="Q770" s="39" t="s">
        <v>8344</v>
      </c>
      <c r="R770" s="39" t="s">
        <v>8307</v>
      </c>
      <c r="S770" s="42">
        <f t="shared" ref="S770:S833" si="84">((((LEFT(J770,10) &amp; "." &amp; RIGHT(J770,3))/60)/60)/24)+DATE(1970,1,1)</f>
        <v>41594.207070486111</v>
      </c>
      <c r="T770" s="42">
        <f t="shared" ref="T770:T833" si="85">((((LEFT(I770,10) &amp; "." &amp; RIGHT(I770,3))/60)/60)/24)+DATE(1970,1,1)</f>
        <v>41624.207070486111</v>
      </c>
      <c r="U770" s="40">
        <f t="shared" ref="U770:U833" si="86">YEAR(T770)</f>
        <v>2013</v>
      </c>
      <c r="V770" s="40">
        <f t="shared" ref="V770:V833" si="87">YEAR(S770)</f>
        <v>2013</v>
      </c>
      <c r="W770" s="50">
        <f t="shared" si="83"/>
        <v>30</v>
      </c>
    </row>
    <row r="771" spans="1:23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13">
        <f t="shared" ref="O771:O834" si="88">IFERROR(ROUND(E771/D771*100,0),"no backers")</f>
        <v>41</v>
      </c>
      <c r="P771" s="39">
        <f t="shared" ref="P771:P834" si="89">IFERROR(ROUND(E771/L771,2),0)</f>
        <v>31.85</v>
      </c>
      <c r="Q771" s="39" t="s">
        <v>8344</v>
      </c>
      <c r="R771" s="39" t="s">
        <v>8307</v>
      </c>
      <c r="S771" s="42">
        <f t="shared" si="84"/>
        <v>41604.996459421302</v>
      </c>
      <c r="T771" s="42">
        <f t="shared" si="85"/>
        <v>41634.996459421302</v>
      </c>
      <c r="U771" s="40">
        <f t="shared" si="86"/>
        <v>2013</v>
      </c>
      <c r="V771" s="40">
        <f t="shared" si="87"/>
        <v>2013</v>
      </c>
      <c r="W771" s="50">
        <f t="shared" ref="W771:W834" si="90">T771-S771</f>
        <v>30</v>
      </c>
    </row>
    <row r="772" spans="1:23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13">
        <f t="shared" si="88"/>
        <v>0</v>
      </c>
      <c r="P772" s="39">
        <f t="shared" si="89"/>
        <v>0</v>
      </c>
      <c r="Q772" s="39" t="s">
        <v>8344</v>
      </c>
      <c r="R772" s="39" t="s">
        <v>8307</v>
      </c>
      <c r="S772" s="42">
        <f t="shared" si="84"/>
        <v>41289.999645474534</v>
      </c>
      <c r="T772" s="42">
        <f t="shared" si="85"/>
        <v>41329.999645474534</v>
      </c>
      <c r="U772" s="40">
        <f t="shared" si="86"/>
        <v>2013</v>
      </c>
      <c r="V772" s="40">
        <f t="shared" si="87"/>
        <v>2013</v>
      </c>
      <c r="W772" s="50">
        <f t="shared" si="90"/>
        <v>40</v>
      </c>
    </row>
    <row r="773" spans="1:23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13">
        <f t="shared" si="88"/>
        <v>0</v>
      </c>
      <c r="P773" s="39">
        <f t="shared" si="89"/>
        <v>10</v>
      </c>
      <c r="Q773" s="39" t="s">
        <v>8344</v>
      </c>
      <c r="R773" s="39" t="s">
        <v>8307</v>
      </c>
      <c r="S773" s="42">
        <f t="shared" si="84"/>
        <v>42349.824099560181</v>
      </c>
      <c r="T773" s="42">
        <f t="shared" si="85"/>
        <v>42399.824099560181</v>
      </c>
      <c r="U773" s="40">
        <f t="shared" si="86"/>
        <v>2016</v>
      </c>
      <c r="V773" s="40">
        <f t="shared" si="87"/>
        <v>2015</v>
      </c>
      <c r="W773" s="50">
        <f t="shared" si="90"/>
        <v>50</v>
      </c>
    </row>
    <row r="774" spans="1:23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13">
        <f t="shared" si="88"/>
        <v>3</v>
      </c>
      <c r="P774" s="39">
        <f t="shared" si="89"/>
        <v>50</v>
      </c>
      <c r="Q774" s="39" t="s">
        <v>8344</v>
      </c>
      <c r="R774" s="39" t="s">
        <v>8307</v>
      </c>
      <c r="S774" s="42">
        <f t="shared" si="84"/>
        <v>40068.056938877315</v>
      </c>
      <c r="T774" s="42">
        <f t="shared" si="85"/>
        <v>40118.165983101855</v>
      </c>
      <c r="U774" s="40">
        <f t="shared" si="86"/>
        <v>2009</v>
      </c>
      <c r="V774" s="40">
        <f t="shared" si="87"/>
        <v>2009</v>
      </c>
      <c r="W774" s="50">
        <f t="shared" si="90"/>
        <v>50.109044224540412</v>
      </c>
    </row>
    <row r="775" spans="1:23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13">
        <f t="shared" si="88"/>
        <v>1</v>
      </c>
      <c r="P775" s="39">
        <f t="shared" si="89"/>
        <v>16</v>
      </c>
      <c r="Q775" s="39" t="s">
        <v>8344</v>
      </c>
      <c r="R775" s="39" t="s">
        <v>8307</v>
      </c>
      <c r="S775" s="42">
        <f t="shared" si="84"/>
        <v>42100.735948900459</v>
      </c>
      <c r="T775" s="42">
        <f t="shared" si="85"/>
        <v>42134.959037731474</v>
      </c>
      <c r="U775" s="40">
        <f t="shared" si="86"/>
        <v>2015</v>
      </c>
      <c r="V775" s="40">
        <f t="shared" si="87"/>
        <v>2015</v>
      </c>
      <c r="W775" s="50">
        <f t="shared" si="90"/>
        <v>34.223088831015048</v>
      </c>
    </row>
    <row r="776" spans="1:23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13">
        <f t="shared" si="88"/>
        <v>70</v>
      </c>
      <c r="P776" s="39">
        <f t="shared" si="89"/>
        <v>39</v>
      </c>
      <c r="Q776" s="39" t="s">
        <v>8344</v>
      </c>
      <c r="R776" s="39" t="s">
        <v>8307</v>
      </c>
      <c r="S776" s="42">
        <f t="shared" si="84"/>
        <v>41663.780301134255</v>
      </c>
      <c r="T776" s="42">
        <f t="shared" si="85"/>
        <v>41693.780301134255</v>
      </c>
      <c r="U776" s="40">
        <f t="shared" si="86"/>
        <v>2014</v>
      </c>
      <c r="V776" s="40">
        <f t="shared" si="87"/>
        <v>2014</v>
      </c>
      <c r="W776" s="50">
        <f t="shared" si="90"/>
        <v>30</v>
      </c>
    </row>
    <row r="777" spans="1:23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13">
        <f t="shared" si="88"/>
        <v>2</v>
      </c>
      <c r="P777" s="39">
        <f t="shared" si="89"/>
        <v>34</v>
      </c>
      <c r="Q777" s="39" t="s">
        <v>8344</v>
      </c>
      <c r="R777" s="39" t="s">
        <v>8307</v>
      </c>
      <c r="S777" s="42">
        <f t="shared" si="84"/>
        <v>40863.0601365162</v>
      </c>
      <c r="T777" s="42">
        <f t="shared" si="85"/>
        <v>40893.0601365162</v>
      </c>
      <c r="U777" s="40">
        <f t="shared" si="86"/>
        <v>2011</v>
      </c>
      <c r="V777" s="40">
        <f t="shared" si="87"/>
        <v>2011</v>
      </c>
      <c r="W777" s="50">
        <f t="shared" si="90"/>
        <v>30</v>
      </c>
    </row>
    <row r="778" spans="1:23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13">
        <f t="shared" si="88"/>
        <v>51</v>
      </c>
      <c r="P778" s="39">
        <f t="shared" si="89"/>
        <v>63.12</v>
      </c>
      <c r="Q778" s="39" t="s">
        <v>8344</v>
      </c>
      <c r="R778" s="39" t="s">
        <v>8307</v>
      </c>
      <c r="S778" s="42">
        <f t="shared" si="84"/>
        <v>42250.685713483792</v>
      </c>
      <c r="T778" s="42">
        <f t="shared" si="85"/>
        <v>42288.208340277779</v>
      </c>
      <c r="U778" s="40">
        <f t="shared" si="86"/>
        <v>2015</v>
      </c>
      <c r="V778" s="40">
        <f t="shared" si="87"/>
        <v>2015</v>
      </c>
      <c r="W778" s="50">
        <f t="shared" si="90"/>
        <v>37.522626793987001</v>
      </c>
    </row>
    <row r="779" spans="1:23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13">
        <f t="shared" si="88"/>
        <v>1</v>
      </c>
      <c r="P779" s="39">
        <f t="shared" si="89"/>
        <v>7</v>
      </c>
      <c r="Q779" s="39" t="s">
        <v>8344</v>
      </c>
      <c r="R779" s="39" t="s">
        <v>8307</v>
      </c>
      <c r="S779" s="42">
        <f t="shared" si="84"/>
        <v>41456.981221956019</v>
      </c>
      <c r="T779" s="42">
        <f t="shared" si="85"/>
        <v>41486.981221956019</v>
      </c>
      <c r="U779" s="40">
        <f t="shared" si="86"/>
        <v>2013</v>
      </c>
      <c r="V779" s="40">
        <f t="shared" si="87"/>
        <v>2013</v>
      </c>
      <c r="W779" s="50">
        <f t="shared" si="90"/>
        <v>30</v>
      </c>
    </row>
    <row r="780" spans="1:23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13">
        <f t="shared" si="88"/>
        <v>0</v>
      </c>
      <c r="P780" s="39">
        <f t="shared" si="89"/>
        <v>2</v>
      </c>
      <c r="Q780" s="39" t="s">
        <v>8344</v>
      </c>
      <c r="R780" s="39" t="s">
        <v>8307</v>
      </c>
      <c r="S780" s="42">
        <f t="shared" si="84"/>
        <v>41729.702322685189</v>
      </c>
      <c r="T780" s="42">
        <f t="shared" si="85"/>
        <v>41759.702322685189</v>
      </c>
      <c r="U780" s="40">
        <f t="shared" si="86"/>
        <v>2014</v>
      </c>
      <c r="V780" s="40">
        <f t="shared" si="87"/>
        <v>2014</v>
      </c>
      <c r="W780" s="50">
        <f t="shared" si="90"/>
        <v>30</v>
      </c>
    </row>
    <row r="781" spans="1:23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13">
        <f t="shared" si="88"/>
        <v>3</v>
      </c>
      <c r="P781" s="39">
        <f t="shared" si="89"/>
        <v>66.67</v>
      </c>
      <c r="Q781" s="39" t="s">
        <v>8344</v>
      </c>
      <c r="R781" s="39" t="s">
        <v>8307</v>
      </c>
      <c r="S781" s="42">
        <f t="shared" si="84"/>
        <v>40436.684096122684</v>
      </c>
      <c r="T781" s="42">
        <f t="shared" si="85"/>
        <v>40466.166668981481</v>
      </c>
      <c r="U781" s="40">
        <f t="shared" si="86"/>
        <v>2010</v>
      </c>
      <c r="V781" s="40">
        <f t="shared" si="87"/>
        <v>2010</v>
      </c>
      <c r="W781" s="50">
        <f t="shared" si="90"/>
        <v>29.48257285879663</v>
      </c>
    </row>
    <row r="782" spans="1:23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13">
        <f t="shared" si="88"/>
        <v>104</v>
      </c>
      <c r="P782" s="39">
        <f t="shared" si="89"/>
        <v>38.520000000000003</v>
      </c>
      <c r="Q782" s="39" t="s">
        <v>8309</v>
      </c>
      <c r="R782" s="39" t="s">
        <v>8308</v>
      </c>
      <c r="S782" s="42">
        <f t="shared" si="84"/>
        <v>40636.673900752314</v>
      </c>
      <c r="T782" s="42">
        <f t="shared" si="85"/>
        <v>40666.673900752314</v>
      </c>
      <c r="U782" s="40">
        <f t="shared" si="86"/>
        <v>2011</v>
      </c>
      <c r="V782" s="40">
        <f t="shared" si="87"/>
        <v>2011</v>
      </c>
      <c r="W782" s="50">
        <f t="shared" si="90"/>
        <v>30</v>
      </c>
    </row>
    <row r="783" spans="1:23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13">
        <f t="shared" si="88"/>
        <v>133</v>
      </c>
      <c r="P783" s="39">
        <f t="shared" si="89"/>
        <v>42.61</v>
      </c>
      <c r="Q783" s="39" t="s">
        <v>8309</v>
      </c>
      <c r="R783" s="39" t="s">
        <v>8308</v>
      </c>
      <c r="S783" s="42">
        <f t="shared" si="84"/>
        <v>41403.00086428241</v>
      </c>
      <c r="T783" s="42">
        <f t="shared" si="85"/>
        <v>41433.00086428241</v>
      </c>
      <c r="U783" s="40">
        <f t="shared" si="86"/>
        <v>2013</v>
      </c>
      <c r="V783" s="40">
        <f t="shared" si="87"/>
        <v>2013</v>
      </c>
      <c r="W783" s="50">
        <f t="shared" si="90"/>
        <v>30</v>
      </c>
    </row>
    <row r="784" spans="1:23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13">
        <f t="shared" si="88"/>
        <v>100</v>
      </c>
      <c r="P784" s="39">
        <f t="shared" si="89"/>
        <v>50</v>
      </c>
      <c r="Q784" s="39" t="s">
        <v>8309</v>
      </c>
      <c r="R784" s="39" t="s">
        <v>8308</v>
      </c>
      <c r="S784" s="42">
        <f t="shared" si="84"/>
        <v>41116.75812849537</v>
      </c>
      <c r="T784" s="42">
        <f t="shared" si="85"/>
        <v>41146.75812849537</v>
      </c>
      <c r="U784" s="40">
        <f t="shared" si="86"/>
        <v>2012</v>
      </c>
      <c r="V784" s="40">
        <f t="shared" si="87"/>
        <v>2012</v>
      </c>
      <c r="W784" s="50">
        <f t="shared" si="90"/>
        <v>30</v>
      </c>
    </row>
    <row r="785" spans="1:23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13">
        <f t="shared" si="88"/>
        <v>148</v>
      </c>
      <c r="P785" s="39">
        <f t="shared" si="89"/>
        <v>63.49</v>
      </c>
      <c r="Q785" s="39" t="s">
        <v>8309</v>
      </c>
      <c r="R785" s="39" t="s">
        <v>8308</v>
      </c>
      <c r="S785" s="42">
        <f t="shared" si="84"/>
        <v>40987.773715844909</v>
      </c>
      <c r="T785" s="42">
        <f t="shared" si="85"/>
        <v>41026.916666666664</v>
      </c>
      <c r="U785" s="40">
        <f t="shared" si="86"/>
        <v>2012</v>
      </c>
      <c r="V785" s="40">
        <f t="shared" si="87"/>
        <v>2012</v>
      </c>
      <c r="W785" s="50">
        <f t="shared" si="90"/>
        <v>39.142950821755221</v>
      </c>
    </row>
    <row r="786" spans="1:23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13">
        <f t="shared" si="88"/>
        <v>103</v>
      </c>
      <c r="P786" s="39">
        <f t="shared" si="89"/>
        <v>102.5</v>
      </c>
      <c r="Q786" s="39" t="s">
        <v>8309</v>
      </c>
      <c r="R786" s="39" t="s">
        <v>8308</v>
      </c>
      <c r="S786" s="42">
        <f t="shared" si="84"/>
        <v>41675.149529155096</v>
      </c>
      <c r="T786" s="42">
        <f t="shared" si="85"/>
        <v>41715.107867118058</v>
      </c>
      <c r="U786" s="40">
        <f t="shared" si="86"/>
        <v>2014</v>
      </c>
      <c r="V786" s="40">
        <f t="shared" si="87"/>
        <v>2014</v>
      </c>
      <c r="W786" s="50">
        <f t="shared" si="90"/>
        <v>39.958337962962105</v>
      </c>
    </row>
    <row r="787" spans="1:23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13">
        <f t="shared" si="88"/>
        <v>181</v>
      </c>
      <c r="P787" s="39">
        <f t="shared" si="89"/>
        <v>31.14</v>
      </c>
      <c r="Q787" s="39" t="s">
        <v>8309</v>
      </c>
      <c r="R787" s="39" t="s">
        <v>8308</v>
      </c>
      <c r="S787" s="42">
        <f t="shared" si="84"/>
        <v>41303.593934201388</v>
      </c>
      <c r="T787" s="42">
        <f t="shared" si="85"/>
        <v>41333.593934201388</v>
      </c>
      <c r="U787" s="40">
        <f t="shared" si="86"/>
        <v>2013</v>
      </c>
      <c r="V787" s="40">
        <f t="shared" si="87"/>
        <v>2013</v>
      </c>
      <c r="W787" s="50">
        <f t="shared" si="90"/>
        <v>30</v>
      </c>
    </row>
    <row r="788" spans="1:23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13">
        <f t="shared" si="88"/>
        <v>143</v>
      </c>
      <c r="P788" s="39">
        <f t="shared" si="89"/>
        <v>162.27000000000001</v>
      </c>
      <c r="Q788" s="39" t="s">
        <v>8309</v>
      </c>
      <c r="R788" s="39" t="s">
        <v>8308</v>
      </c>
      <c r="S788" s="42">
        <f t="shared" si="84"/>
        <v>40983.055954097224</v>
      </c>
      <c r="T788" s="42">
        <f t="shared" si="85"/>
        <v>41040.657641435188</v>
      </c>
      <c r="U788" s="40">
        <f t="shared" si="86"/>
        <v>2012</v>
      </c>
      <c r="V788" s="40">
        <f t="shared" si="87"/>
        <v>2012</v>
      </c>
      <c r="W788" s="50">
        <f t="shared" si="90"/>
        <v>57.601687337963085</v>
      </c>
    </row>
    <row r="789" spans="1:23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13">
        <f t="shared" si="88"/>
        <v>114</v>
      </c>
      <c r="P789" s="39">
        <f t="shared" si="89"/>
        <v>80.59</v>
      </c>
      <c r="Q789" s="39" t="s">
        <v>8309</v>
      </c>
      <c r="R789" s="39" t="s">
        <v>8308</v>
      </c>
      <c r="S789" s="42">
        <f t="shared" si="84"/>
        <v>41549.627618356484</v>
      </c>
      <c r="T789" s="42">
        <f t="shared" si="85"/>
        <v>41579.627618356484</v>
      </c>
      <c r="U789" s="40">
        <f t="shared" si="86"/>
        <v>2013</v>
      </c>
      <c r="V789" s="40">
        <f t="shared" si="87"/>
        <v>2013</v>
      </c>
      <c r="W789" s="50">
        <f t="shared" si="90"/>
        <v>30</v>
      </c>
    </row>
    <row r="790" spans="1:23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13">
        <f t="shared" si="88"/>
        <v>204</v>
      </c>
      <c r="P790" s="39">
        <f t="shared" si="89"/>
        <v>59.85</v>
      </c>
      <c r="Q790" s="39" t="s">
        <v>8309</v>
      </c>
      <c r="R790" s="39" t="s">
        <v>8308</v>
      </c>
      <c r="S790" s="42">
        <f t="shared" si="84"/>
        <v>41059.006812361113</v>
      </c>
      <c r="T790" s="42">
        <f t="shared" si="85"/>
        <v>41097.165978472221</v>
      </c>
      <c r="U790" s="40">
        <f t="shared" si="86"/>
        <v>2012</v>
      </c>
      <c r="V790" s="40">
        <f t="shared" si="87"/>
        <v>2012</v>
      </c>
      <c r="W790" s="50">
        <f t="shared" si="90"/>
        <v>38.159166111108789</v>
      </c>
    </row>
    <row r="791" spans="1:23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13">
        <f t="shared" si="88"/>
        <v>109</v>
      </c>
      <c r="P791" s="39">
        <f t="shared" si="89"/>
        <v>132.86000000000001</v>
      </c>
      <c r="Q791" s="39" t="s">
        <v>8309</v>
      </c>
      <c r="R791" s="39" t="s">
        <v>8308</v>
      </c>
      <c r="S791" s="42">
        <f t="shared" si="84"/>
        <v>41277.186114351854</v>
      </c>
      <c r="T791" s="42">
        <f t="shared" si="85"/>
        <v>41295.332640509259</v>
      </c>
      <c r="U791" s="40">
        <f t="shared" si="86"/>
        <v>2013</v>
      </c>
      <c r="V791" s="40">
        <f t="shared" si="87"/>
        <v>2013</v>
      </c>
      <c r="W791" s="50">
        <f t="shared" si="90"/>
        <v>18.146526157404878</v>
      </c>
    </row>
    <row r="792" spans="1:23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13">
        <f t="shared" si="88"/>
        <v>144</v>
      </c>
      <c r="P792" s="39">
        <f t="shared" si="89"/>
        <v>92.55</v>
      </c>
      <c r="Q792" s="39" t="s">
        <v>8309</v>
      </c>
      <c r="R792" s="39" t="s">
        <v>8308</v>
      </c>
      <c r="S792" s="42">
        <f t="shared" si="84"/>
        <v>41276.047915960648</v>
      </c>
      <c r="T792" s="42">
        <f t="shared" si="85"/>
        <v>41306.047915960648</v>
      </c>
      <c r="U792" s="40">
        <f t="shared" si="86"/>
        <v>2013</v>
      </c>
      <c r="V792" s="40">
        <f t="shared" si="87"/>
        <v>2013</v>
      </c>
      <c r="W792" s="50">
        <f t="shared" si="90"/>
        <v>30</v>
      </c>
    </row>
    <row r="793" spans="1:23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13">
        <f t="shared" si="88"/>
        <v>104</v>
      </c>
      <c r="P793" s="39">
        <f t="shared" si="89"/>
        <v>60.86</v>
      </c>
      <c r="Q793" s="39" t="s">
        <v>8309</v>
      </c>
      <c r="R793" s="39" t="s">
        <v>8308</v>
      </c>
      <c r="S793" s="42">
        <f t="shared" si="84"/>
        <v>41557.780632476853</v>
      </c>
      <c r="T793" s="42">
        <f t="shared" si="85"/>
        <v>41591.24930949074</v>
      </c>
      <c r="U793" s="40">
        <f t="shared" si="86"/>
        <v>2013</v>
      </c>
      <c r="V793" s="40">
        <f t="shared" si="87"/>
        <v>2013</v>
      </c>
      <c r="W793" s="50">
        <f t="shared" si="90"/>
        <v>33.468677013886918</v>
      </c>
    </row>
    <row r="794" spans="1:23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13">
        <f t="shared" si="88"/>
        <v>100</v>
      </c>
      <c r="P794" s="39">
        <f t="shared" si="89"/>
        <v>41.85</v>
      </c>
      <c r="Q794" s="39" t="s">
        <v>8309</v>
      </c>
      <c r="R794" s="39" t="s">
        <v>8308</v>
      </c>
      <c r="S794" s="42">
        <f t="shared" si="84"/>
        <v>41555.873656053242</v>
      </c>
      <c r="T794" s="42">
        <f t="shared" si="85"/>
        <v>41585.915318090279</v>
      </c>
      <c r="U794" s="40">
        <f t="shared" si="86"/>
        <v>2013</v>
      </c>
      <c r="V794" s="40">
        <f t="shared" si="87"/>
        <v>2013</v>
      </c>
      <c r="W794" s="50">
        <f t="shared" si="90"/>
        <v>30.041662037037895</v>
      </c>
    </row>
    <row r="795" spans="1:23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13">
        <f t="shared" si="88"/>
        <v>103</v>
      </c>
      <c r="P795" s="39">
        <f t="shared" si="89"/>
        <v>88.33</v>
      </c>
      <c r="Q795" s="39" t="s">
        <v>8309</v>
      </c>
      <c r="R795" s="39" t="s">
        <v>8308</v>
      </c>
      <c r="S795" s="42">
        <f t="shared" si="84"/>
        <v>41442.741252824075</v>
      </c>
      <c r="T795" s="42">
        <f t="shared" si="85"/>
        <v>41458.207645138886</v>
      </c>
      <c r="U795" s="40">
        <f t="shared" si="86"/>
        <v>2013</v>
      </c>
      <c r="V795" s="40">
        <f t="shared" si="87"/>
        <v>2013</v>
      </c>
      <c r="W795" s="50">
        <f t="shared" si="90"/>
        <v>15.466392314810946</v>
      </c>
    </row>
    <row r="796" spans="1:23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13">
        <f t="shared" si="88"/>
        <v>105</v>
      </c>
      <c r="P796" s="39">
        <f t="shared" si="89"/>
        <v>158.96</v>
      </c>
      <c r="Q796" s="39" t="s">
        <v>8309</v>
      </c>
      <c r="R796" s="39" t="s">
        <v>8308</v>
      </c>
      <c r="S796" s="42">
        <f t="shared" si="84"/>
        <v>40736.115020104167</v>
      </c>
      <c r="T796" s="42">
        <f t="shared" si="85"/>
        <v>40791.712504166666</v>
      </c>
      <c r="U796" s="40">
        <f t="shared" si="86"/>
        <v>2011</v>
      </c>
      <c r="V796" s="40">
        <f t="shared" si="87"/>
        <v>2011</v>
      </c>
      <c r="W796" s="50">
        <f t="shared" si="90"/>
        <v>55.597484062498552</v>
      </c>
    </row>
    <row r="797" spans="1:23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13">
        <f t="shared" si="88"/>
        <v>112</v>
      </c>
      <c r="P797" s="39">
        <f t="shared" si="89"/>
        <v>85.05</v>
      </c>
      <c r="Q797" s="39" t="s">
        <v>8309</v>
      </c>
      <c r="R797" s="39" t="s">
        <v>8308</v>
      </c>
      <c r="S797" s="42">
        <f t="shared" si="84"/>
        <v>40963.613038958334</v>
      </c>
      <c r="T797" s="42">
        <f t="shared" si="85"/>
        <v>41006.207647453703</v>
      </c>
      <c r="U797" s="40">
        <f t="shared" si="86"/>
        <v>2012</v>
      </c>
      <c r="V797" s="40">
        <f t="shared" si="87"/>
        <v>2012</v>
      </c>
      <c r="W797" s="50">
        <f t="shared" si="90"/>
        <v>42.594608495368448</v>
      </c>
    </row>
    <row r="798" spans="1:23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13">
        <f t="shared" si="88"/>
        <v>101</v>
      </c>
      <c r="P798" s="39">
        <f t="shared" si="89"/>
        <v>112.61</v>
      </c>
      <c r="Q798" s="39" t="s">
        <v>8309</v>
      </c>
      <c r="R798" s="39" t="s">
        <v>8308</v>
      </c>
      <c r="S798" s="42">
        <f t="shared" si="84"/>
        <v>41502.882933854162</v>
      </c>
      <c r="T798" s="42">
        <f t="shared" si="85"/>
        <v>41532.881949074072</v>
      </c>
      <c r="U798" s="40">
        <f t="shared" si="86"/>
        <v>2013</v>
      </c>
      <c r="V798" s="40">
        <f t="shared" si="87"/>
        <v>2013</v>
      </c>
      <c r="W798" s="50">
        <f t="shared" si="90"/>
        <v>29.999015219909779</v>
      </c>
    </row>
    <row r="799" spans="1:23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13">
        <f t="shared" si="88"/>
        <v>108</v>
      </c>
      <c r="P799" s="39">
        <f t="shared" si="89"/>
        <v>45.44</v>
      </c>
      <c r="Q799" s="39" t="s">
        <v>8309</v>
      </c>
      <c r="R799" s="39" t="s">
        <v>8308</v>
      </c>
      <c r="S799" s="42">
        <f t="shared" si="84"/>
        <v>40996.994082037039</v>
      </c>
      <c r="T799" s="42">
        <f t="shared" si="85"/>
        <v>41028.166666666664</v>
      </c>
      <c r="U799" s="40">
        <f t="shared" si="86"/>
        <v>2012</v>
      </c>
      <c r="V799" s="40">
        <f t="shared" si="87"/>
        <v>2012</v>
      </c>
      <c r="W799" s="50">
        <f t="shared" si="90"/>
        <v>31.172584629624907</v>
      </c>
    </row>
    <row r="800" spans="1:23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13">
        <f t="shared" si="88"/>
        <v>115</v>
      </c>
      <c r="P800" s="39">
        <f t="shared" si="89"/>
        <v>46.22</v>
      </c>
      <c r="Q800" s="39" t="s">
        <v>8309</v>
      </c>
      <c r="R800" s="39" t="s">
        <v>8308</v>
      </c>
      <c r="S800" s="42">
        <f t="shared" si="84"/>
        <v>41882.590129479169</v>
      </c>
      <c r="T800" s="42">
        <f t="shared" si="85"/>
        <v>41912.590129479169</v>
      </c>
      <c r="U800" s="40">
        <f t="shared" si="86"/>
        <v>2014</v>
      </c>
      <c r="V800" s="40">
        <f t="shared" si="87"/>
        <v>2014</v>
      </c>
      <c r="W800" s="50">
        <f t="shared" si="90"/>
        <v>30</v>
      </c>
    </row>
    <row r="801" spans="1:23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13">
        <f t="shared" si="88"/>
        <v>100</v>
      </c>
      <c r="P801" s="39">
        <f t="shared" si="89"/>
        <v>178.61</v>
      </c>
      <c r="Q801" s="39" t="s">
        <v>8309</v>
      </c>
      <c r="R801" s="39" t="s">
        <v>8308</v>
      </c>
      <c r="S801" s="42">
        <f t="shared" si="84"/>
        <v>40996.66720423611</v>
      </c>
      <c r="T801" s="42">
        <f t="shared" si="85"/>
        <v>41026.66720423611</v>
      </c>
      <c r="U801" s="40">
        <f t="shared" si="86"/>
        <v>2012</v>
      </c>
      <c r="V801" s="40">
        <f t="shared" si="87"/>
        <v>2012</v>
      </c>
      <c r="W801" s="50">
        <f t="shared" si="90"/>
        <v>30</v>
      </c>
    </row>
    <row r="802" spans="1:23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13">
        <f t="shared" si="88"/>
        <v>152</v>
      </c>
      <c r="P802" s="39">
        <f t="shared" si="89"/>
        <v>40.75</v>
      </c>
      <c r="Q802" s="39" t="s">
        <v>8309</v>
      </c>
      <c r="R802" s="39" t="s">
        <v>8308</v>
      </c>
      <c r="S802" s="42">
        <f t="shared" si="84"/>
        <v>41863.43349599537</v>
      </c>
      <c r="T802" s="42">
        <f t="shared" si="85"/>
        <v>41893.43349599537</v>
      </c>
      <c r="U802" s="40">
        <f t="shared" si="86"/>
        <v>2014</v>
      </c>
      <c r="V802" s="40">
        <f t="shared" si="87"/>
        <v>2014</v>
      </c>
      <c r="W802" s="50">
        <f t="shared" si="90"/>
        <v>30</v>
      </c>
    </row>
    <row r="803" spans="1:23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13">
        <f t="shared" si="88"/>
        <v>112</v>
      </c>
      <c r="P803" s="39">
        <f t="shared" si="89"/>
        <v>43.73</v>
      </c>
      <c r="Q803" s="39" t="s">
        <v>8309</v>
      </c>
      <c r="R803" s="39" t="s">
        <v>8308</v>
      </c>
      <c r="S803" s="42">
        <f t="shared" si="84"/>
        <v>40695.795371759261</v>
      </c>
      <c r="T803" s="42">
        <f t="shared" si="85"/>
        <v>40725.795371759261</v>
      </c>
      <c r="U803" s="40">
        <f t="shared" si="86"/>
        <v>2011</v>
      </c>
      <c r="V803" s="40">
        <f t="shared" si="87"/>
        <v>2011</v>
      </c>
      <c r="W803" s="50">
        <f t="shared" si="90"/>
        <v>30</v>
      </c>
    </row>
    <row r="804" spans="1:23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13">
        <f t="shared" si="88"/>
        <v>101</v>
      </c>
      <c r="P804" s="39">
        <f t="shared" si="89"/>
        <v>81.069999999999993</v>
      </c>
      <c r="Q804" s="39" t="s">
        <v>8309</v>
      </c>
      <c r="R804" s="39" t="s">
        <v>8308</v>
      </c>
      <c r="S804" s="42">
        <f t="shared" si="84"/>
        <v>41123.022274583331</v>
      </c>
      <c r="T804" s="42">
        <f t="shared" si="85"/>
        <v>41169.170146990742</v>
      </c>
      <c r="U804" s="40">
        <f t="shared" si="86"/>
        <v>2012</v>
      </c>
      <c r="V804" s="40">
        <f t="shared" si="87"/>
        <v>2012</v>
      </c>
      <c r="W804" s="50">
        <f t="shared" si="90"/>
        <v>46.147872407411342</v>
      </c>
    </row>
    <row r="805" spans="1:23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13">
        <f t="shared" si="88"/>
        <v>123</v>
      </c>
      <c r="P805" s="39">
        <f t="shared" si="89"/>
        <v>74.61</v>
      </c>
      <c r="Q805" s="39" t="s">
        <v>8309</v>
      </c>
      <c r="R805" s="39" t="s">
        <v>8308</v>
      </c>
      <c r="S805" s="42">
        <f t="shared" si="84"/>
        <v>40665.949982384256</v>
      </c>
      <c r="T805" s="42">
        <f t="shared" si="85"/>
        <v>40692.041675925924</v>
      </c>
      <c r="U805" s="40">
        <f t="shared" si="86"/>
        <v>2011</v>
      </c>
      <c r="V805" s="40">
        <f t="shared" si="87"/>
        <v>2011</v>
      </c>
      <c r="W805" s="50">
        <f t="shared" si="90"/>
        <v>26.091693541668064</v>
      </c>
    </row>
    <row r="806" spans="1:23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13">
        <f t="shared" si="88"/>
        <v>100</v>
      </c>
      <c r="P806" s="39">
        <f t="shared" si="89"/>
        <v>305.56</v>
      </c>
      <c r="Q806" s="39" t="s">
        <v>8309</v>
      </c>
      <c r="R806" s="39" t="s">
        <v>8308</v>
      </c>
      <c r="S806" s="42">
        <f t="shared" si="84"/>
        <v>40730.105631087965</v>
      </c>
      <c r="T806" s="42">
        <f t="shared" si="85"/>
        <v>40747.165978472221</v>
      </c>
      <c r="U806" s="40">
        <f t="shared" si="86"/>
        <v>2011</v>
      </c>
      <c r="V806" s="40">
        <f t="shared" si="87"/>
        <v>2011</v>
      </c>
      <c r="W806" s="50">
        <f t="shared" si="90"/>
        <v>17.060347384256602</v>
      </c>
    </row>
    <row r="807" spans="1:23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13">
        <f t="shared" si="88"/>
        <v>105</v>
      </c>
      <c r="P807" s="39">
        <f t="shared" si="89"/>
        <v>58.33</v>
      </c>
      <c r="Q807" s="39" t="s">
        <v>8309</v>
      </c>
      <c r="R807" s="39" t="s">
        <v>8308</v>
      </c>
      <c r="S807" s="42">
        <f t="shared" si="84"/>
        <v>40690.823061481482</v>
      </c>
      <c r="T807" s="42">
        <f t="shared" si="85"/>
        <v>40740.958335648145</v>
      </c>
      <c r="U807" s="40">
        <f t="shared" si="86"/>
        <v>2011</v>
      </c>
      <c r="V807" s="40">
        <f t="shared" si="87"/>
        <v>2011</v>
      </c>
      <c r="W807" s="50">
        <f t="shared" si="90"/>
        <v>50.135274166663294</v>
      </c>
    </row>
    <row r="808" spans="1:23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13">
        <f t="shared" si="88"/>
        <v>104</v>
      </c>
      <c r="P808" s="39">
        <f t="shared" si="89"/>
        <v>117.68</v>
      </c>
      <c r="Q808" s="39" t="s">
        <v>8309</v>
      </c>
      <c r="R808" s="39" t="s">
        <v>8308</v>
      </c>
      <c r="S808" s="42">
        <f t="shared" si="84"/>
        <v>40763.691427534723</v>
      </c>
      <c r="T808" s="42">
        <f t="shared" si="85"/>
        <v>40793.691427534723</v>
      </c>
      <c r="U808" s="40">
        <f t="shared" si="86"/>
        <v>2011</v>
      </c>
      <c r="V808" s="40">
        <f t="shared" si="87"/>
        <v>2011</v>
      </c>
      <c r="W808" s="50">
        <f t="shared" si="90"/>
        <v>30</v>
      </c>
    </row>
    <row r="809" spans="1:23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13">
        <f t="shared" si="88"/>
        <v>105</v>
      </c>
      <c r="P809" s="39">
        <f t="shared" si="89"/>
        <v>73.77</v>
      </c>
      <c r="Q809" s="39" t="s">
        <v>8309</v>
      </c>
      <c r="R809" s="39" t="s">
        <v>8308</v>
      </c>
      <c r="S809" s="42">
        <f t="shared" si="84"/>
        <v>42759.628603136574</v>
      </c>
      <c r="T809" s="42">
        <f t="shared" si="85"/>
        <v>42795.083340277779</v>
      </c>
      <c r="U809" s="40">
        <f t="shared" si="86"/>
        <v>2017</v>
      </c>
      <c r="V809" s="40">
        <f t="shared" si="87"/>
        <v>2017</v>
      </c>
      <c r="W809" s="50">
        <f t="shared" si="90"/>
        <v>35.454737141204532</v>
      </c>
    </row>
    <row r="810" spans="1:23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13">
        <f t="shared" si="88"/>
        <v>100</v>
      </c>
      <c r="P810" s="39">
        <f t="shared" si="89"/>
        <v>104.65</v>
      </c>
      <c r="Q810" s="39" t="s">
        <v>8309</v>
      </c>
      <c r="R810" s="39" t="s">
        <v>8308</v>
      </c>
      <c r="S810" s="42">
        <f t="shared" si="84"/>
        <v>41962.10054266204</v>
      </c>
      <c r="T810" s="42">
        <f t="shared" si="85"/>
        <v>41995.207642824069</v>
      </c>
      <c r="U810" s="40">
        <f t="shared" si="86"/>
        <v>2014</v>
      </c>
      <c r="V810" s="40">
        <f t="shared" si="87"/>
        <v>2014</v>
      </c>
      <c r="W810" s="50">
        <f t="shared" si="90"/>
        <v>33.107100162029383</v>
      </c>
    </row>
    <row r="811" spans="1:23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13">
        <f t="shared" si="88"/>
        <v>104</v>
      </c>
      <c r="P811" s="39">
        <f t="shared" si="89"/>
        <v>79.83</v>
      </c>
      <c r="Q811" s="39" t="s">
        <v>8309</v>
      </c>
      <c r="R811" s="39" t="s">
        <v>8308</v>
      </c>
      <c r="S811" s="42">
        <f t="shared" si="84"/>
        <v>41628.833687847226</v>
      </c>
      <c r="T811" s="42">
        <f t="shared" si="85"/>
        <v>41658.833687847226</v>
      </c>
      <c r="U811" s="40">
        <f t="shared" si="86"/>
        <v>2014</v>
      </c>
      <c r="V811" s="40">
        <f t="shared" si="87"/>
        <v>2013</v>
      </c>
      <c r="W811" s="50">
        <f t="shared" si="90"/>
        <v>30</v>
      </c>
    </row>
    <row r="812" spans="1:23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13">
        <f t="shared" si="88"/>
        <v>105</v>
      </c>
      <c r="P812" s="39">
        <f t="shared" si="89"/>
        <v>58.33</v>
      </c>
      <c r="Q812" s="39" t="s">
        <v>8309</v>
      </c>
      <c r="R812" s="39" t="s">
        <v>8308</v>
      </c>
      <c r="S812" s="42">
        <f t="shared" si="84"/>
        <v>41123.056278495365</v>
      </c>
      <c r="T812" s="42">
        <f t="shared" si="85"/>
        <v>41153.056278495365</v>
      </c>
      <c r="U812" s="40">
        <f t="shared" si="86"/>
        <v>2012</v>
      </c>
      <c r="V812" s="40">
        <f t="shared" si="87"/>
        <v>2012</v>
      </c>
      <c r="W812" s="50">
        <f t="shared" si="90"/>
        <v>30</v>
      </c>
    </row>
    <row r="813" spans="1:23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13">
        <f t="shared" si="88"/>
        <v>104</v>
      </c>
      <c r="P813" s="39">
        <f t="shared" si="89"/>
        <v>86.67</v>
      </c>
      <c r="Q813" s="39" t="s">
        <v>8309</v>
      </c>
      <c r="R813" s="39" t="s">
        <v>8308</v>
      </c>
      <c r="S813" s="42">
        <f t="shared" si="84"/>
        <v>41443.643544004626</v>
      </c>
      <c r="T813" s="42">
        <f t="shared" si="85"/>
        <v>41465.702779166662</v>
      </c>
      <c r="U813" s="40">
        <f t="shared" si="86"/>
        <v>2013</v>
      </c>
      <c r="V813" s="40">
        <f t="shared" si="87"/>
        <v>2013</v>
      </c>
      <c r="W813" s="50">
        <f t="shared" si="90"/>
        <v>22.059235162036202</v>
      </c>
    </row>
    <row r="814" spans="1:23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13">
        <f t="shared" si="88"/>
        <v>152</v>
      </c>
      <c r="P814" s="39">
        <f t="shared" si="89"/>
        <v>27.61</v>
      </c>
      <c r="Q814" s="39" t="s">
        <v>8309</v>
      </c>
      <c r="R814" s="39" t="s">
        <v>8308</v>
      </c>
      <c r="S814" s="42">
        <f t="shared" si="84"/>
        <v>41282.017971666668</v>
      </c>
      <c r="T814" s="42">
        <f t="shared" si="85"/>
        <v>41334.581947685183</v>
      </c>
      <c r="U814" s="40">
        <f t="shared" si="86"/>
        <v>2013</v>
      </c>
      <c r="V814" s="40">
        <f t="shared" si="87"/>
        <v>2013</v>
      </c>
      <c r="W814" s="50">
        <f t="shared" si="90"/>
        <v>52.56397601851495</v>
      </c>
    </row>
    <row r="815" spans="1:23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13">
        <f t="shared" si="88"/>
        <v>160</v>
      </c>
      <c r="P815" s="39">
        <f t="shared" si="89"/>
        <v>25</v>
      </c>
      <c r="Q815" s="39" t="s">
        <v>8309</v>
      </c>
      <c r="R815" s="39" t="s">
        <v>8308</v>
      </c>
      <c r="S815" s="42">
        <f t="shared" si="84"/>
        <v>41080.960247280091</v>
      </c>
      <c r="T815" s="42">
        <f t="shared" si="85"/>
        <v>41110.960247280091</v>
      </c>
      <c r="U815" s="40">
        <f t="shared" si="86"/>
        <v>2012</v>
      </c>
      <c r="V815" s="40">
        <f t="shared" si="87"/>
        <v>2012</v>
      </c>
      <c r="W815" s="50">
        <f t="shared" si="90"/>
        <v>30</v>
      </c>
    </row>
    <row r="816" spans="1:23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13">
        <f t="shared" si="88"/>
        <v>127</v>
      </c>
      <c r="P816" s="39">
        <f t="shared" si="89"/>
        <v>45.46</v>
      </c>
      <c r="Q816" s="39" t="s">
        <v>8309</v>
      </c>
      <c r="R816" s="39" t="s">
        <v>8308</v>
      </c>
      <c r="S816" s="42">
        <f t="shared" si="84"/>
        <v>40679.743069456017</v>
      </c>
      <c r="T816" s="42">
        <f t="shared" si="85"/>
        <v>40694.752778240741</v>
      </c>
      <c r="U816" s="40">
        <f t="shared" si="86"/>
        <v>2011</v>
      </c>
      <c r="V816" s="40">
        <f t="shared" si="87"/>
        <v>2011</v>
      </c>
      <c r="W816" s="50">
        <f t="shared" si="90"/>
        <v>15.009708784724353</v>
      </c>
    </row>
    <row r="817" spans="1:23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13">
        <f t="shared" si="88"/>
        <v>107</v>
      </c>
      <c r="P817" s="39">
        <f t="shared" si="89"/>
        <v>99.53</v>
      </c>
      <c r="Q817" s="39" t="s">
        <v>8309</v>
      </c>
      <c r="R817" s="39" t="s">
        <v>8308</v>
      </c>
      <c r="S817" s="42">
        <f t="shared" si="84"/>
        <v>41914.917862303242</v>
      </c>
      <c r="T817" s="42">
        <f t="shared" si="85"/>
        <v>41944.917862303242</v>
      </c>
      <c r="U817" s="40">
        <f t="shared" si="86"/>
        <v>2014</v>
      </c>
      <c r="V817" s="40">
        <f t="shared" si="87"/>
        <v>2014</v>
      </c>
      <c r="W817" s="50">
        <f t="shared" si="90"/>
        <v>30</v>
      </c>
    </row>
    <row r="818" spans="1:23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13">
        <f t="shared" si="88"/>
        <v>115</v>
      </c>
      <c r="P818" s="39">
        <f t="shared" si="89"/>
        <v>39.31</v>
      </c>
      <c r="Q818" s="39" t="s">
        <v>8309</v>
      </c>
      <c r="R818" s="39" t="s">
        <v>8308</v>
      </c>
      <c r="S818" s="42">
        <f t="shared" si="84"/>
        <v>41341.87086855324</v>
      </c>
      <c r="T818" s="42">
        <f t="shared" si="85"/>
        <v>41373.270833333336</v>
      </c>
      <c r="U818" s="40">
        <f t="shared" si="86"/>
        <v>2013</v>
      </c>
      <c r="V818" s="40">
        <f t="shared" si="87"/>
        <v>2013</v>
      </c>
      <c r="W818" s="50">
        <f t="shared" si="90"/>
        <v>31.399964780095615</v>
      </c>
    </row>
    <row r="819" spans="1:23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13">
        <f t="shared" si="88"/>
        <v>137</v>
      </c>
      <c r="P819" s="39">
        <f t="shared" si="89"/>
        <v>89.42</v>
      </c>
      <c r="Q819" s="39" t="s">
        <v>8309</v>
      </c>
      <c r="R819" s="39" t="s">
        <v>8308</v>
      </c>
      <c r="S819" s="42">
        <f t="shared" si="84"/>
        <v>40925.599666793983</v>
      </c>
      <c r="T819" s="42">
        <f t="shared" si="85"/>
        <v>40979.207649768519</v>
      </c>
      <c r="U819" s="40">
        <f t="shared" si="86"/>
        <v>2012</v>
      </c>
      <c r="V819" s="40">
        <f t="shared" si="87"/>
        <v>2012</v>
      </c>
      <c r="W819" s="50">
        <f t="shared" si="90"/>
        <v>53.607982974535844</v>
      </c>
    </row>
    <row r="820" spans="1:23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13">
        <f t="shared" si="88"/>
        <v>156</v>
      </c>
      <c r="P820" s="39">
        <f t="shared" si="89"/>
        <v>28.68</v>
      </c>
      <c r="Q820" s="39" t="s">
        <v>8309</v>
      </c>
      <c r="R820" s="39" t="s">
        <v>8308</v>
      </c>
      <c r="S820" s="42">
        <f t="shared" si="84"/>
        <v>41120.882889826389</v>
      </c>
      <c r="T820" s="42">
        <f t="shared" si="85"/>
        <v>41128.709037731482</v>
      </c>
      <c r="U820" s="40">
        <f t="shared" si="86"/>
        <v>2012</v>
      </c>
      <c r="V820" s="40">
        <f t="shared" si="87"/>
        <v>2012</v>
      </c>
      <c r="W820" s="50">
        <f t="shared" si="90"/>
        <v>7.8261479050925118</v>
      </c>
    </row>
    <row r="821" spans="1:23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13">
        <f t="shared" si="88"/>
        <v>109</v>
      </c>
      <c r="P821" s="39">
        <f t="shared" si="89"/>
        <v>31.07</v>
      </c>
      <c r="Q821" s="39" t="s">
        <v>8309</v>
      </c>
      <c r="R821" s="39" t="s">
        <v>8308</v>
      </c>
      <c r="S821" s="42">
        <f t="shared" si="84"/>
        <v>41619.998313124997</v>
      </c>
      <c r="T821" s="42">
        <f t="shared" si="85"/>
        <v>41629.197222685187</v>
      </c>
      <c r="U821" s="40">
        <f t="shared" si="86"/>
        <v>2013</v>
      </c>
      <c r="V821" s="40">
        <f t="shared" si="87"/>
        <v>2013</v>
      </c>
      <c r="W821" s="50">
        <f t="shared" si="90"/>
        <v>9.1989095601893496</v>
      </c>
    </row>
    <row r="822" spans="1:23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13">
        <f t="shared" si="88"/>
        <v>134</v>
      </c>
      <c r="P822" s="39">
        <f t="shared" si="89"/>
        <v>70.55</v>
      </c>
      <c r="Q822" s="39" t="s">
        <v>8309</v>
      </c>
      <c r="R822" s="39" t="s">
        <v>8308</v>
      </c>
      <c r="S822" s="42">
        <f t="shared" si="84"/>
        <v>41768.84192525463</v>
      </c>
      <c r="T822" s="42">
        <f t="shared" si="85"/>
        <v>41799.208333333336</v>
      </c>
      <c r="U822" s="40">
        <f t="shared" si="86"/>
        <v>2014</v>
      </c>
      <c r="V822" s="40">
        <f t="shared" si="87"/>
        <v>2014</v>
      </c>
      <c r="W822" s="50">
        <f t="shared" si="90"/>
        <v>30.366408078705717</v>
      </c>
    </row>
    <row r="823" spans="1:23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13">
        <f t="shared" si="88"/>
        <v>100</v>
      </c>
      <c r="P823" s="39">
        <f t="shared" si="89"/>
        <v>224.13</v>
      </c>
      <c r="Q823" s="39" t="s">
        <v>8309</v>
      </c>
      <c r="R823" s="39" t="s">
        <v>8308</v>
      </c>
      <c r="S823" s="42">
        <f t="shared" si="84"/>
        <v>42093.922051678237</v>
      </c>
      <c r="T823" s="42">
        <f t="shared" si="85"/>
        <v>42128.16736180555</v>
      </c>
      <c r="U823" s="40">
        <f t="shared" si="86"/>
        <v>2015</v>
      </c>
      <c r="V823" s="40">
        <f t="shared" si="87"/>
        <v>2015</v>
      </c>
      <c r="W823" s="50">
        <f t="shared" si="90"/>
        <v>34.245310127313132</v>
      </c>
    </row>
    <row r="824" spans="1:23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13">
        <f t="shared" si="88"/>
        <v>119</v>
      </c>
      <c r="P824" s="39">
        <f t="shared" si="89"/>
        <v>51.81</v>
      </c>
      <c r="Q824" s="39" t="s">
        <v>8309</v>
      </c>
      <c r="R824" s="39" t="s">
        <v>8308</v>
      </c>
      <c r="S824" s="42">
        <f t="shared" si="84"/>
        <v>41157.947338541664</v>
      </c>
      <c r="T824" s="42">
        <f t="shared" si="85"/>
        <v>41187.947338541664</v>
      </c>
      <c r="U824" s="40">
        <f t="shared" si="86"/>
        <v>2012</v>
      </c>
      <c r="V824" s="40">
        <f t="shared" si="87"/>
        <v>2012</v>
      </c>
      <c r="W824" s="50">
        <f t="shared" si="90"/>
        <v>30</v>
      </c>
    </row>
    <row r="825" spans="1:23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13">
        <f t="shared" si="88"/>
        <v>180</v>
      </c>
      <c r="P825" s="39">
        <f t="shared" si="89"/>
        <v>43.52</v>
      </c>
      <c r="Q825" s="39" t="s">
        <v>8309</v>
      </c>
      <c r="R825" s="39" t="s">
        <v>8308</v>
      </c>
      <c r="S825" s="42">
        <f t="shared" si="84"/>
        <v>42055.972829305552</v>
      </c>
      <c r="T825" s="42">
        <f t="shared" si="85"/>
        <v>42085.931167268514</v>
      </c>
      <c r="U825" s="40">
        <f t="shared" si="86"/>
        <v>2015</v>
      </c>
      <c r="V825" s="40">
        <f t="shared" si="87"/>
        <v>2015</v>
      </c>
      <c r="W825" s="50">
        <f t="shared" si="90"/>
        <v>29.958337962962105</v>
      </c>
    </row>
    <row r="826" spans="1:23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13">
        <f t="shared" si="88"/>
        <v>134</v>
      </c>
      <c r="P826" s="39">
        <f t="shared" si="89"/>
        <v>39.82</v>
      </c>
      <c r="Q826" s="39" t="s">
        <v>8309</v>
      </c>
      <c r="R826" s="39" t="s">
        <v>8308</v>
      </c>
      <c r="S826" s="42">
        <f t="shared" si="84"/>
        <v>40250.242110162035</v>
      </c>
      <c r="T826" s="42">
        <f t="shared" si="85"/>
        <v>40286.290983101855</v>
      </c>
      <c r="U826" s="40">
        <f t="shared" si="86"/>
        <v>2010</v>
      </c>
      <c r="V826" s="40">
        <f t="shared" si="87"/>
        <v>2010</v>
      </c>
      <c r="W826" s="50">
        <f t="shared" si="90"/>
        <v>36.048872939820285</v>
      </c>
    </row>
    <row r="827" spans="1:23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13">
        <f t="shared" si="88"/>
        <v>100</v>
      </c>
      <c r="P827" s="39">
        <f t="shared" si="89"/>
        <v>126.81</v>
      </c>
      <c r="Q827" s="39" t="s">
        <v>8309</v>
      </c>
      <c r="R827" s="39" t="s">
        <v>8308</v>
      </c>
      <c r="S827" s="42">
        <f t="shared" si="84"/>
        <v>41186.306531064816</v>
      </c>
      <c r="T827" s="42">
        <f t="shared" si="85"/>
        <v>41211.306531064816</v>
      </c>
      <c r="U827" s="40">
        <f t="shared" si="86"/>
        <v>2012</v>
      </c>
      <c r="V827" s="40">
        <f t="shared" si="87"/>
        <v>2012</v>
      </c>
      <c r="W827" s="50">
        <f t="shared" si="90"/>
        <v>25</v>
      </c>
    </row>
    <row r="828" spans="1:23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13">
        <f t="shared" si="88"/>
        <v>101</v>
      </c>
      <c r="P828" s="39">
        <f t="shared" si="89"/>
        <v>113.88</v>
      </c>
      <c r="Q828" s="39" t="s">
        <v>8309</v>
      </c>
      <c r="R828" s="39" t="s">
        <v>8308</v>
      </c>
      <c r="S828" s="42">
        <f t="shared" si="84"/>
        <v>40973.03855243056</v>
      </c>
      <c r="T828" s="42">
        <f t="shared" si="85"/>
        <v>40993.996883449072</v>
      </c>
      <c r="U828" s="40">
        <f t="shared" si="86"/>
        <v>2012</v>
      </c>
      <c r="V828" s="40">
        <f t="shared" si="87"/>
        <v>2012</v>
      </c>
      <c r="W828" s="50">
        <f t="shared" si="90"/>
        <v>20.958331018511672</v>
      </c>
    </row>
    <row r="829" spans="1:23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13">
        <f t="shared" si="88"/>
        <v>103</v>
      </c>
      <c r="P829" s="39">
        <f t="shared" si="89"/>
        <v>28.18</v>
      </c>
      <c r="Q829" s="39" t="s">
        <v>8309</v>
      </c>
      <c r="R829" s="39" t="s">
        <v>8308</v>
      </c>
      <c r="S829" s="42">
        <f t="shared" si="84"/>
        <v>40927.473461886577</v>
      </c>
      <c r="T829" s="42">
        <f t="shared" si="85"/>
        <v>40953.825705324074</v>
      </c>
      <c r="U829" s="40">
        <f t="shared" si="86"/>
        <v>2012</v>
      </c>
      <c r="V829" s="40">
        <f t="shared" si="87"/>
        <v>2012</v>
      </c>
      <c r="W829" s="50">
        <f t="shared" si="90"/>
        <v>26.352243437497236</v>
      </c>
    </row>
    <row r="830" spans="1:23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13">
        <f t="shared" si="88"/>
        <v>107</v>
      </c>
      <c r="P830" s="39">
        <f t="shared" si="89"/>
        <v>36.61</v>
      </c>
      <c r="Q830" s="39" t="s">
        <v>8309</v>
      </c>
      <c r="R830" s="39" t="s">
        <v>8308</v>
      </c>
      <c r="S830" s="42">
        <f t="shared" si="84"/>
        <v>41073.050728958333</v>
      </c>
      <c r="T830" s="42">
        <f t="shared" si="85"/>
        <v>41085.68333842593</v>
      </c>
      <c r="U830" s="40">
        <f t="shared" si="86"/>
        <v>2012</v>
      </c>
      <c r="V830" s="40">
        <f t="shared" si="87"/>
        <v>2012</v>
      </c>
      <c r="W830" s="50">
        <f t="shared" si="90"/>
        <v>12.632609467596922</v>
      </c>
    </row>
    <row r="831" spans="1:23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13">
        <f t="shared" si="88"/>
        <v>104</v>
      </c>
      <c r="P831" s="39">
        <f t="shared" si="89"/>
        <v>32.5</v>
      </c>
      <c r="Q831" s="39" t="s">
        <v>8309</v>
      </c>
      <c r="R831" s="39" t="s">
        <v>8308</v>
      </c>
      <c r="S831" s="42">
        <f t="shared" si="84"/>
        <v>42504.801391666668</v>
      </c>
      <c r="T831" s="42">
        <f t="shared" si="85"/>
        <v>42564.801391666668</v>
      </c>
      <c r="U831" s="40">
        <f t="shared" si="86"/>
        <v>2016</v>
      </c>
      <c r="V831" s="40">
        <f t="shared" si="87"/>
        <v>2016</v>
      </c>
      <c r="W831" s="50">
        <f t="shared" si="90"/>
        <v>60</v>
      </c>
    </row>
    <row r="832" spans="1:23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13">
        <f t="shared" si="88"/>
        <v>108</v>
      </c>
      <c r="P832" s="39">
        <f t="shared" si="89"/>
        <v>60.66</v>
      </c>
      <c r="Q832" s="39" t="s">
        <v>8309</v>
      </c>
      <c r="R832" s="39" t="s">
        <v>8308</v>
      </c>
      <c r="S832" s="42">
        <f t="shared" si="84"/>
        <v>41325.525761863428</v>
      </c>
      <c r="T832" s="42">
        <f t="shared" si="85"/>
        <v>41355.484088252313</v>
      </c>
      <c r="U832" s="40">
        <f t="shared" si="86"/>
        <v>2013</v>
      </c>
      <c r="V832" s="40">
        <f t="shared" si="87"/>
        <v>2013</v>
      </c>
      <c r="W832" s="50">
        <f t="shared" si="90"/>
        <v>29.958326388885325</v>
      </c>
    </row>
    <row r="833" spans="1:23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13">
        <f t="shared" si="88"/>
        <v>233</v>
      </c>
      <c r="P833" s="39">
        <f t="shared" si="89"/>
        <v>175</v>
      </c>
      <c r="Q833" s="39" t="s">
        <v>8309</v>
      </c>
      <c r="R833" s="39" t="s">
        <v>8308</v>
      </c>
      <c r="S833" s="42">
        <f t="shared" si="84"/>
        <v>40996.646929328708</v>
      </c>
      <c r="T833" s="42">
        <f t="shared" si="85"/>
        <v>41026.646929328708</v>
      </c>
      <c r="U833" s="40">
        <f t="shared" si="86"/>
        <v>2012</v>
      </c>
      <c r="V833" s="40">
        <f t="shared" si="87"/>
        <v>2012</v>
      </c>
      <c r="W833" s="50">
        <f t="shared" si="90"/>
        <v>30</v>
      </c>
    </row>
    <row r="834" spans="1:23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13">
        <f t="shared" si="88"/>
        <v>101</v>
      </c>
      <c r="P834" s="39">
        <f t="shared" si="89"/>
        <v>97.99</v>
      </c>
      <c r="Q834" s="39" t="s">
        <v>8309</v>
      </c>
      <c r="R834" s="39" t="s">
        <v>8308</v>
      </c>
      <c r="S834" s="42">
        <f t="shared" ref="S834:S897" si="91">((((LEFT(J834,10) &amp; "." &amp; RIGHT(J834,3))/60)/60)/24)+DATE(1970,1,1)</f>
        <v>40869.675177488425</v>
      </c>
      <c r="T834" s="42">
        <f t="shared" ref="T834:T897" si="92">((((LEFT(I834,10) &amp; "." &amp; RIGHT(I834,3))/60)/60)/24)+DATE(1970,1,1)</f>
        <v>40929.342367824072</v>
      </c>
      <c r="U834" s="40">
        <f t="shared" ref="U834:U897" si="93">YEAR(T834)</f>
        <v>2012</v>
      </c>
      <c r="V834" s="40">
        <f t="shared" ref="V834:V897" si="94">YEAR(S834)</f>
        <v>2011</v>
      </c>
      <c r="W834" s="50">
        <f t="shared" si="90"/>
        <v>59.667190335647319</v>
      </c>
    </row>
    <row r="835" spans="1:23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13">
        <f t="shared" ref="O835:O898" si="95">IFERROR(ROUND(E835/D835*100,0),"no backers")</f>
        <v>102</v>
      </c>
      <c r="P835" s="39">
        <f t="shared" ref="P835:P898" si="96">IFERROR(ROUND(E835/L835,2),0)</f>
        <v>148.78</v>
      </c>
      <c r="Q835" s="39" t="s">
        <v>8309</v>
      </c>
      <c r="R835" s="39" t="s">
        <v>8308</v>
      </c>
      <c r="S835" s="42">
        <f t="shared" si="91"/>
        <v>41718.878188368057</v>
      </c>
      <c r="T835" s="42">
        <f t="shared" si="92"/>
        <v>41748.878188368057</v>
      </c>
      <c r="U835" s="40">
        <f t="shared" si="93"/>
        <v>2014</v>
      </c>
      <c r="V835" s="40">
        <f t="shared" si="94"/>
        <v>2014</v>
      </c>
      <c r="W835" s="50">
        <f t="shared" ref="W835:W898" si="97">T835-S835</f>
        <v>30</v>
      </c>
    </row>
    <row r="836" spans="1:23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13">
        <f t="shared" si="95"/>
        <v>131</v>
      </c>
      <c r="P836" s="39">
        <f t="shared" si="96"/>
        <v>96.08</v>
      </c>
      <c r="Q836" s="39" t="s">
        <v>8309</v>
      </c>
      <c r="R836" s="39" t="s">
        <v>8308</v>
      </c>
      <c r="S836" s="42">
        <f t="shared" si="91"/>
        <v>41422.822827453703</v>
      </c>
      <c r="T836" s="42">
        <f t="shared" si="92"/>
        <v>41456.165973842595</v>
      </c>
      <c r="U836" s="40">
        <f t="shared" si="93"/>
        <v>2013</v>
      </c>
      <c r="V836" s="40">
        <f t="shared" si="94"/>
        <v>2013</v>
      </c>
      <c r="W836" s="50">
        <f t="shared" si="97"/>
        <v>33.34314638889191</v>
      </c>
    </row>
    <row r="837" spans="1:23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13">
        <f t="shared" si="95"/>
        <v>117</v>
      </c>
      <c r="P837" s="39">
        <f t="shared" si="96"/>
        <v>58.63</v>
      </c>
      <c r="Q837" s="39" t="s">
        <v>8309</v>
      </c>
      <c r="R837" s="39" t="s">
        <v>8308</v>
      </c>
      <c r="S837" s="42">
        <f t="shared" si="91"/>
        <v>41005.457858310183</v>
      </c>
      <c r="T837" s="42">
        <f t="shared" si="92"/>
        <v>41048.125004629634</v>
      </c>
      <c r="U837" s="40">
        <f t="shared" si="93"/>
        <v>2012</v>
      </c>
      <c r="V837" s="40">
        <f t="shared" si="94"/>
        <v>2012</v>
      </c>
      <c r="W837" s="50">
        <f t="shared" si="97"/>
        <v>42.667146319450694</v>
      </c>
    </row>
    <row r="838" spans="1:23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13">
        <f t="shared" si="95"/>
        <v>101</v>
      </c>
      <c r="P838" s="39">
        <f t="shared" si="96"/>
        <v>109.71</v>
      </c>
      <c r="Q838" s="39" t="s">
        <v>8309</v>
      </c>
      <c r="R838" s="39" t="s">
        <v>8308</v>
      </c>
      <c r="S838" s="42">
        <f t="shared" si="91"/>
        <v>41524.056931921295</v>
      </c>
      <c r="T838" s="42">
        <f t="shared" si="92"/>
        <v>41554.056931921295</v>
      </c>
      <c r="U838" s="40">
        <f t="shared" si="93"/>
        <v>2013</v>
      </c>
      <c r="V838" s="40">
        <f t="shared" si="94"/>
        <v>2013</v>
      </c>
      <c r="W838" s="50">
        <f t="shared" si="97"/>
        <v>30</v>
      </c>
    </row>
    <row r="839" spans="1:23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13">
        <f t="shared" si="95"/>
        <v>122</v>
      </c>
      <c r="P839" s="39">
        <f t="shared" si="96"/>
        <v>49.11</v>
      </c>
      <c r="Q839" s="39" t="s">
        <v>8309</v>
      </c>
      <c r="R839" s="39" t="s">
        <v>8308</v>
      </c>
      <c r="S839" s="42">
        <f t="shared" si="91"/>
        <v>41730.998410439817</v>
      </c>
      <c r="T839" s="42">
        <f t="shared" si="92"/>
        <v>41760.998410439817</v>
      </c>
      <c r="U839" s="40">
        <f t="shared" si="93"/>
        <v>2014</v>
      </c>
      <c r="V839" s="40">
        <f t="shared" si="94"/>
        <v>2014</v>
      </c>
      <c r="W839" s="50">
        <f t="shared" si="97"/>
        <v>30</v>
      </c>
    </row>
    <row r="840" spans="1:23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13">
        <f t="shared" si="95"/>
        <v>145</v>
      </c>
      <c r="P840" s="39">
        <f t="shared" si="96"/>
        <v>47.67</v>
      </c>
      <c r="Q840" s="39" t="s">
        <v>8309</v>
      </c>
      <c r="R840" s="39" t="s">
        <v>8308</v>
      </c>
      <c r="S840" s="42">
        <f t="shared" si="91"/>
        <v>40895.897985937496</v>
      </c>
      <c r="T840" s="42">
        <f t="shared" si="92"/>
        <v>40925.897985937496</v>
      </c>
      <c r="U840" s="40">
        <f t="shared" si="93"/>
        <v>2012</v>
      </c>
      <c r="V840" s="40">
        <f t="shared" si="94"/>
        <v>2011</v>
      </c>
      <c r="W840" s="50">
        <f t="shared" si="97"/>
        <v>30</v>
      </c>
    </row>
    <row r="841" spans="1:23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13">
        <f t="shared" si="95"/>
        <v>117</v>
      </c>
      <c r="P841" s="39">
        <f t="shared" si="96"/>
        <v>60.74</v>
      </c>
      <c r="Q841" s="39" t="s">
        <v>8309</v>
      </c>
      <c r="R841" s="39" t="s">
        <v>8308</v>
      </c>
      <c r="S841" s="42">
        <f t="shared" si="91"/>
        <v>41144.763390694447</v>
      </c>
      <c r="T841" s="42">
        <f t="shared" si="92"/>
        <v>41174.763390694447</v>
      </c>
      <c r="U841" s="40">
        <f t="shared" si="93"/>
        <v>2012</v>
      </c>
      <c r="V841" s="40">
        <f t="shared" si="94"/>
        <v>2012</v>
      </c>
      <c r="W841" s="50">
        <f t="shared" si="97"/>
        <v>30</v>
      </c>
    </row>
    <row r="842" spans="1:23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13">
        <f t="shared" si="95"/>
        <v>120</v>
      </c>
      <c r="P842" s="39">
        <f t="shared" si="96"/>
        <v>63.38</v>
      </c>
      <c r="Q842" s="39" t="s">
        <v>8309</v>
      </c>
      <c r="R842" s="39" t="s">
        <v>8327</v>
      </c>
      <c r="S842" s="42">
        <f t="shared" si="91"/>
        <v>42607.226710497678</v>
      </c>
      <c r="T842" s="42">
        <f t="shared" si="92"/>
        <v>42637.226710497678</v>
      </c>
      <c r="U842" s="40">
        <f t="shared" si="93"/>
        <v>2016</v>
      </c>
      <c r="V842" s="40">
        <f t="shared" si="94"/>
        <v>2016</v>
      </c>
      <c r="W842" s="50">
        <f t="shared" si="97"/>
        <v>30</v>
      </c>
    </row>
    <row r="843" spans="1:23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13">
        <f t="shared" si="95"/>
        <v>101</v>
      </c>
      <c r="P843" s="39">
        <f t="shared" si="96"/>
        <v>53.89</v>
      </c>
      <c r="Q843" s="39" t="s">
        <v>8309</v>
      </c>
      <c r="R843" s="39" t="s">
        <v>8327</v>
      </c>
      <c r="S843" s="42">
        <f t="shared" si="91"/>
        <v>41923.838692858801</v>
      </c>
      <c r="T843" s="42">
        <f t="shared" si="92"/>
        <v>41953.880366469908</v>
      </c>
      <c r="U843" s="40">
        <f t="shared" si="93"/>
        <v>2014</v>
      </c>
      <c r="V843" s="40">
        <f t="shared" si="94"/>
        <v>2014</v>
      </c>
      <c r="W843" s="50">
        <f t="shared" si="97"/>
        <v>30.041673611107399</v>
      </c>
    </row>
    <row r="844" spans="1:23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13">
        <f t="shared" si="95"/>
        <v>104</v>
      </c>
      <c r="P844" s="39">
        <f t="shared" si="96"/>
        <v>66.87</v>
      </c>
      <c r="Q844" s="39" t="s">
        <v>8309</v>
      </c>
      <c r="R844" s="39" t="s">
        <v>8327</v>
      </c>
      <c r="S844" s="42">
        <f t="shared" si="91"/>
        <v>41526.59240721065</v>
      </c>
      <c r="T844" s="42">
        <f t="shared" si="92"/>
        <v>41561.165973842595</v>
      </c>
      <c r="U844" s="40">
        <f t="shared" si="93"/>
        <v>2013</v>
      </c>
      <c r="V844" s="40">
        <f t="shared" si="94"/>
        <v>2013</v>
      </c>
      <c r="W844" s="50">
        <f t="shared" si="97"/>
        <v>34.573566631945141</v>
      </c>
    </row>
    <row r="845" spans="1:23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13">
        <f t="shared" si="95"/>
        <v>267</v>
      </c>
      <c r="P845" s="39">
        <f t="shared" si="96"/>
        <v>63.1</v>
      </c>
      <c r="Q845" s="39" t="s">
        <v>8309</v>
      </c>
      <c r="R845" s="39" t="s">
        <v>8327</v>
      </c>
      <c r="S845" s="42">
        <f t="shared" si="91"/>
        <v>42695.257878240736</v>
      </c>
      <c r="T845" s="42">
        <f t="shared" si="92"/>
        <v>42712.333333333328</v>
      </c>
      <c r="U845" s="40">
        <f t="shared" si="93"/>
        <v>2016</v>
      </c>
      <c r="V845" s="40">
        <f t="shared" si="94"/>
        <v>2016</v>
      </c>
      <c r="W845" s="50">
        <f t="shared" si="97"/>
        <v>17.075455092592165</v>
      </c>
    </row>
    <row r="846" spans="1:23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13">
        <f t="shared" si="95"/>
        <v>194</v>
      </c>
      <c r="P846" s="39">
        <f t="shared" si="96"/>
        <v>36.630000000000003</v>
      </c>
      <c r="Q846" s="39" t="s">
        <v>8309</v>
      </c>
      <c r="R846" s="39" t="s">
        <v>8327</v>
      </c>
      <c r="S846" s="42">
        <f t="shared" si="91"/>
        <v>41905.684636018515</v>
      </c>
      <c r="T846" s="42">
        <f t="shared" si="92"/>
        <v>41944.207649768519</v>
      </c>
      <c r="U846" s="40">
        <f t="shared" si="93"/>
        <v>2014</v>
      </c>
      <c r="V846" s="40">
        <f t="shared" si="94"/>
        <v>2014</v>
      </c>
      <c r="W846" s="50">
        <f t="shared" si="97"/>
        <v>38.523013750003884</v>
      </c>
    </row>
    <row r="847" spans="1:23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13">
        <f t="shared" si="95"/>
        <v>120</v>
      </c>
      <c r="P847" s="39">
        <f t="shared" si="96"/>
        <v>34.01</v>
      </c>
      <c r="Q847" s="39" t="s">
        <v>8309</v>
      </c>
      <c r="R847" s="39" t="s">
        <v>8327</v>
      </c>
      <c r="S847" s="42">
        <f t="shared" si="91"/>
        <v>42578.205976805555</v>
      </c>
      <c r="T847" s="42">
        <f t="shared" si="92"/>
        <v>42618.165983101848</v>
      </c>
      <c r="U847" s="40">
        <f t="shared" si="93"/>
        <v>2016</v>
      </c>
      <c r="V847" s="40">
        <f t="shared" si="94"/>
        <v>2016</v>
      </c>
      <c r="W847" s="50">
        <f t="shared" si="97"/>
        <v>39.960006296292704</v>
      </c>
    </row>
    <row r="848" spans="1:23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13">
        <f t="shared" si="95"/>
        <v>122</v>
      </c>
      <c r="P848" s="39">
        <f t="shared" si="96"/>
        <v>28.55</v>
      </c>
      <c r="Q848" s="39" t="s">
        <v>8309</v>
      </c>
      <c r="R848" s="39" t="s">
        <v>8327</v>
      </c>
      <c r="S848" s="42">
        <f t="shared" si="91"/>
        <v>41694.391850173612</v>
      </c>
      <c r="T848" s="42">
        <f t="shared" si="92"/>
        <v>41708.583333333336</v>
      </c>
      <c r="U848" s="40">
        <f t="shared" si="93"/>
        <v>2014</v>
      </c>
      <c r="V848" s="40">
        <f t="shared" si="94"/>
        <v>2014</v>
      </c>
      <c r="W848" s="50">
        <f t="shared" si="97"/>
        <v>14.191483159724157</v>
      </c>
    </row>
    <row r="849" spans="1:23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13">
        <f t="shared" si="95"/>
        <v>100</v>
      </c>
      <c r="P849" s="39">
        <f t="shared" si="96"/>
        <v>10</v>
      </c>
      <c r="Q849" s="39" t="s">
        <v>8309</v>
      </c>
      <c r="R849" s="39" t="s">
        <v>8327</v>
      </c>
      <c r="S849" s="42">
        <f t="shared" si="91"/>
        <v>42165.798337685184</v>
      </c>
      <c r="T849" s="42">
        <f t="shared" si="92"/>
        <v>42195.798337685184</v>
      </c>
      <c r="U849" s="40">
        <f t="shared" si="93"/>
        <v>2015</v>
      </c>
      <c r="V849" s="40">
        <f t="shared" si="94"/>
        <v>2015</v>
      </c>
      <c r="W849" s="50">
        <f t="shared" si="97"/>
        <v>30</v>
      </c>
    </row>
    <row r="850" spans="1:23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13">
        <f t="shared" si="95"/>
        <v>100</v>
      </c>
      <c r="P850" s="39">
        <f t="shared" si="96"/>
        <v>18.75</v>
      </c>
      <c r="Q850" s="39" t="s">
        <v>8309</v>
      </c>
      <c r="R850" s="39" t="s">
        <v>8327</v>
      </c>
      <c r="S850" s="42">
        <f t="shared" si="91"/>
        <v>42078.792048993055</v>
      </c>
      <c r="T850" s="42">
        <f t="shared" si="92"/>
        <v>42108.792048993055</v>
      </c>
      <c r="U850" s="40">
        <f t="shared" si="93"/>
        <v>2015</v>
      </c>
      <c r="V850" s="40">
        <f t="shared" si="94"/>
        <v>2015</v>
      </c>
      <c r="W850" s="50">
        <f t="shared" si="97"/>
        <v>30</v>
      </c>
    </row>
    <row r="851" spans="1:23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13">
        <f t="shared" si="95"/>
        <v>120</v>
      </c>
      <c r="P851" s="39">
        <f t="shared" si="96"/>
        <v>41.7</v>
      </c>
      <c r="Q851" s="39" t="s">
        <v>8309</v>
      </c>
      <c r="R851" s="39" t="s">
        <v>8327</v>
      </c>
      <c r="S851" s="42">
        <f t="shared" si="91"/>
        <v>42051.148896574072</v>
      </c>
      <c r="T851" s="42">
        <f t="shared" si="92"/>
        <v>42079.107225277781</v>
      </c>
      <c r="U851" s="40">
        <f t="shared" si="93"/>
        <v>2015</v>
      </c>
      <c r="V851" s="40">
        <f t="shared" si="94"/>
        <v>2015</v>
      </c>
      <c r="W851" s="50">
        <f t="shared" si="97"/>
        <v>27.958328703709412</v>
      </c>
    </row>
    <row r="852" spans="1:23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13">
        <f t="shared" si="95"/>
        <v>155</v>
      </c>
      <c r="P852" s="39">
        <f t="shared" si="96"/>
        <v>46.67</v>
      </c>
      <c r="Q852" s="39" t="s">
        <v>8309</v>
      </c>
      <c r="R852" s="39" t="s">
        <v>8327</v>
      </c>
      <c r="S852" s="42">
        <f t="shared" si="91"/>
        <v>42452.827751354169</v>
      </c>
      <c r="T852" s="42">
        <f t="shared" si="92"/>
        <v>42485.207642824069</v>
      </c>
      <c r="U852" s="40">
        <f t="shared" si="93"/>
        <v>2016</v>
      </c>
      <c r="V852" s="40">
        <f t="shared" si="94"/>
        <v>2016</v>
      </c>
      <c r="W852" s="50">
        <f t="shared" si="97"/>
        <v>32.379891469900031</v>
      </c>
    </row>
    <row r="853" spans="1:23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13">
        <f t="shared" si="95"/>
        <v>130</v>
      </c>
      <c r="P853" s="39">
        <f t="shared" si="96"/>
        <v>37.270000000000003</v>
      </c>
      <c r="Q853" s="39" t="s">
        <v>8309</v>
      </c>
      <c r="R853" s="39" t="s">
        <v>8327</v>
      </c>
      <c r="S853" s="42">
        <f t="shared" si="91"/>
        <v>42522.880245983797</v>
      </c>
      <c r="T853" s="42">
        <f t="shared" si="92"/>
        <v>42582.822920138889</v>
      </c>
      <c r="U853" s="40">
        <f t="shared" si="93"/>
        <v>2016</v>
      </c>
      <c r="V853" s="40">
        <f t="shared" si="94"/>
        <v>2016</v>
      </c>
      <c r="W853" s="50">
        <f t="shared" si="97"/>
        <v>59.942674155092391</v>
      </c>
    </row>
    <row r="854" spans="1:23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13">
        <f t="shared" si="95"/>
        <v>105</v>
      </c>
      <c r="P854" s="39">
        <f t="shared" si="96"/>
        <v>59.26</v>
      </c>
      <c r="Q854" s="39" t="s">
        <v>8309</v>
      </c>
      <c r="R854" s="39" t="s">
        <v>8327</v>
      </c>
      <c r="S854" s="42">
        <f t="shared" si="91"/>
        <v>42656.805502256946</v>
      </c>
      <c r="T854" s="42">
        <f t="shared" si="92"/>
        <v>42667.875009259253</v>
      </c>
      <c r="U854" s="40">
        <f t="shared" si="93"/>
        <v>2016</v>
      </c>
      <c r="V854" s="40">
        <f t="shared" si="94"/>
        <v>2016</v>
      </c>
      <c r="W854" s="50">
        <f t="shared" si="97"/>
        <v>11.069507002306636</v>
      </c>
    </row>
    <row r="855" spans="1:23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13">
        <f t="shared" si="95"/>
        <v>100</v>
      </c>
      <c r="P855" s="39">
        <f t="shared" si="96"/>
        <v>30</v>
      </c>
      <c r="Q855" s="39" t="s">
        <v>8309</v>
      </c>
      <c r="R855" s="39" t="s">
        <v>8327</v>
      </c>
      <c r="S855" s="42">
        <f t="shared" si="91"/>
        <v>42021.83228829861</v>
      </c>
      <c r="T855" s="42">
        <f t="shared" si="92"/>
        <v>42051.83228829861</v>
      </c>
      <c r="U855" s="40">
        <f t="shared" si="93"/>
        <v>2015</v>
      </c>
      <c r="V855" s="40">
        <f t="shared" si="94"/>
        <v>2015</v>
      </c>
      <c r="W855" s="50">
        <f t="shared" si="97"/>
        <v>30</v>
      </c>
    </row>
    <row r="856" spans="1:23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13">
        <f t="shared" si="95"/>
        <v>118</v>
      </c>
      <c r="P856" s="39">
        <f t="shared" si="96"/>
        <v>65.86</v>
      </c>
      <c r="Q856" s="39" t="s">
        <v>8309</v>
      </c>
      <c r="R856" s="39" t="s">
        <v>8327</v>
      </c>
      <c r="S856" s="42">
        <f t="shared" si="91"/>
        <v>42702.212344282409</v>
      </c>
      <c r="T856" s="42">
        <f t="shared" si="92"/>
        <v>42732.212344282409</v>
      </c>
      <c r="U856" s="40">
        <f t="shared" si="93"/>
        <v>2016</v>
      </c>
      <c r="V856" s="40">
        <f t="shared" si="94"/>
        <v>2016</v>
      </c>
      <c r="W856" s="50">
        <f t="shared" si="97"/>
        <v>30</v>
      </c>
    </row>
    <row r="857" spans="1:23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13">
        <f t="shared" si="95"/>
        <v>103</v>
      </c>
      <c r="P857" s="39">
        <f t="shared" si="96"/>
        <v>31.91</v>
      </c>
      <c r="Q857" s="39" t="s">
        <v>8309</v>
      </c>
      <c r="R857" s="39" t="s">
        <v>8327</v>
      </c>
      <c r="S857" s="42">
        <f t="shared" si="91"/>
        <v>42545.125199270828</v>
      </c>
      <c r="T857" s="42">
        <f t="shared" si="92"/>
        <v>42575.125199270828</v>
      </c>
      <c r="U857" s="40">
        <f t="shared" si="93"/>
        <v>2016</v>
      </c>
      <c r="V857" s="40">
        <f t="shared" si="94"/>
        <v>2016</v>
      </c>
      <c r="W857" s="50">
        <f t="shared" si="97"/>
        <v>30</v>
      </c>
    </row>
    <row r="858" spans="1:23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13">
        <f t="shared" si="95"/>
        <v>218</v>
      </c>
      <c r="P858" s="39">
        <f t="shared" si="96"/>
        <v>19.46</v>
      </c>
      <c r="Q858" s="39" t="s">
        <v>8309</v>
      </c>
      <c r="R858" s="39" t="s">
        <v>8327</v>
      </c>
      <c r="S858" s="42">
        <f t="shared" si="91"/>
        <v>42609.312001805556</v>
      </c>
      <c r="T858" s="42">
        <f t="shared" si="92"/>
        <v>42668.791666666672</v>
      </c>
      <c r="U858" s="40">
        <f t="shared" si="93"/>
        <v>2016</v>
      </c>
      <c r="V858" s="40">
        <f t="shared" si="94"/>
        <v>2016</v>
      </c>
      <c r="W858" s="50">
        <f t="shared" si="97"/>
        <v>59.479664861115452</v>
      </c>
    </row>
    <row r="859" spans="1:23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13">
        <f t="shared" si="95"/>
        <v>100</v>
      </c>
      <c r="P859" s="39">
        <f t="shared" si="96"/>
        <v>50</v>
      </c>
      <c r="Q859" s="39" t="s">
        <v>8309</v>
      </c>
      <c r="R859" s="39" t="s">
        <v>8327</v>
      </c>
      <c r="S859" s="42">
        <f t="shared" si="91"/>
        <v>42291.58137767361</v>
      </c>
      <c r="T859" s="42">
        <f t="shared" si="92"/>
        <v>42333.623048969908</v>
      </c>
      <c r="U859" s="40">
        <f t="shared" si="93"/>
        <v>2015</v>
      </c>
      <c r="V859" s="40">
        <f t="shared" si="94"/>
        <v>2015</v>
      </c>
      <c r="W859" s="50">
        <f t="shared" si="97"/>
        <v>42.041671296297864</v>
      </c>
    </row>
    <row r="860" spans="1:23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13">
        <f t="shared" si="95"/>
        <v>144</v>
      </c>
      <c r="P860" s="39">
        <f t="shared" si="96"/>
        <v>22.74</v>
      </c>
      <c r="Q860" s="39" t="s">
        <v>8309</v>
      </c>
      <c r="R860" s="39" t="s">
        <v>8327</v>
      </c>
      <c r="S860" s="42">
        <f t="shared" si="91"/>
        <v>42079.745583541662</v>
      </c>
      <c r="T860" s="42">
        <f t="shared" si="92"/>
        <v>42109.957647453703</v>
      </c>
      <c r="U860" s="40">
        <f t="shared" si="93"/>
        <v>2015</v>
      </c>
      <c r="V860" s="40">
        <f t="shared" si="94"/>
        <v>2015</v>
      </c>
      <c r="W860" s="50">
        <f t="shared" si="97"/>
        <v>30.212063912040321</v>
      </c>
    </row>
    <row r="861" spans="1:23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13">
        <f t="shared" si="95"/>
        <v>105</v>
      </c>
      <c r="P861" s="39">
        <f t="shared" si="96"/>
        <v>42.72</v>
      </c>
      <c r="Q861" s="39" t="s">
        <v>8309</v>
      </c>
      <c r="R861" s="39" t="s">
        <v>8327</v>
      </c>
      <c r="S861" s="42">
        <f t="shared" si="91"/>
        <v>42128.820236898144</v>
      </c>
      <c r="T861" s="42">
        <f t="shared" si="92"/>
        <v>42159</v>
      </c>
      <c r="U861" s="40">
        <f t="shared" si="93"/>
        <v>2015</v>
      </c>
      <c r="V861" s="40">
        <f t="shared" si="94"/>
        <v>2015</v>
      </c>
      <c r="W861" s="50">
        <f t="shared" si="97"/>
        <v>30.179763101856224</v>
      </c>
    </row>
    <row r="862" spans="1:23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13">
        <f t="shared" si="95"/>
        <v>18</v>
      </c>
      <c r="P862" s="39">
        <f t="shared" si="96"/>
        <v>52.92</v>
      </c>
      <c r="Q862" s="39" t="s">
        <v>8309</v>
      </c>
      <c r="R862" s="39" t="s">
        <v>8328</v>
      </c>
      <c r="S862" s="42">
        <f t="shared" si="91"/>
        <v>41570.48279065972</v>
      </c>
      <c r="T862" s="42">
        <f t="shared" si="92"/>
        <v>41600.524464270835</v>
      </c>
      <c r="U862" s="40">
        <f t="shared" si="93"/>
        <v>2013</v>
      </c>
      <c r="V862" s="40">
        <f t="shared" si="94"/>
        <v>2013</v>
      </c>
      <c r="W862" s="50">
        <f t="shared" si="97"/>
        <v>30.041673611114675</v>
      </c>
    </row>
    <row r="863" spans="1:23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13">
        <f t="shared" si="95"/>
        <v>2</v>
      </c>
      <c r="P863" s="39">
        <f t="shared" si="96"/>
        <v>50.5</v>
      </c>
      <c r="Q863" s="39" t="s">
        <v>8309</v>
      </c>
      <c r="R863" s="39" t="s">
        <v>8328</v>
      </c>
      <c r="S863" s="42">
        <f t="shared" si="91"/>
        <v>42599.965328749997</v>
      </c>
      <c r="T863" s="42">
        <f t="shared" si="92"/>
        <v>42629.965328749997</v>
      </c>
      <c r="U863" s="40">
        <f t="shared" si="93"/>
        <v>2016</v>
      </c>
      <c r="V863" s="40">
        <f t="shared" si="94"/>
        <v>2016</v>
      </c>
      <c r="W863" s="50">
        <f t="shared" si="97"/>
        <v>30</v>
      </c>
    </row>
    <row r="864" spans="1:23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13">
        <f t="shared" si="95"/>
        <v>0</v>
      </c>
      <c r="P864" s="39">
        <f t="shared" si="96"/>
        <v>42.5</v>
      </c>
      <c r="Q864" s="39" t="s">
        <v>8309</v>
      </c>
      <c r="R864" s="39" t="s">
        <v>8328</v>
      </c>
      <c r="S864" s="42">
        <f t="shared" si="91"/>
        <v>41559.554964675925</v>
      </c>
      <c r="T864" s="42">
        <f t="shared" si="92"/>
        <v>41589.596626712962</v>
      </c>
      <c r="U864" s="40">
        <f t="shared" si="93"/>
        <v>2013</v>
      </c>
      <c r="V864" s="40">
        <f t="shared" si="94"/>
        <v>2013</v>
      </c>
      <c r="W864" s="50">
        <f t="shared" si="97"/>
        <v>30.041662037037895</v>
      </c>
    </row>
    <row r="865" spans="1:23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13">
        <f t="shared" si="95"/>
        <v>5</v>
      </c>
      <c r="P865" s="39">
        <f t="shared" si="96"/>
        <v>18</v>
      </c>
      <c r="Q865" s="39" t="s">
        <v>8309</v>
      </c>
      <c r="R865" s="39" t="s">
        <v>8328</v>
      </c>
      <c r="S865" s="42">
        <f t="shared" si="91"/>
        <v>40921.117673217595</v>
      </c>
      <c r="T865" s="42">
        <f t="shared" si="92"/>
        <v>40951.117673217595</v>
      </c>
      <c r="U865" s="40">
        <f t="shared" si="93"/>
        <v>2012</v>
      </c>
      <c r="V865" s="40">
        <f t="shared" si="94"/>
        <v>2012</v>
      </c>
      <c r="W865" s="50">
        <f t="shared" si="97"/>
        <v>30</v>
      </c>
    </row>
    <row r="866" spans="1:23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13">
        <f t="shared" si="95"/>
        <v>42</v>
      </c>
      <c r="P866" s="39">
        <f t="shared" si="96"/>
        <v>34.18</v>
      </c>
      <c r="Q866" s="39" t="s">
        <v>8309</v>
      </c>
      <c r="R866" s="39" t="s">
        <v>8328</v>
      </c>
      <c r="S866" s="42">
        <f t="shared" si="91"/>
        <v>41541.106921736115</v>
      </c>
      <c r="T866" s="42">
        <f t="shared" si="92"/>
        <v>41563.415978472221</v>
      </c>
      <c r="U866" s="40">
        <f t="shared" si="93"/>
        <v>2013</v>
      </c>
      <c r="V866" s="40">
        <f t="shared" si="94"/>
        <v>2013</v>
      </c>
      <c r="W866" s="50">
        <f t="shared" si="97"/>
        <v>22.309056736106868</v>
      </c>
    </row>
    <row r="867" spans="1:23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13">
        <f t="shared" si="95"/>
        <v>2</v>
      </c>
      <c r="P867" s="39">
        <f t="shared" si="96"/>
        <v>22.5</v>
      </c>
      <c r="Q867" s="39" t="s">
        <v>8309</v>
      </c>
      <c r="R867" s="39" t="s">
        <v>8328</v>
      </c>
      <c r="S867" s="42">
        <f t="shared" si="91"/>
        <v>41230.773115706019</v>
      </c>
      <c r="T867" s="42">
        <f t="shared" si="92"/>
        <v>41290.773115706019</v>
      </c>
      <c r="U867" s="40">
        <f t="shared" si="93"/>
        <v>2013</v>
      </c>
      <c r="V867" s="40">
        <f t="shared" si="94"/>
        <v>2012</v>
      </c>
      <c r="W867" s="50">
        <f t="shared" si="97"/>
        <v>60</v>
      </c>
    </row>
    <row r="868" spans="1:23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13">
        <f t="shared" si="95"/>
        <v>18</v>
      </c>
      <c r="P868" s="39">
        <f t="shared" si="96"/>
        <v>58.18</v>
      </c>
      <c r="Q868" s="39" t="s">
        <v>8309</v>
      </c>
      <c r="R868" s="39" t="s">
        <v>8328</v>
      </c>
      <c r="S868" s="42">
        <f t="shared" si="91"/>
        <v>42025.637945810187</v>
      </c>
      <c r="T868" s="42">
        <f t="shared" si="92"/>
        <v>42063.631946759255</v>
      </c>
      <c r="U868" s="40">
        <f t="shared" si="93"/>
        <v>2015</v>
      </c>
      <c r="V868" s="40">
        <f t="shared" si="94"/>
        <v>2015</v>
      </c>
      <c r="W868" s="50">
        <f t="shared" si="97"/>
        <v>37.994000949067413</v>
      </c>
    </row>
    <row r="869" spans="1:23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13">
        <f t="shared" si="95"/>
        <v>24</v>
      </c>
      <c r="P869" s="39">
        <f t="shared" si="96"/>
        <v>109.18</v>
      </c>
      <c r="Q869" s="39" t="s">
        <v>8309</v>
      </c>
      <c r="R869" s="39" t="s">
        <v>8328</v>
      </c>
      <c r="S869" s="42">
        <f t="shared" si="91"/>
        <v>40088.105401689812</v>
      </c>
      <c r="T869" s="42">
        <f t="shared" si="92"/>
        <v>40148.207645138886</v>
      </c>
      <c r="U869" s="40">
        <f t="shared" si="93"/>
        <v>2009</v>
      </c>
      <c r="V869" s="40">
        <f t="shared" si="94"/>
        <v>2009</v>
      </c>
      <c r="W869" s="50">
        <f t="shared" si="97"/>
        <v>60.102243449073285</v>
      </c>
    </row>
    <row r="870" spans="1:23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13">
        <f t="shared" si="95"/>
        <v>0</v>
      </c>
      <c r="P870" s="39">
        <f t="shared" si="96"/>
        <v>50</v>
      </c>
      <c r="Q870" s="39" t="s">
        <v>8309</v>
      </c>
      <c r="R870" s="39" t="s">
        <v>8328</v>
      </c>
      <c r="S870" s="42">
        <f t="shared" si="91"/>
        <v>41616.027756921292</v>
      </c>
      <c r="T870" s="42">
        <f t="shared" si="92"/>
        <v>41646.027756921292</v>
      </c>
      <c r="U870" s="40">
        <f t="shared" si="93"/>
        <v>2014</v>
      </c>
      <c r="V870" s="40">
        <f t="shared" si="94"/>
        <v>2013</v>
      </c>
      <c r="W870" s="50">
        <f t="shared" si="97"/>
        <v>30</v>
      </c>
    </row>
    <row r="871" spans="1:23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13">
        <f t="shared" si="95"/>
        <v>12</v>
      </c>
      <c r="P871" s="39">
        <f t="shared" si="96"/>
        <v>346.67</v>
      </c>
      <c r="Q871" s="39" t="s">
        <v>8309</v>
      </c>
      <c r="R871" s="39" t="s">
        <v>8328</v>
      </c>
      <c r="S871" s="42">
        <f t="shared" si="91"/>
        <v>41342.845570104168</v>
      </c>
      <c r="T871" s="42">
        <f t="shared" si="92"/>
        <v>41372.80390806713</v>
      </c>
      <c r="U871" s="40">
        <f t="shared" si="93"/>
        <v>2013</v>
      </c>
      <c r="V871" s="40">
        <f t="shared" si="94"/>
        <v>2013</v>
      </c>
      <c r="W871" s="50">
        <f t="shared" si="97"/>
        <v>29.958337962962105</v>
      </c>
    </row>
    <row r="872" spans="1:23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13">
        <f t="shared" si="95"/>
        <v>0</v>
      </c>
      <c r="P872" s="39">
        <f t="shared" si="96"/>
        <v>12.4</v>
      </c>
      <c r="Q872" s="39" t="s">
        <v>8309</v>
      </c>
      <c r="R872" s="39" t="s">
        <v>8328</v>
      </c>
      <c r="S872" s="42">
        <f t="shared" si="91"/>
        <v>41488.022262997685</v>
      </c>
      <c r="T872" s="42">
        <f t="shared" si="92"/>
        <v>41518.022262997685</v>
      </c>
      <c r="U872" s="40">
        <f t="shared" si="93"/>
        <v>2013</v>
      </c>
      <c r="V872" s="40">
        <f t="shared" si="94"/>
        <v>2013</v>
      </c>
      <c r="W872" s="50">
        <f t="shared" si="97"/>
        <v>30</v>
      </c>
    </row>
    <row r="873" spans="1:23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13">
        <f t="shared" si="95"/>
        <v>5</v>
      </c>
      <c r="P873" s="39">
        <f t="shared" si="96"/>
        <v>27.08</v>
      </c>
      <c r="Q873" s="39" t="s">
        <v>8309</v>
      </c>
      <c r="R873" s="39" t="s">
        <v>8328</v>
      </c>
      <c r="S873" s="42">
        <f t="shared" si="91"/>
        <v>41577.5612927662</v>
      </c>
      <c r="T873" s="42">
        <f t="shared" si="92"/>
        <v>41607.602954803238</v>
      </c>
      <c r="U873" s="40">
        <f t="shared" si="93"/>
        <v>2013</v>
      </c>
      <c r="V873" s="40">
        <f t="shared" si="94"/>
        <v>2013</v>
      </c>
      <c r="W873" s="50">
        <f t="shared" si="97"/>
        <v>30.041662037037895</v>
      </c>
    </row>
    <row r="874" spans="1:23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13">
        <f t="shared" si="95"/>
        <v>1</v>
      </c>
      <c r="P874" s="39">
        <f t="shared" si="96"/>
        <v>32.5</v>
      </c>
      <c r="Q874" s="39" t="s">
        <v>8309</v>
      </c>
      <c r="R874" s="39" t="s">
        <v>8328</v>
      </c>
      <c r="S874" s="42">
        <f t="shared" si="91"/>
        <v>40567.825550081019</v>
      </c>
      <c r="T874" s="42">
        <f t="shared" si="92"/>
        <v>40612.825550081019</v>
      </c>
      <c r="U874" s="40">
        <f t="shared" si="93"/>
        <v>2011</v>
      </c>
      <c r="V874" s="40">
        <f t="shared" si="94"/>
        <v>2011</v>
      </c>
      <c r="W874" s="50">
        <f t="shared" si="97"/>
        <v>45</v>
      </c>
    </row>
    <row r="875" spans="1:23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13">
        <f t="shared" si="95"/>
        <v>1</v>
      </c>
      <c r="P875" s="39">
        <f t="shared" si="96"/>
        <v>9</v>
      </c>
      <c r="Q875" s="39" t="s">
        <v>8309</v>
      </c>
      <c r="R875" s="39" t="s">
        <v>8328</v>
      </c>
      <c r="S875" s="42">
        <f t="shared" si="91"/>
        <v>41184.167134722222</v>
      </c>
      <c r="T875" s="42">
        <f t="shared" si="92"/>
        <v>41224.20879675926</v>
      </c>
      <c r="U875" s="40">
        <f t="shared" si="93"/>
        <v>2012</v>
      </c>
      <c r="V875" s="40">
        <f t="shared" si="94"/>
        <v>2012</v>
      </c>
      <c r="W875" s="50">
        <f t="shared" si="97"/>
        <v>40.041662037037895</v>
      </c>
    </row>
    <row r="876" spans="1:23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13">
        <f t="shared" si="95"/>
        <v>24</v>
      </c>
      <c r="P876" s="39">
        <f t="shared" si="96"/>
        <v>34.76</v>
      </c>
      <c r="Q876" s="39" t="s">
        <v>8309</v>
      </c>
      <c r="R876" s="39" t="s">
        <v>8328</v>
      </c>
      <c r="S876" s="42">
        <f t="shared" si="91"/>
        <v>41368.583727245372</v>
      </c>
      <c r="T876" s="42">
        <f t="shared" si="92"/>
        <v>41398.583727245372</v>
      </c>
      <c r="U876" s="40">
        <f t="shared" si="93"/>
        <v>2013</v>
      </c>
      <c r="V876" s="40">
        <f t="shared" si="94"/>
        <v>2013</v>
      </c>
      <c r="W876" s="50">
        <f t="shared" si="97"/>
        <v>30</v>
      </c>
    </row>
    <row r="877" spans="1:23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13">
        <f t="shared" si="95"/>
        <v>0</v>
      </c>
      <c r="P877" s="39">
        <f t="shared" si="96"/>
        <v>0</v>
      </c>
      <c r="Q877" s="39" t="s">
        <v>8309</v>
      </c>
      <c r="R877" s="39" t="s">
        <v>8328</v>
      </c>
      <c r="S877" s="42">
        <f t="shared" si="91"/>
        <v>42248.723739942128</v>
      </c>
      <c r="T877" s="42">
        <f t="shared" si="92"/>
        <v>42268.723739942128</v>
      </c>
      <c r="U877" s="40">
        <f t="shared" si="93"/>
        <v>2015</v>
      </c>
      <c r="V877" s="40">
        <f t="shared" si="94"/>
        <v>2015</v>
      </c>
      <c r="W877" s="50">
        <f t="shared" si="97"/>
        <v>20</v>
      </c>
    </row>
    <row r="878" spans="1:23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13">
        <f t="shared" si="95"/>
        <v>41</v>
      </c>
      <c r="P878" s="39">
        <f t="shared" si="96"/>
        <v>28.58</v>
      </c>
      <c r="Q878" s="39" t="s">
        <v>8309</v>
      </c>
      <c r="R878" s="39" t="s">
        <v>8328</v>
      </c>
      <c r="S878" s="42">
        <f t="shared" si="91"/>
        <v>41276.496848692128</v>
      </c>
      <c r="T878" s="42">
        <f t="shared" si="92"/>
        <v>41309.496851006945</v>
      </c>
      <c r="U878" s="40">
        <f t="shared" si="93"/>
        <v>2013</v>
      </c>
      <c r="V878" s="40">
        <f t="shared" si="94"/>
        <v>2013</v>
      </c>
      <c r="W878" s="50">
        <f t="shared" si="97"/>
        <v>33.000002314816811</v>
      </c>
    </row>
    <row r="879" spans="1:23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13">
        <f t="shared" si="95"/>
        <v>68</v>
      </c>
      <c r="P879" s="39">
        <f t="shared" si="96"/>
        <v>46.59</v>
      </c>
      <c r="Q879" s="39" t="s">
        <v>8309</v>
      </c>
      <c r="R879" s="39" t="s">
        <v>8328</v>
      </c>
      <c r="S879" s="42">
        <f t="shared" si="91"/>
        <v>41597.788893055556</v>
      </c>
      <c r="T879" s="42">
        <f t="shared" si="92"/>
        <v>41627.788893055556</v>
      </c>
      <c r="U879" s="40">
        <f t="shared" si="93"/>
        <v>2013</v>
      </c>
      <c r="V879" s="40">
        <f t="shared" si="94"/>
        <v>2013</v>
      </c>
      <c r="W879" s="50">
        <f t="shared" si="97"/>
        <v>30</v>
      </c>
    </row>
    <row r="880" spans="1:23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13">
        <f t="shared" si="95"/>
        <v>1</v>
      </c>
      <c r="P880" s="39">
        <f t="shared" si="96"/>
        <v>32.5</v>
      </c>
      <c r="Q880" s="39" t="s">
        <v>8309</v>
      </c>
      <c r="R880" s="39" t="s">
        <v>8328</v>
      </c>
      <c r="S880" s="42">
        <f t="shared" si="91"/>
        <v>40505.232922731477</v>
      </c>
      <c r="T880" s="42">
        <f t="shared" si="92"/>
        <v>40535.232922731477</v>
      </c>
      <c r="U880" s="40">
        <f t="shared" si="93"/>
        <v>2010</v>
      </c>
      <c r="V880" s="40">
        <f t="shared" si="94"/>
        <v>2010</v>
      </c>
      <c r="W880" s="50">
        <f t="shared" si="97"/>
        <v>30</v>
      </c>
    </row>
    <row r="881" spans="1:23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13">
        <f t="shared" si="95"/>
        <v>31</v>
      </c>
      <c r="P881" s="39">
        <f t="shared" si="96"/>
        <v>21.47</v>
      </c>
      <c r="Q881" s="39" t="s">
        <v>8309</v>
      </c>
      <c r="R881" s="39" t="s">
        <v>8328</v>
      </c>
      <c r="S881" s="42">
        <f t="shared" si="91"/>
        <v>41037.82992945602</v>
      </c>
      <c r="T881" s="42">
        <f t="shared" si="92"/>
        <v>41058.829922511577</v>
      </c>
      <c r="U881" s="40">
        <f t="shared" si="93"/>
        <v>2012</v>
      </c>
      <c r="V881" s="40">
        <f t="shared" si="94"/>
        <v>2012</v>
      </c>
      <c r="W881" s="50">
        <f t="shared" si="97"/>
        <v>20.999993055556843</v>
      </c>
    </row>
    <row r="882" spans="1:23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13">
        <f t="shared" si="95"/>
        <v>3</v>
      </c>
      <c r="P882" s="39">
        <f t="shared" si="96"/>
        <v>14.13</v>
      </c>
      <c r="Q882" s="39" t="s">
        <v>8309</v>
      </c>
      <c r="R882" s="39" t="s">
        <v>8329</v>
      </c>
      <c r="S882" s="42">
        <f t="shared" si="91"/>
        <v>41179.321050208331</v>
      </c>
      <c r="T882" s="42">
        <f t="shared" si="92"/>
        <v>41212.321052523148</v>
      </c>
      <c r="U882" s="40">
        <f t="shared" si="93"/>
        <v>2012</v>
      </c>
      <c r="V882" s="40">
        <f t="shared" si="94"/>
        <v>2012</v>
      </c>
      <c r="W882" s="50">
        <f t="shared" si="97"/>
        <v>33.000002314816811</v>
      </c>
    </row>
    <row r="883" spans="1:23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13">
        <f t="shared" si="95"/>
        <v>1</v>
      </c>
      <c r="P883" s="39">
        <f t="shared" si="96"/>
        <v>30</v>
      </c>
      <c r="Q883" s="39" t="s">
        <v>8309</v>
      </c>
      <c r="R883" s="39" t="s">
        <v>8329</v>
      </c>
      <c r="S883" s="42">
        <f t="shared" si="91"/>
        <v>40877.251005624996</v>
      </c>
      <c r="T883" s="42">
        <f t="shared" si="92"/>
        <v>40922.251005624996</v>
      </c>
      <c r="U883" s="40">
        <f t="shared" si="93"/>
        <v>2012</v>
      </c>
      <c r="V883" s="40">
        <f t="shared" si="94"/>
        <v>2011</v>
      </c>
      <c r="W883" s="50">
        <f t="shared" si="97"/>
        <v>45</v>
      </c>
    </row>
    <row r="884" spans="1:23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13">
        <f t="shared" si="95"/>
        <v>20</v>
      </c>
      <c r="P884" s="39">
        <f t="shared" si="96"/>
        <v>21.57</v>
      </c>
      <c r="Q884" s="39" t="s">
        <v>8309</v>
      </c>
      <c r="R884" s="39" t="s">
        <v>8329</v>
      </c>
      <c r="S884" s="42">
        <f t="shared" si="91"/>
        <v>40759.860536458335</v>
      </c>
      <c r="T884" s="42">
        <f t="shared" si="92"/>
        <v>40792.860538773151</v>
      </c>
      <c r="U884" s="40">
        <f t="shared" si="93"/>
        <v>2011</v>
      </c>
      <c r="V884" s="40">
        <f t="shared" si="94"/>
        <v>2011</v>
      </c>
      <c r="W884" s="50">
        <f t="shared" si="97"/>
        <v>33.000002314816811</v>
      </c>
    </row>
    <row r="885" spans="1:23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13">
        <f t="shared" si="95"/>
        <v>40</v>
      </c>
      <c r="P885" s="39">
        <f t="shared" si="96"/>
        <v>83.38</v>
      </c>
      <c r="Q885" s="39" t="s">
        <v>8309</v>
      </c>
      <c r="R885" s="39" t="s">
        <v>8329</v>
      </c>
      <c r="S885" s="42">
        <f t="shared" si="91"/>
        <v>42371.935597627315</v>
      </c>
      <c r="T885" s="42">
        <f t="shared" si="92"/>
        <v>42431.935597627315</v>
      </c>
      <c r="U885" s="40">
        <f t="shared" si="93"/>
        <v>2016</v>
      </c>
      <c r="V885" s="40">
        <f t="shared" si="94"/>
        <v>2016</v>
      </c>
      <c r="W885" s="50">
        <f t="shared" si="97"/>
        <v>60</v>
      </c>
    </row>
    <row r="886" spans="1:23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13">
        <f t="shared" si="95"/>
        <v>1</v>
      </c>
      <c r="P886" s="39">
        <f t="shared" si="96"/>
        <v>10</v>
      </c>
      <c r="Q886" s="39" t="s">
        <v>8309</v>
      </c>
      <c r="R886" s="39" t="s">
        <v>8329</v>
      </c>
      <c r="S886" s="42">
        <f t="shared" si="91"/>
        <v>40981.802617430556</v>
      </c>
      <c r="T886" s="42">
        <f t="shared" si="92"/>
        <v>41041.10487106481</v>
      </c>
      <c r="U886" s="40">
        <f t="shared" si="93"/>
        <v>2012</v>
      </c>
      <c r="V886" s="40">
        <f t="shared" si="94"/>
        <v>2012</v>
      </c>
      <c r="W886" s="50">
        <f t="shared" si="97"/>
        <v>59.302253634254157</v>
      </c>
    </row>
    <row r="887" spans="1:23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13">
        <f t="shared" si="95"/>
        <v>75</v>
      </c>
      <c r="P887" s="39">
        <f t="shared" si="96"/>
        <v>35.71</v>
      </c>
      <c r="Q887" s="39" t="s">
        <v>8309</v>
      </c>
      <c r="R887" s="39" t="s">
        <v>8329</v>
      </c>
      <c r="S887" s="42">
        <f t="shared" si="91"/>
        <v>42713.941110081018</v>
      </c>
      <c r="T887" s="42">
        <f t="shared" si="92"/>
        <v>42734.941103136574</v>
      </c>
      <c r="U887" s="40">
        <f t="shared" si="93"/>
        <v>2016</v>
      </c>
      <c r="V887" s="40">
        <f t="shared" si="94"/>
        <v>2016</v>
      </c>
      <c r="W887" s="50">
        <f t="shared" si="97"/>
        <v>20.999993055556843</v>
      </c>
    </row>
    <row r="888" spans="1:23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13">
        <f t="shared" si="95"/>
        <v>41</v>
      </c>
      <c r="P888" s="39">
        <f t="shared" si="96"/>
        <v>29.29</v>
      </c>
      <c r="Q888" s="39" t="s">
        <v>8309</v>
      </c>
      <c r="R888" s="39" t="s">
        <v>8329</v>
      </c>
      <c r="S888" s="42">
        <f t="shared" si="91"/>
        <v>42603.870530243061</v>
      </c>
      <c r="T888" s="42">
        <f t="shared" si="92"/>
        <v>42628.870530243061</v>
      </c>
      <c r="U888" s="40">
        <f t="shared" si="93"/>
        <v>2016</v>
      </c>
      <c r="V888" s="40">
        <f t="shared" si="94"/>
        <v>2016</v>
      </c>
      <c r="W888" s="50">
        <f t="shared" si="97"/>
        <v>25</v>
      </c>
    </row>
    <row r="889" spans="1:23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13">
        <f t="shared" si="95"/>
        <v>0</v>
      </c>
      <c r="P889" s="39">
        <f t="shared" si="96"/>
        <v>0</v>
      </c>
      <c r="Q889" s="39" t="s">
        <v>8309</v>
      </c>
      <c r="R889" s="39" t="s">
        <v>8329</v>
      </c>
      <c r="S889" s="42">
        <f t="shared" si="91"/>
        <v>41026.958977488423</v>
      </c>
      <c r="T889" s="42">
        <f t="shared" si="92"/>
        <v>41056.958977488423</v>
      </c>
      <c r="U889" s="40">
        <f t="shared" si="93"/>
        <v>2012</v>
      </c>
      <c r="V889" s="40">
        <f t="shared" si="94"/>
        <v>2012</v>
      </c>
      <c r="W889" s="50">
        <f t="shared" si="97"/>
        <v>30</v>
      </c>
    </row>
    <row r="890" spans="1:23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13">
        <f t="shared" si="95"/>
        <v>7</v>
      </c>
      <c r="P890" s="39">
        <f t="shared" si="96"/>
        <v>18</v>
      </c>
      <c r="Q890" s="39" t="s">
        <v>8309</v>
      </c>
      <c r="R890" s="39" t="s">
        <v>8329</v>
      </c>
      <c r="S890" s="42">
        <f t="shared" si="91"/>
        <v>40751.753308854168</v>
      </c>
      <c r="T890" s="42">
        <f t="shared" si="92"/>
        <v>40787.25000925926</v>
      </c>
      <c r="U890" s="40">
        <f t="shared" si="93"/>
        <v>2011</v>
      </c>
      <c r="V890" s="40">
        <f t="shared" si="94"/>
        <v>2011</v>
      </c>
      <c r="W890" s="50">
        <f t="shared" si="97"/>
        <v>35.49670040509227</v>
      </c>
    </row>
    <row r="891" spans="1:23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13">
        <f t="shared" si="95"/>
        <v>9</v>
      </c>
      <c r="P891" s="39">
        <f t="shared" si="96"/>
        <v>73.760000000000005</v>
      </c>
      <c r="Q891" s="39" t="s">
        <v>8309</v>
      </c>
      <c r="R891" s="39" t="s">
        <v>8329</v>
      </c>
      <c r="S891" s="42">
        <f t="shared" si="91"/>
        <v>41887.784073414354</v>
      </c>
      <c r="T891" s="42">
        <f t="shared" si="92"/>
        <v>41917.784073414354</v>
      </c>
      <c r="U891" s="40">
        <f t="shared" si="93"/>
        <v>2014</v>
      </c>
      <c r="V891" s="40">
        <f t="shared" si="94"/>
        <v>2014</v>
      </c>
      <c r="W891" s="50">
        <f t="shared" si="97"/>
        <v>30</v>
      </c>
    </row>
    <row r="892" spans="1:23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13">
        <f t="shared" si="95"/>
        <v>4</v>
      </c>
      <c r="P892" s="39">
        <f t="shared" si="96"/>
        <v>31.25</v>
      </c>
      <c r="Q892" s="39" t="s">
        <v>8309</v>
      </c>
      <c r="R892" s="39" t="s">
        <v>8329</v>
      </c>
      <c r="S892" s="42">
        <f t="shared" si="91"/>
        <v>41569.698835405092</v>
      </c>
      <c r="T892" s="42">
        <f t="shared" si="92"/>
        <v>41599.740509016206</v>
      </c>
      <c r="U892" s="40">
        <f t="shared" si="93"/>
        <v>2013</v>
      </c>
      <c r="V892" s="40">
        <f t="shared" si="94"/>
        <v>2013</v>
      </c>
      <c r="W892" s="50">
        <f t="shared" si="97"/>
        <v>30.041673611114675</v>
      </c>
    </row>
    <row r="893" spans="1:23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13">
        <f t="shared" si="95"/>
        <v>3</v>
      </c>
      <c r="P893" s="39">
        <f t="shared" si="96"/>
        <v>28.89</v>
      </c>
      <c r="Q893" s="39" t="s">
        <v>8309</v>
      </c>
      <c r="R893" s="39" t="s">
        <v>8329</v>
      </c>
      <c r="S893" s="42">
        <f t="shared" si="91"/>
        <v>41842.031607986115</v>
      </c>
      <c r="T893" s="42">
        <f t="shared" si="92"/>
        <v>41872.031607986115</v>
      </c>
      <c r="U893" s="40">
        <f t="shared" si="93"/>
        <v>2014</v>
      </c>
      <c r="V893" s="40">
        <f t="shared" si="94"/>
        <v>2014</v>
      </c>
      <c r="W893" s="50">
        <f t="shared" si="97"/>
        <v>30</v>
      </c>
    </row>
    <row r="894" spans="1:23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13">
        <f t="shared" si="95"/>
        <v>41</v>
      </c>
      <c r="P894" s="39">
        <f t="shared" si="96"/>
        <v>143.82</v>
      </c>
      <c r="Q894" s="39" t="s">
        <v>8309</v>
      </c>
      <c r="R894" s="39" t="s">
        <v>8329</v>
      </c>
      <c r="S894" s="42">
        <f t="shared" si="91"/>
        <v>40304.200037997682</v>
      </c>
      <c r="T894" s="42">
        <f t="shared" si="92"/>
        <v>40391.166668981481</v>
      </c>
      <c r="U894" s="40">
        <f t="shared" si="93"/>
        <v>2010</v>
      </c>
      <c r="V894" s="40">
        <f t="shared" si="94"/>
        <v>2010</v>
      </c>
      <c r="W894" s="50">
        <f t="shared" si="97"/>
        <v>86.966630983799405</v>
      </c>
    </row>
    <row r="895" spans="1:23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13">
        <f t="shared" si="95"/>
        <v>10</v>
      </c>
      <c r="P895" s="39">
        <f t="shared" si="96"/>
        <v>40</v>
      </c>
      <c r="Q895" s="39" t="s">
        <v>8309</v>
      </c>
      <c r="R895" s="39" t="s">
        <v>8329</v>
      </c>
      <c r="S895" s="42">
        <f t="shared" si="91"/>
        <v>42065.897731053243</v>
      </c>
      <c r="T895" s="42">
        <f t="shared" si="92"/>
        <v>42095.856057442128</v>
      </c>
      <c r="U895" s="40">
        <f t="shared" si="93"/>
        <v>2015</v>
      </c>
      <c r="V895" s="40">
        <f t="shared" si="94"/>
        <v>2015</v>
      </c>
      <c r="W895" s="50">
        <f t="shared" si="97"/>
        <v>29.958326388885325</v>
      </c>
    </row>
    <row r="896" spans="1:23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13">
        <f t="shared" si="95"/>
        <v>39</v>
      </c>
      <c r="P896" s="39">
        <f t="shared" si="96"/>
        <v>147.81</v>
      </c>
      <c r="Q896" s="39" t="s">
        <v>8309</v>
      </c>
      <c r="R896" s="39" t="s">
        <v>8329</v>
      </c>
      <c r="S896" s="42">
        <f t="shared" si="91"/>
        <v>42496.98160428241</v>
      </c>
      <c r="T896" s="42">
        <f t="shared" si="92"/>
        <v>42526.98160428241</v>
      </c>
      <c r="U896" s="40">
        <f t="shared" si="93"/>
        <v>2016</v>
      </c>
      <c r="V896" s="40">
        <f t="shared" si="94"/>
        <v>2016</v>
      </c>
      <c r="W896" s="50">
        <f t="shared" si="97"/>
        <v>30</v>
      </c>
    </row>
    <row r="897" spans="1:23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13">
        <f t="shared" si="95"/>
        <v>2</v>
      </c>
      <c r="P897" s="39">
        <f t="shared" si="96"/>
        <v>27.86</v>
      </c>
      <c r="Q897" s="39" t="s">
        <v>8309</v>
      </c>
      <c r="R897" s="39" t="s">
        <v>8329</v>
      </c>
      <c r="S897" s="42">
        <f t="shared" si="91"/>
        <v>40431.127660057871</v>
      </c>
      <c r="T897" s="42">
        <f t="shared" si="92"/>
        <v>40476.127660057871</v>
      </c>
      <c r="U897" s="40">
        <f t="shared" si="93"/>
        <v>2010</v>
      </c>
      <c r="V897" s="40">
        <f t="shared" si="94"/>
        <v>2010</v>
      </c>
      <c r="W897" s="50">
        <f t="shared" si="97"/>
        <v>45</v>
      </c>
    </row>
    <row r="898" spans="1:23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13">
        <f t="shared" si="95"/>
        <v>40</v>
      </c>
      <c r="P898" s="39">
        <f t="shared" si="96"/>
        <v>44.44</v>
      </c>
      <c r="Q898" s="39" t="s">
        <v>8309</v>
      </c>
      <c r="R898" s="39" t="s">
        <v>8329</v>
      </c>
      <c r="S898" s="42">
        <f t="shared" ref="S898:S961" si="98">((((LEFT(J898,10) &amp; "." &amp; RIGHT(J898,3))/60)/60)/24)+DATE(1970,1,1)</f>
        <v>42218.87298641204</v>
      </c>
      <c r="T898" s="42">
        <f t="shared" ref="T898:T961" si="99">((((LEFT(I898,10) &amp; "." &amp; RIGHT(I898,3))/60)/60)/24)+DATE(1970,1,1)</f>
        <v>42244.166671296298</v>
      </c>
      <c r="U898" s="40">
        <f t="shared" ref="U898:U961" si="100">YEAR(T898)</f>
        <v>2015</v>
      </c>
      <c r="V898" s="40">
        <f t="shared" ref="V898:V961" si="101">YEAR(S898)</f>
        <v>2015</v>
      </c>
      <c r="W898" s="50">
        <f t="shared" si="97"/>
        <v>25.293684884258255</v>
      </c>
    </row>
    <row r="899" spans="1:23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13">
        <f t="shared" ref="O899:O962" si="102">IFERROR(ROUND(E899/D899*100,0),"no backers")</f>
        <v>0</v>
      </c>
      <c r="P899" s="39">
        <f t="shared" ref="P899:P962" si="103">IFERROR(ROUND(E899/L899,2),0)</f>
        <v>0</v>
      </c>
      <c r="Q899" s="39" t="s">
        <v>8309</v>
      </c>
      <c r="R899" s="39" t="s">
        <v>8329</v>
      </c>
      <c r="S899" s="42">
        <f t="shared" si="98"/>
        <v>41211.688753564813</v>
      </c>
      <c r="T899" s="42">
        <f t="shared" si="99"/>
        <v>41241.730427175928</v>
      </c>
      <c r="U899" s="40">
        <f t="shared" si="100"/>
        <v>2012</v>
      </c>
      <c r="V899" s="40">
        <f t="shared" si="101"/>
        <v>2012</v>
      </c>
      <c r="W899" s="50">
        <f t="shared" ref="W899:W962" si="104">T899-S899</f>
        <v>30.041673611114675</v>
      </c>
    </row>
    <row r="900" spans="1:23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13">
        <f t="shared" si="102"/>
        <v>3</v>
      </c>
      <c r="P900" s="39">
        <f t="shared" si="103"/>
        <v>35</v>
      </c>
      <c r="Q900" s="39" t="s">
        <v>8309</v>
      </c>
      <c r="R900" s="39" t="s">
        <v>8329</v>
      </c>
      <c r="S900" s="42">
        <f t="shared" si="98"/>
        <v>40878.75821886574</v>
      </c>
      <c r="T900" s="42">
        <f t="shared" si="99"/>
        <v>40923.75821886574</v>
      </c>
      <c r="U900" s="40">
        <f t="shared" si="100"/>
        <v>2012</v>
      </c>
      <c r="V900" s="40">
        <f t="shared" si="101"/>
        <v>2011</v>
      </c>
      <c r="W900" s="50">
        <f t="shared" si="104"/>
        <v>45</v>
      </c>
    </row>
    <row r="901" spans="1:23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13">
        <f t="shared" si="102"/>
        <v>37</v>
      </c>
      <c r="P901" s="39">
        <f t="shared" si="103"/>
        <v>35</v>
      </c>
      <c r="Q901" s="39" t="s">
        <v>8309</v>
      </c>
      <c r="R901" s="39" t="s">
        <v>8329</v>
      </c>
      <c r="S901" s="42">
        <f t="shared" si="98"/>
        <v>40646.099101412037</v>
      </c>
      <c r="T901" s="42">
        <f t="shared" si="99"/>
        <v>40691.099101412037</v>
      </c>
      <c r="U901" s="40">
        <f t="shared" si="100"/>
        <v>2011</v>
      </c>
      <c r="V901" s="40">
        <f t="shared" si="101"/>
        <v>2011</v>
      </c>
      <c r="W901" s="50">
        <f t="shared" si="104"/>
        <v>45</v>
      </c>
    </row>
    <row r="902" spans="1:23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13">
        <f t="shared" si="102"/>
        <v>0</v>
      </c>
      <c r="P902" s="39">
        <f t="shared" si="103"/>
        <v>10.5</v>
      </c>
      <c r="Q902" s="39" t="s">
        <v>8309</v>
      </c>
      <c r="R902" s="39" t="s">
        <v>8328</v>
      </c>
      <c r="S902" s="42">
        <f t="shared" si="98"/>
        <v>42429.849564837961</v>
      </c>
      <c r="T902" s="42">
        <f t="shared" si="99"/>
        <v>42459.807902800923</v>
      </c>
      <c r="U902" s="40">
        <f t="shared" si="100"/>
        <v>2016</v>
      </c>
      <c r="V902" s="40">
        <f t="shared" si="101"/>
        <v>2016</v>
      </c>
      <c r="W902" s="50">
        <f t="shared" si="104"/>
        <v>29.958337962962105</v>
      </c>
    </row>
    <row r="903" spans="1:23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13">
        <f t="shared" si="102"/>
        <v>0</v>
      </c>
      <c r="P903" s="39">
        <f t="shared" si="103"/>
        <v>0</v>
      </c>
      <c r="Q903" s="39" t="s">
        <v>8309</v>
      </c>
      <c r="R903" s="39" t="s">
        <v>8328</v>
      </c>
      <c r="S903" s="42">
        <f t="shared" si="98"/>
        <v>40291.811515208334</v>
      </c>
      <c r="T903" s="42">
        <f t="shared" si="99"/>
        <v>40337.799308564812</v>
      </c>
      <c r="U903" s="40">
        <f t="shared" si="100"/>
        <v>2010</v>
      </c>
      <c r="V903" s="40">
        <f t="shared" si="101"/>
        <v>2010</v>
      </c>
      <c r="W903" s="50">
        <f t="shared" si="104"/>
        <v>45.987793356478505</v>
      </c>
    </row>
    <row r="904" spans="1:23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13">
        <f t="shared" si="102"/>
        <v>0</v>
      </c>
      <c r="P904" s="39">
        <f t="shared" si="103"/>
        <v>30</v>
      </c>
      <c r="Q904" s="39" t="s">
        <v>8309</v>
      </c>
      <c r="R904" s="39" t="s">
        <v>8328</v>
      </c>
      <c r="S904" s="42">
        <f t="shared" si="98"/>
        <v>41829.965537291668</v>
      </c>
      <c r="T904" s="42">
        <f t="shared" si="99"/>
        <v>41881.645840277779</v>
      </c>
      <c r="U904" s="40">
        <f t="shared" si="100"/>
        <v>2014</v>
      </c>
      <c r="V904" s="40">
        <f t="shared" si="101"/>
        <v>2014</v>
      </c>
      <c r="W904" s="50">
        <f t="shared" si="104"/>
        <v>51.680302986111201</v>
      </c>
    </row>
    <row r="905" spans="1:23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13">
        <f t="shared" si="102"/>
        <v>3</v>
      </c>
      <c r="P905" s="39">
        <f t="shared" si="103"/>
        <v>40</v>
      </c>
      <c r="Q905" s="39" t="s">
        <v>8309</v>
      </c>
      <c r="R905" s="39" t="s">
        <v>8328</v>
      </c>
      <c r="S905" s="42">
        <f t="shared" si="98"/>
        <v>41149.79607384259</v>
      </c>
      <c r="T905" s="42">
        <f t="shared" si="99"/>
        <v>41175.100695601854</v>
      </c>
      <c r="U905" s="40">
        <f t="shared" si="100"/>
        <v>2012</v>
      </c>
      <c r="V905" s="40">
        <f t="shared" si="101"/>
        <v>2012</v>
      </c>
      <c r="W905" s="50">
        <f t="shared" si="104"/>
        <v>25.304621759263682</v>
      </c>
    </row>
    <row r="906" spans="1:23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13">
        <f t="shared" si="102"/>
        <v>0</v>
      </c>
      <c r="P906" s="39">
        <f t="shared" si="103"/>
        <v>50.33</v>
      </c>
      <c r="Q906" s="39" t="s">
        <v>8309</v>
      </c>
      <c r="R906" s="39" t="s">
        <v>8328</v>
      </c>
      <c r="S906" s="42">
        <f t="shared" si="98"/>
        <v>42342.080290937505</v>
      </c>
      <c r="T906" s="42">
        <f t="shared" si="99"/>
        <v>42372.080290937505</v>
      </c>
      <c r="U906" s="40">
        <f t="shared" si="100"/>
        <v>2016</v>
      </c>
      <c r="V906" s="40">
        <f t="shared" si="101"/>
        <v>2015</v>
      </c>
      <c r="W906" s="50">
        <f t="shared" si="104"/>
        <v>30</v>
      </c>
    </row>
    <row r="907" spans="1:23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13">
        <f t="shared" si="102"/>
        <v>3</v>
      </c>
      <c r="P907" s="39">
        <f t="shared" si="103"/>
        <v>32.67</v>
      </c>
      <c r="Q907" s="39" t="s">
        <v>8309</v>
      </c>
      <c r="R907" s="39" t="s">
        <v>8328</v>
      </c>
      <c r="S907" s="42">
        <f t="shared" si="98"/>
        <v>40507.239894976854</v>
      </c>
      <c r="T907" s="42">
        <f t="shared" si="99"/>
        <v>40567.239894976854</v>
      </c>
      <c r="U907" s="40">
        <f t="shared" si="100"/>
        <v>2011</v>
      </c>
      <c r="V907" s="40">
        <f t="shared" si="101"/>
        <v>2010</v>
      </c>
      <c r="W907" s="50">
        <f t="shared" si="104"/>
        <v>60</v>
      </c>
    </row>
    <row r="908" spans="1:23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13">
        <f t="shared" si="102"/>
        <v>0</v>
      </c>
      <c r="P908" s="39">
        <f t="shared" si="103"/>
        <v>0</v>
      </c>
      <c r="Q908" s="39" t="s">
        <v>8309</v>
      </c>
      <c r="R908" s="39" t="s">
        <v>8328</v>
      </c>
      <c r="S908" s="42">
        <f t="shared" si="98"/>
        <v>41681.18970127315</v>
      </c>
      <c r="T908" s="42">
        <f t="shared" si="99"/>
        <v>41711.148039236112</v>
      </c>
      <c r="U908" s="40">
        <f t="shared" si="100"/>
        <v>2014</v>
      </c>
      <c r="V908" s="40">
        <f t="shared" si="101"/>
        <v>2014</v>
      </c>
      <c r="W908" s="50">
        <f t="shared" si="104"/>
        <v>29.958337962962105</v>
      </c>
    </row>
    <row r="909" spans="1:23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13">
        <f t="shared" si="102"/>
        <v>0</v>
      </c>
      <c r="P909" s="39">
        <f t="shared" si="103"/>
        <v>0</v>
      </c>
      <c r="Q909" s="39" t="s">
        <v>8309</v>
      </c>
      <c r="R909" s="39" t="s">
        <v>8328</v>
      </c>
      <c r="S909" s="42">
        <f t="shared" si="98"/>
        <v>40767.192405358794</v>
      </c>
      <c r="T909" s="42">
        <f t="shared" si="99"/>
        <v>40797.192405358794</v>
      </c>
      <c r="U909" s="40">
        <f t="shared" si="100"/>
        <v>2011</v>
      </c>
      <c r="V909" s="40">
        <f t="shared" si="101"/>
        <v>2011</v>
      </c>
      <c r="W909" s="50">
        <f t="shared" si="104"/>
        <v>30</v>
      </c>
    </row>
    <row r="910" spans="1:23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13">
        <f t="shared" si="102"/>
        <v>0</v>
      </c>
      <c r="P910" s="39">
        <f t="shared" si="103"/>
        <v>0</v>
      </c>
      <c r="Q910" s="39" t="s">
        <v>8309</v>
      </c>
      <c r="R910" s="39" t="s">
        <v>8328</v>
      </c>
      <c r="S910" s="42">
        <f t="shared" si="98"/>
        <v>40340.801570081021</v>
      </c>
      <c r="T910" s="42">
        <f t="shared" si="99"/>
        <v>40386.207647453703</v>
      </c>
      <c r="U910" s="40">
        <f t="shared" si="100"/>
        <v>2010</v>
      </c>
      <c r="V910" s="40">
        <f t="shared" si="101"/>
        <v>2010</v>
      </c>
      <c r="W910" s="50">
        <f t="shared" si="104"/>
        <v>45.406077372681466</v>
      </c>
    </row>
    <row r="911" spans="1:23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13">
        <f t="shared" si="102"/>
        <v>3</v>
      </c>
      <c r="P911" s="39">
        <f t="shared" si="103"/>
        <v>65</v>
      </c>
      <c r="Q911" s="39" t="s">
        <v>8309</v>
      </c>
      <c r="R911" s="39" t="s">
        <v>8328</v>
      </c>
      <c r="S911" s="42">
        <f t="shared" si="98"/>
        <v>41081.690282870368</v>
      </c>
      <c r="T911" s="42">
        <f t="shared" si="99"/>
        <v>41113.166666666664</v>
      </c>
      <c r="U911" s="40">
        <f t="shared" si="100"/>
        <v>2012</v>
      </c>
      <c r="V911" s="40">
        <f t="shared" si="101"/>
        <v>2012</v>
      </c>
      <c r="W911" s="50">
        <f t="shared" si="104"/>
        <v>31.476383796296432</v>
      </c>
    </row>
    <row r="912" spans="1:23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13">
        <f t="shared" si="102"/>
        <v>22</v>
      </c>
      <c r="P912" s="39">
        <f t="shared" si="103"/>
        <v>24.6</v>
      </c>
      <c r="Q912" s="39" t="s">
        <v>8309</v>
      </c>
      <c r="R912" s="39" t="s">
        <v>8328</v>
      </c>
      <c r="S912" s="42">
        <f t="shared" si="98"/>
        <v>42737.545362488425</v>
      </c>
      <c r="T912" s="42">
        <f t="shared" si="99"/>
        <v>42797.545362488425</v>
      </c>
      <c r="U912" s="40">
        <f t="shared" si="100"/>
        <v>2017</v>
      </c>
      <c r="V912" s="40">
        <f t="shared" si="101"/>
        <v>2017</v>
      </c>
      <c r="W912" s="50">
        <f t="shared" si="104"/>
        <v>60</v>
      </c>
    </row>
    <row r="913" spans="1:23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13">
        <f t="shared" si="102"/>
        <v>0</v>
      </c>
      <c r="P913" s="39">
        <f t="shared" si="103"/>
        <v>0</v>
      </c>
      <c r="Q913" s="39" t="s">
        <v>8309</v>
      </c>
      <c r="R913" s="39" t="s">
        <v>8328</v>
      </c>
      <c r="S913" s="42">
        <f t="shared" si="98"/>
        <v>41642.005157928244</v>
      </c>
      <c r="T913" s="42">
        <f t="shared" si="99"/>
        <v>41663.005150983801</v>
      </c>
      <c r="U913" s="40">
        <f t="shared" si="100"/>
        <v>2014</v>
      </c>
      <c r="V913" s="40">
        <f t="shared" si="101"/>
        <v>2014</v>
      </c>
      <c r="W913" s="50">
        <f t="shared" si="104"/>
        <v>20.999993055556843</v>
      </c>
    </row>
    <row r="914" spans="1:23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13">
        <f t="shared" si="102"/>
        <v>1</v>
      </c>
      <c r="P914" s="39">
        <f t="shared" si="103"/>
        <v>15</v>
      </c>
      <c r="Q914" s="39" t="s">
        <v>8309</v>
      </c>
      <c r="R914" s="39" t="s">
        <v>8328</v>
      </c>
      <c r="S914" s="42">
        <f t="shared" si="98"/>
        <v>41194.10934545139</v>
      </c>
      <c r="T914" s="42">
        <f t="shared" si="99"/>
        <v>41254.151007488421</v>
      </c>
      <c r="U914" s="40">
        <f t="shared" si="100"/>
        <v>2012</v>
      </c>
      <c r="V914" s="40">
        <f t="shared" si="101"/>
        <v>2012</v>
      </c>
      <c r="W914" s="50">
        <f t="shared" si="104"/>
        <v>60.041662037030619</v>
      </c>
    </row>
    <row r="915" spans="1:23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13">
        <f t="shared" si="102"/>
        <v>7</v>
      </c>
      <c r="P915" s="39">
        <f t="shared" si="103"/>
        <v>82.58</v>
      </c>
      <c r="Q915" s="39" t="s">
        <v>8309</v>
      </c>
      <c r="R915" s="39" t="s">
        <v>8328</v>
      </c>
      <c r="S915" s="42">
        <f t="shared" si="98"/>
        <v>41004.139109016207</v>
      </c>
      <c r="T915" s="42">
        <f t="shared" si="99"/>
        <v>41034.139109016207</v>
      </c>
      <c r="U915" s="40">
        <f t="shared" si="100"/>
        <v>2012</v>
      </c>
      <c r="V915" s="40">
        <f t="shared" si="101"/>
        <v>2012</v>
      </c>
      <c r="W915" s="50">
        <f t="shared" si="104"/>
        <v>30</v>
      </c>
    </row>
    <row r="916" spans="1:23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13">
        <f t="shared" si="102"/>
        <v>0</v>
      </c>
      <c r="P916" s="39">
        <f t="shared" si="103"/>
        <v>0</v>
      </c>
      <c r="Q916" s="39" t="s">
        <v>8309</v>
      </c>
      <c r="R916" s="39" t="s">
        <v>8328</v>
      </c>
      <c r="S916" s="42">
        <f t="shared" si="98"/>
        <v>41116.763284108798</v>
      </c>
      <c r="T916" s="42">
        <f t="shared" si="99"/>
        <v>41146.763284108798</v>
      </c>
      <c r="U916" s="40">
        <f t="shared" si="100"/>
        <v>2012</v>
      </c>
      <c r="V916" s="40">
        <f t="shared" si="101"/>
        <v>2012</v>
      </c>
      <c r="W916" s="50">
        <f t="shared" si="104"/>
        <v>30</v>
      </c>
    </row>
    <row r="917" spans="1:23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13">
        <f t="shared" si="102"/>
        <v>6</v>
      </c>
      <c r="P917" s="39">
        <f t="shared" si="103"/>
        <v>41.67</v>
      </c>
      <c r="Q917" s="39" t="s">
        <v>8309</v>
      </c>
      <c r="R917" s="39" t="s">
        <v>8328</v>
      </c>
      <c r="S917" s="42">
        <f t="shared" si="98"/>
        <v>40937.679570763888</v>
      </c>
      <c r="T917" s="42">
        <f t="shared" si="99"/>
        <v>40969.207649768519</v>
      </c>
      <c r="U917" s="40">
        <f t="shared" si="100"/>
        <v>2012</v>
      </c>
      <c r="V917" s="40">
        <f t="shared" si="101"/>
        <v>2012</v>
      </c>
      <c r="W917" s="50">
        <f t="shared" si="104"/>
        <v>31.528079004630854</v>
      </c>
    </row>
    <row r="918" spans="1:23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13">
        <f t="shared" si="102"/>
        <v>0</v>
      </c>
      <c r="P918" s="39">
        <f t="shared" si="103"/>
        <v>0</v>
      </c>
      <c r="Q918" s="39" t="s">
        <v>8309</v>
      </c>
      <c r="R918" s="39" t="s">
        <v>8328</v>
      </c>
      <c r="S918" s="42">
        <f t="shared" si="98"/>
        <v>40434.85341127315</v>
      </c>
      <c r="T918" s="42">
        <f t="shared" si="99"/>
        <v>40473.208340277779</v>
      </c>
      <c r="U918" s="40">
        <f t="shared" si="100"/>
        <v>2010</v>
      </c>
      <c r="V918" s="40">
        <f t="shared" si="101"/>
        <v>2010</v>
      </c>
      <c r="W918" s="50">
        <f t="shared" si="104"/>
        <v>38.354929004628502</v>
      </c>
    </row>
    <row r="919" spans="1:23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13">
        <f t="shared" si="102"/>
        <v>1</v>
      </c>
      <c r="P919" s="39">
        <f t="shared" si="103"/>
        <v>30</v>
      </c>
      <c r="Q919" s="39" t="s">
        <v>8309</v>
      </c>
      <c r="R919" s="39" t="s">
        <v>8328</v>
      </c>
      <c r="S919" s="42">
        <f t="shared" si="98"/>
        <v>41802.943642708335</v>
      </c>
      <c r="T919" s="42">
        <f t="shared" si="99"/>
        <v>41834.104166666664</v>
      </c>
      <c r="U919" s="40">
        <f t="shared" si="100"/>
        <v>2014</v>
      </c>
      <c r="V919" s="40">
        <f t="shared" si="101"/>
        <v>2014</v>
      </c>
      <c r="W919" s="50">
        <f t="shared" si="104"/>
        <v>31.160523958329577</v>
      </c>
    </row>
    <row r="920" spans="1:23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13">
        <f t="shared" si="102"/>
        <v>5</v>
      </c>
      <c r="P920" s="39">
        <f t="shared" si="103"/>
        <v>19.600000000000001</v>
      </c>
      <c r="Q920" s="39" t="s">
        <v>8309</v>
      </c>
      <c r="R920" s="39" t="s">
        <v>8328</v>
      </c>
      <c r="S920" s="42">
        <f t="shared" si="98"/>
        <v>41944.916217141203</v>
      </c>
      <c r="T920" s="42">
        <f t="shared" si="99"/>
        <v>41974.95789075231</v>
      </c>
      <c r="U920" s="40">
        <f t="shared" si="100"/>
        <v>2014</v>
      </c>
      <c r="V920" s="40">
        <f t="shared" si="101"/>
        <v>2014</v>
      </c>
      <c r="W920" s="50">
        <f t="shared" si="104"/>
        <v>30.041673611107399</v>
      </c>
    </row>
    <row r="921" spans="1:23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13">
        <f t="shared" si="102"/>
        <v>1</v>
      </c>
      <c r="P921" s="39">
        <f t="shared" si="103"/>
        <v>100</v>
      </c>
      <c r="Q921" s="39" t="s">
        <v>8309</v>
      </c>
      <c r="R921" s="39" t="s">
        <v>8328</v>
      </c>
      <c r="S921" s="42">
        <f t="shared" si="98"/>
        <v>41227.64173200231</v>
      </c>
      <c r="T921" s="42">
        <f t="shared" si="99"/>
        <v>41262.64173200231</v>
      </c>
      <c r="U921" s="40">
        <f t="shared" si="100"/>
        <v>2012</v>
      </c>
      <c r="V921" s="40">
        <f t="shared" si="101"/>
        <v>2012</v>
      </c>
      <c r="W921" s="50">
        <f t="shared" si="104"/>
        <v>35</v>
      </c>
    </row>
    <row r="922" spans="1:23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13">
        <f t="shared" si="102"/>
        <v>0</v>
      </c>
      <c r="P922" s="39">
        <f t="shared" si="103"/>
        <v>0</v>
      </c>
      <c r="Q922" s="39" t="s">
        <v>8309</v>
      </c>
      <c r="R922" s="39" t="s">
        <v>8328</v>
      </c>
      <c r="S922" s="42">
        <f t="shared" si="98"/>
        <v>41562.671553495369</v>
      </c>
      <c r="T922" s="42">
        <f t="shared" si="99"/>
        <v>41592.713227106484</v>
      </c>
      <c r="U922" s="40">
        <f t="shared" si="100"/>
        <v>2013</v>
      </c>
      <c r="V922" s="40">
        <f t="shared" si="101"/>
        <v>2013</v>
      </c>
      <c r="W922" s="50">
        <f t="shared" si="104"/>
        <v>30.041673611114675</v>
      </c>
    </row>
    <row r="923" spans="1:23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13">
        <f t="shared" si="102"/>
        <v>31</v>
      </c>
      <c r="P923" s="39">
        <f t="shared" si="103"/>
        <v>231.75</v>
      </c>
      <c r="Q923" s="39" t="s">
        <v>8309</v>
      </c>
      <c r="R923" s="39" t="s">
        <v>8328</v>
      </c>
      <c r="S923" s="42">
        <f t="shared" si="98"/>
        <v>40847.171029814817</v>
      </c>
      <c r="T923" s="42">
        <f t="shared" si="99"/>
        <v>40889.212689537038</v>
      </c>
      <c r="U923" s="40">
        <f t="shared" si="100"/>
        <v>2011</v>
      </c>
      <c r="V923" s="40">
        <f t="shared" si="101"/>
        <v>2011</v>
      </c>
      <c r="W923" s="50">
        <f t="shared" si="104"/>
        <v>42.041659722221084</v>
      </c>
    </row>
    <row r="924" spans="1:23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13">
        <f t="shared" si="102"/>
        <v>21</v>
      </c>
      <c r="P924" s="39">
        <f t="shared" si="103"/>
        <v>189.33</v>
      </c>
      <c r="Q924" s="39" t="s">
        <v>8309</v>
      </c>
      <c r="R924" s="39" t="s">
        <v>8328</v>
      </c>
      <c r="S924" s="42">
        <f t="shared" si="98"/>
        <v>41878.530016122684</v>
      </c>
      <c r="T924" s="42">
        <f t="shared" si="99"/>
        <v>41913.530016122684</v>
      </c>
      <c r="U924" s="40">
        <f t="shared" si="100"/>
        <v>2014</v>
      </c>
      <c r="V924" s="40">
        <f t="shared" si="101"/>
        <v>2014</v>
      </c>
      <c r="W924" s="50">
        <f t="shared" si="104"/>
        <v>35</v>
      </c>
    </row>
    <row r="925" spans="1:23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13">
        <f t="shared" si="102"/>
        <v>2</v>
      </c>
      <c r="P925" s="39">
        <f t="shared" si="103"/>
        <v>55</v>
      </c>
      <c r="Q925" s="39" t="s">
        <v>8309</v>
      </c>
      <c r="R925" s="39" t="s">
        <v>8328</v>
      </c>
      <c r="S925" s="42">
        <f t="shared" si="98"/>
        <v>41934.959767627312</v>
      </c>
      <c r="T925" s="42">
        <f t="shared" si="99"/>
        <v>41965.001429664349</v>
      </c>
      <c r="U925" s="40">
        <f t="shared" si="100"/>
        <v>2014</v>
      </c>
      <c r="V925" s="40">
        <f t="shared" si="101"/>
        <v>2014</v>
      </c>
      <c r="W925" s="50">
        <f t="shared" si="104"/>
        <v>30.041662037037895</v>
      </c>
    </row>
    <row r="926" spans="1:23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13">
        <f t="shared" si="102"/>
        <v>11</v>
      </c>
      <c r="P926" s="39">
        <f t="shared" si="103"/>
        <v>21.8</v>
      </c>
      <c r="Q926" s="39" t="s">
        <v>8309</v>
      </c>
      <c r="R926" s="39" t="s">
        <v>8328</v>
      </c>
      <c r="S926" s="42">
        <f t="shared" si="98"/>
        <v>41288.942929039353</v>
      </c>
      <c r="T926" s="42">
        <f t="shared" si="99"/>
        <v>41318.942929039353</v>
      </c>
      <c r="U926" s="40">
        <f t="shared" si="100"/>
        <v>2013</v>
      </c>
      <c r="V926" s="40">
        <f t="shared" si="101"/>
        <v>2013</v>
      </c>
      <c r="W926" s="50">
        <f t="shared" si="104"/>
        <v>30</v>
      </c>
    </row>
    <row r="927" spans="1:23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13">
        <f t="shared" si="102"/>
        <v>3</v>
      </c>
      <c r="P927" s="39">
        <f t="shared" si="103"/>
        <v>32</v>
      </c>
      <c r="Q927" s="39" t="s">
        <v>8309</v>
      </c>
      <c r="R927" s="39" t="s">
        <v>8328</v>
      </c>
      <c r="S927" s="42">
        <f t="shared" si="98"/>
        <v>41575.880920266201</v>
      </c>
      <c r="T927" s="42">
        <f t="shared" si="99"/>
        <v>41605.922582303239</v>
      </c>
      <c r="U927" s="40">
        <f t="shared" si="100"/>
        <v>2013</v>
      </c>
      <c r="V927" s="40">
        <f t="shared" si="101"/>
        <v>2013</v>
      </c>
      <c r="W927" s="50">
        <f t="shared" si="104"/>
        <v>30.041662037037895</v>
      </c>
    </row>
    <row r="928" spans="1:23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13">
        <f t="shared" si="102"/>
        <v>0</v>
      </c>
      <c r="P928" s="39">
        <f t="shared" si="103"/>
        <v>0</v>
      </c>
      <c r="Q928" s="39" t="s">
        <v>8309</v>
      </c>
      <c r="R928" s="39" t="s">
        <v>8328</v>
      </c>
      <c r="S928" s="42">
        <f t="shared" si="98"/>
        <v>40338.020026967592</v>
      </c>
      <c r="T928" s="42">
        <f t="shared" si="99"/>
        <v>40367.944453703705</v>
      </c>
      <c r="U928" s="40">
        <f t="shared" si="100"/>
        <v>2010</v>
      </c>
      <c r="V928" s="40">
        <f t="shared" si="101"/>
        <v>2010</v>
      </c>
      <c r="W928" s="50">
        <f t="shared" si="104"/>
        <v>29.924426736113674</v>
      </c>
    </row>
    <row r="929" spans="1:23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13">
        <f t="shared" si="102"/>
        <v>0</v>
      </c>
      <c r="P929" s="39">
        <f t="shared" si="103"/>
        <v>0</v>
      </c>
      <c r="Q929" s="39" t="s">
        <v>8309</v>
      </c>
      <c r="R929" s="39" t="s">
        <v>8328</v>
      </c>
      <c r="S929" s="42">
        <f t="shared" si="98"/>
        <v>41013.822866840281</v>
      </c>
      <c r="T929" s="42">
        <f t="shared" si="99"/>
        <v>41043.822866840281</v>
      </c>
      <c r="U929" s="40">
        <f t="shared" si="100"/>
        <v>2012</v>
      </c>
      <c r="V929" s="40">
        <f t="shared" si="101"/>
        <v>2012</v>
      </c>
      <c r="W929" s="50">
        <f t="shared" si="104"/>
        <v>30</v>
      </c>
    </row>
    <row r="930" spans="1:23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13">
        <f t="shared" si="102"/>
        <v>11</v>
      </c>
      <c r="P930" s="39">
        <f t="shared" si="103"/>
        <v>56.25</v>
      </c>
      <c r="Q930" s="39" t="s">
        <v>8309</v>
      </c>
      <c r="R930" s="39" t="s">
        <v>8328</v>
      </c>
      <c r="S930" s="42">
        <f t="shared" si="98"/>
        <v>41180.862429548608</v>
      </c>
      <c r="T930" s="42">
        <f t="shared" si="99"/>
        <v>41231.00000925926</v>
      </c>
      <c r="U930" s="40">
        <f t="shared" si="100"/>
        <v>2012</v>
      </c>
      <c r="V930" s="40">
        <f t="shared" si="101"/>
        <v>2012</v>
      </c>
      <c r="W930" s="50">
        <f t="shared" si="104"/>
        <v>50.137579710652062</v>
      </c>
    </row>
    <row r="931" spans="1:23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13">
        <f t="shared" si="102"/>
        <v>0</v>
      </c>
      <c r="P931" s="39">
        <f t="shared" si="103"/>
        <v>0</v>
      </c>
      <c r="Q931" s="39" t="s">
        <v>8309</v>
      </c>
      <c r="R931" s="39" t="s">
        <v>8328</v>
      </c>
      <c r="S931" s="42">
        <f t="shared" si="98"/>
        <v>40978.238069085644</v>
      </c>
      <c r="T931" s="42">
        <f t="shared" si="99"/>
        <v>41008.196407048614</v>
      </c>
      <c r="U931" s="40">
        <f t="shared" si="100"/>
        <v>2012</v>
      </c>
      <c r="V931" s="40">
        <f t="shared" si="101"/>
        <v>2012</v>
      </c>
      <c r="W931" s="50">
        <f t="shared" si="104"/>
        <v>29.958337962969381</v>
      </c>
    </row>
    <row r="932" spans="1:23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13">
        <f t="shared" si="102"/>
        <v>38</v>
      </c>
      <c r="P932" s="39">
        <f t="shared" si="103"/>
        <v>69</v>
      </c>
      <c r="Q932" s="39" t="s">
        <v>8309</v>
      </c>
      <c r="R932" s="39" t="s">
        <v>8328</v>
      </c>
      <c r="S932" s="42">
        <f t="shared" si="98"/>
        <v>40312.915582245369</v>
      </c>
      <c r="T932" s="42">
        <f t="shared" si="99"/>
        <v>40354.897228240741</v>
      </c>
      <c r="U932" s="40">
        <f t="shared" si="100"/>
        <v>2010</v>
      </c>
      <c r="V932" s="40">
        <f t="shared" si="101"/>
        <v>2010</v>
      </c>
      <c r="W932" s="50">
        <f t="shared" si="104"/>
        <v>41.981645995372673</v>
      </c>
    </row>
    <row r="933" spans="1:23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13">
        <f t="shared" si="102"/>
        <v>7</v>
      </c>
      <c r="P933" s="39">
        <f t="shared" si="103"/>
        <v>18.71</v>
      </c>
      <c r="Q933" s="39" t="s">
        <v>8309</v>
      </c>
      <c r="R933" s="39" t="s">
        <v>8328</v>
      </c>
      <c r="S933" s="42">
        <f t="shared" si="98"/>
        <v>41680.359982662034</v>
      </c>
      <c r="T933" s="42">
        <f t="shared" si="99"/>
        <v>41714.916668981481</v>
      </c>
      <c r="U933" s="40">
        <f t="shared" si="100"/>
        <v>2014</v>
      </c>
      <c r="V933" s="40">
        <f t="shared" si="101"/>
        <v>2014</v>
      </c>
      <c r="W933" s="50">
        <f t="shared" si="104"/>
        <v>34.556686319447181</v>
      </c>
    </row>
    <row r="934" spans="1:23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13">
        <f t="shared" si="102"/>
        <v>15</v>
      </c>
      <c r="P934" s="39">
        <f t="shared" si="103"/>
        <v>46.03</v>
      </c>
      <c r="Q934" s="39" t="s">
        <v>8309</v>
      </c>
      <c r="R934" s="39" t="s">
        <v>8328</v>
      </c>
      <c r="S934" s="42">
        <f t="shared" si="98"/>
        <v>41310.969272511575</v>
      </c>
      <c r="T934" s="42">
        <f t="shared" si="99"/>
        <v>41355.927610474537</v>
      </c>
      <c r="U934" s="40">
        <f t="shared" si="100"/>
        <v>2013</v>
      </c>
      <c r="V934" s="40">
        <f t="shared" si="101"/>
        <v>2013</v>
      </c>
      <c r="W934" s="50">
        <f t="shared" si="104"/>
        <v>44.958337962962105</v>
      </c>
    </row>
    <row r="935" spans="1:23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13">
        <f t="shared" si="102"/>
        <v>6</v>
      </c>
      <c r="P935" s="39">
        <f t="shared" si="103"/>
        <v>60</v>
      </c>
      <c r="Q935" s="39" t="s">
        <v>8309</v>
      </c>
      <c r="R935" s="39" t="s">
        <v>8328</v>
      </c>
      <c r="S935" s="42">
        <f t="shared" si="98"/>
        <v>41711.16909038194</v>
      </c>
      <c r="T935" s="42">
        <f t="shared" si="99"/>
        <v>41771.16909038194</v>
      </c>
      <c r="U935" s="40">
        <f t="shared" si="100"/>
        <v>2014</v>
      </c>
      <c r="V935" s="40">
        <f t="shared" si="101"/>
        <v>2014</v>
      </c>
      <c r="W935" s="50">
        <f t="shared" si="104"/>
        <v>60</v>
      </c>
    </row>
    <row r="936" spans="1:23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13">
        <f t="shared" si="102"/>
        <v>30</v>
      </c>
      <c r="P936" s="39">
        <f t="shared" si="103"/>
        <v>50.67</v>
      </c>
      <c r="Q936" s="39" t="s">
        <v>8309</v>
      </c>
      <c r="R936" s="39" t="s">
        <v>8328</v>
      </c>
      <c r="S936" s="42">
        <f t="shared" si="98"/>
        <v>41733.737086620371</v>
      </c>
      <c r="T936" s="42">
        <f t="shared" si="99"/>
        <v>41763.250002314817</v>
      </c>
      <c r="U936" s="40">
        <f t="shared" si="100"/>
        <v>2014</v>
      </c>
      <c r="V936" s="40">
        <f t="shared" si="101"/>
        <v>2014</v>
      </c>
      <c r="W936" s="50">
        <f t="shared" si="104"/>
        <v>29.512915694445837</v>
      </c>
    </row>
    <row r="937" spans="1:23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13">
        <f t="shared" si="102"/>
        <v>1</v>
      </c>
      <c r="P937" s="39">
        <f t="shared" si="103"/>
        <v>25</v>
      </c>
      <c r="Q937" s="39" t="s">
        <v>8309</v>
      </c>
      <c r="R937" s="39" t="s">
        <v>8328</v>
      </c>
      <c r="S937" s="42">
        <f t="shared" si="98"/>
        <v>42368.333673946763</v>
      </c>
      <c r="T937" s="42">
        <f t="shared" si="99"/>
        <v>42398.333673946763</v>
      </c>
      <c r="U937" s="40">
        <f t="shared" si="100"/>
        <v>2016</v>
      </c>
      <c r="V937" s="40">
        <f t="shared" si="101"/>
        <v>2015</v>
      </c>
      <c r="W937" s="50">
        <f t="shared" si="104"/>
        <v>30</v>
      </c>
    </row>
    <row r="938" spans="1:23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13">
        <f t="shared" si="102"/>
        <v>0</v>
      </c>
      <c r="P938" s="39">
        <f t="shared" si="103"/>
        <v>0</v>
      </c>
      <c r="Q938" s="39" t="s">
        <v>8309</v>
      </c>
      <c r="R938" s="39" t="s">
        <v>8328</v>
      </c>
      <c r="S938" s="42">
        <f t="shared" si="98"/>
        <v>40883.024186215276</v>
      </c>
      <c r="T938" s="42">
        <f t="shared" si="99"/>
        <v>40926.833342592588</v>
      </c>
      <c r="U938" s="40">
        <f t="shared" si="100"/>
        <v>2012</v>
      </c>
      <c r="V938" s="40">
        <f t="shared" si="101"/>
        <v>2011</v>
      </c>
      <c r="W938" s="50">
        <f t="shared" si="104"/>
        <v>43.80915637731232</v>
      </c>
    </row>
    <row r="939" spans="1:23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13">
        <f t="shared" si="102"/>
        <v>1</v>
      </c>
      <c r="P939" s="39">
        <f t="shared" si="103"/>
        <v>20</v>
      </c>
      <c r="Q939" s="39" t="s">
        <v>8309</v>
      </c>
      <c r="R939" s="39" t="s">
        <v>8328</v>
      </c>
      <c r="S939" s="42">
        <f t="shared" si="98"/>
        <v>41551.798122187502</v>
      </c>
      <c r="T939" s="42">
        <f t="shared" si="99"/>
        <v>41581.839784224539</v>
      </c>
      <c r="U939" s="40">
        <f t="shared" si="100"/>
        <v>2013</v>
      </c>
      <c r="V939" s="40">
        <f t="shared" si="101"/>
        <v>2013</v>
      </c>
      <c r="W939" s="50">
        <f t="shared" si="104"/>
        <v>30.041662037037895</v>
      </c>
    </row>
    <row r="940" spans="1:23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13">
        <f t="shared" si="102"/>
        <v>0</v>
      </c>
      <c r="P940" s="39">
        <f t="shared" si="103"/>
        <v>25</v>
      </c>
      <c r="Q940" s="39" t="s">
        <v>8309</v>
      </c>
      <c r="R940" s="39" t="s">
        <v>8328</v>
      </c>
      <c r="S940" s="42">
        <f t="shared" si="98"/>
        <v>41124.479727407408</v>
      </c>
      <c r="T940" s="42">
        <f t="shared" si="99"/>
        <v>41154.479727407408</v>
      </c>
      <c r="U940" s="40">
        <f t="shared" si="100"/>
        <v>2012</v>
      </c>
      <c r="V940" s="40">
        <f t="shared" si="101"/>
        <v>2012</v>
      </c>
      <c r="W940" s="50">
        <f t="shared" si="104"/>
        <v>30</v>
      </c>
    </row>
    <row r="941" spans="1:23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13">
        <f t="shared" si="102"/>
        <v>1</v>
      </c>
      <c r="P941" s="39">
        <f t="shared" si="103"/>
        <v>20</v>
      </c>
      <c r="Q941" s="39" t="s">
        <v>8309</v>
      </c>
      <c r="R941" s="39" t="s">
        <v>8328</v>
      </c>
      <c r="S941" s="42">
        <f t="shared" si="98"/>
        <v>41416.763179837959</v>
      </c>
      <c r="T941" s="42">
        <f t="shared" si="99"/>
        <v>41455.831947685183</v>
      </c>
      <c r="U941" s="40">
        <f t="shared" si="100"/>
        <v>2013</v>
      </c>
      <c r="V941" s="40">
        <f t="shared" si="101"/>
        <v>2013</v>
      </c>
      <c r="W941" s="50">
        <f t="shared" si="104"/>
        <v>39.06876784722408</v>
      </c>
    </row>
    <row r="942" spans="1:23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13">
        <f t="shared" si="102"/>
        <v>17</v>
      </c>
      <c r="P942" s="39">
        <f t="shared" si="103"/>
        <v>110.29</v>
      </c>
      <c r="Q942" s="39" t="s">
        <v>8353</v>
      </c>
      <c r="R942" s="39" t="s">
        <v>8348</v>
      </c>
      <c r="S942" s="42">
        <f t="shared" si="98"/>
        <v>42182.008413495372</v>
      </c>
      <c r="T942" s="42">
        <f t="shared" si="99"/>
        <v>42227.008413495372</v>
      </c>
      <c r="U942" s="40">
        <f t="shared" si="100"/>
        <v>2015</v>
      </c>
      <c r="V942" s="40">
        <f t="shared" si="101"/>
        <v>2015</v>
      </c>
      <c r="W942" s="50">
        <f t="shared" si="104"/>
        <v>45</v>
      </c>
    </row>
    <row r="943" spans="1:23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13">
        <f t="shared" si="102"/>
        <v>2</v>
      </c>
      <c r="P943" s="39">
        <f t="shared" si="103"/>
        <v>37.450000000000003</v>
      </c>
      <c r="Q943" s="39" t="s">
        <v>8353</v>
      </c>
      <c r="R943" s="39" t="s">
        <v>8348</v>
      </c>
      <c r="S943" s="42">
        <f t="shared" si="98"/>
        <v>42746.096587326392</v>
      </c>
      <c r="T943" s="42">
        <f t="shared" si="99"/>
        <v>42776.096587326392</v>
      </c>
      <c r="U943" s="40">
        <f t="shared" si="100"/>
        <v>2017</v>
      </c>
      <c r="V943" s="40">
        <f t="shared" si="101"/>
        <v>2017</v>
      </c>
      <c r="W943" s="50">
        <f t="shared" si="104"/>
        <v>30</v>
      </c>
    </row>
    <row r="944" spans="1:23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13">
        <f t="shared" si="102"/>
        <v>9</v>
      </c>
      <c r="P944" s="39">
        <f t="shared" si="103"/>
        <v>41.75</v>
      </c>
      <c r="Q944" s="39" t="s">
        <v>8353</v>
      </c>
      <c r="R944" s="39" t="s">
        <v>8348</v>
      </c>
      <c r="S944" s="42">
        <f t="shared" si="98"/>
        <v>42382.843287731477</v>
      </c>
      <c r="T944" s="42">
        <f t="shared" si="99"/>
        <v>42418.843292361111</v>
      </c>
      <c r="U944" s="40">
        <f t="shared" si="100"/>
        <v>2016</v>
      </c>
      <c r="V944" s="40">
        <f t="shared" si="101"/>
        <v>2016</v>
      </c>
      <c r="W944" s="50">
        <f t="shared" si="104"/>
        <v>36.000004629633622</v>
      </c>
    </row>
    <row r="945" spans="1:23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13">
        <f t="shared" si="102"/>
        <v>10</v>
      </c>
      <c r="P945" s="39">
        <f t="shared" si="103"/>
        <v>24.08</v>
      </c>
      <c r="Q945" s="39" t="s">
        <v>8353</v>
      </c>
      <c r="R945" s="39" t="s">
        <v>8348</v>
      </c>
      <c r="S945" s="42">
        <f t="shared" si="98"/>
        <v>42673.667885474541</v>
      </c>
      <c r="T945" s="42">
        <f t="shared" si="99"/>
        <v>42703.709559085648</v>
      </c>
      <c r="U945" s="40">
        <f t="shared" si="100"/>
        <v>2016</v>
      </c>
      <c r="V945" s="40">
        <f t="shared" si="101"/>
        <v>2016</v>
      </c>
      <c r="W945" s="50">
        <f t="shared" si="104"/>
        <v>30.041673611107399</v>
      </c>
    </row>
    <row r="946" spans="1:23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13">
        <f t="shared" si="102"/>
        <v>13</v>
      </c>
      <c r="P946" s="39">
        <f t="shared" si="103"/>
        <v>69.41</v>
      </c>
      <c r="Q946" s="39" t="s">
        <v>8353</v>
      </c>
      <c r="R946" s="39" t="s">
        <v>8348</v>
      </c>
      <c r="S946" s="42">
        <f t="shared" si="98"/>
        <v>42444.583917245371</v>
      </c>
      <c r="T946" s="42">
        <f t="shared" si="99"/>
        <v>42478.583333333328</v>
      </c>
      <c r="U946" s="40">
        <f t="shared" si="100"/>
        <v>2016</v>
      </c>
      <c r="V946" s="40">
        <f t="shared" si="101"/>
        <v>2016</v>
      </c>
      <c r="W946" s="50">
        <f t="shared" si="104"/>
        <v>33.999416087957798</v>
      </c>
    </row>
    <row r="947" spans="1:23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13">
        <f t="shared" si="102"/>
        <v>2</v>
      </c>
      <c r="P947" s="39">
        <f t="shared" si="103"/>
        <v>155.25</v>
      </c>
      <c r="Q947" s="39" t="s">
        <v>8353</v>
      </c>
      <c r="R947" s="39" t="s">
        <v>8348</v>
      </c>
      <c r="S947" s="42">
        <f t="shared" si="98"/>
        <v>42732.872993356475</v>
      </c>
      <c r="T947" s="42">
        <f t="shared" si="99"/>
        <v>42784.99930949074</v>
      </c>
      <c r="U947" s="40">
        <f t="shared" si="100"/>
        <v>2017</v>
      </c>
      <c r="V947" s="40">
        <f t="shared" si="101"/>
        <v>2016</v>
      </c>
      <c r="W947" s="50">
        <f t="shared" si="104"/>
        <v>52.126316134264925</v>
      </c>
    </row>
    <row r="948" spans="1:23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13">
        <f t="shared" si="102"/>
        <v>2</v>
      </c>
      <c r="P948" s="39">
        <f t="shared" si="103"/>
        <v>57.2</v>
      </c>
      <c r="Q948" s="39" t="s">
        <v>8353</v>
      </c>
      <c r="R948" s="39" t="s">
        <v>8348</v>
      </c>
      <c r="S948" s="42">
        <f t="shared" si="98"/>
        <v>42592.750556111117</v>
      </c>
      <c r="T948" s="42">
        <f t="shared" si="99"/>
        <v>42622.750556111117</v>
      </c>
      <c r="U948" s="40">
        <f t="shared" si="100"/>
        <v>2016</v>
      </c>
      <c r="V948" s="40">
        <f t="shared" si="101"/>
        <v>2016</v>
      </c>
      <c r="W948" s="50">
        <f t="shared" si="104"/>
        <v>30</v>
      </c>
    </row>
    <row r="949" spans="1:23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13">
        <f t="shared" si="102"/>
        <v>0</v>
      </c>
      <c r="P949" s="39">
        <f t="shared" si="103"/>
        <v>0</v>
      </c>
      <c r="Q949" s="39" t="s">
        <v>8353</v>
      </c>
      <c r="R949" s="39" t="s">
        <v>8348</v>
      </c>
      <c r="S949" s="42">
        <f t="shared" si="98"/>
        <v>42491.781322986106</v>
      </c>
      <c r="T949" s="42">
        <f t="shared" si="99"/>
        <v>42551.781322986106</v>
      </c>
      <c r="U949" s="40">
        <f t="shared" si="100"/>
        <v>2016</v>
      </c>
      <c r="V949" s="40">
        <f t="shared" si="101"/>
        <v>2016</v>
      </c>
      <c r="W949" s="50">
        <f t="shared" si="104"/>
        <v>60</v>
      </c>
    </row>
    <row r="950" spans="1:23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13">
        <f t="shared" si="102"/>
        <v>12</v>
      </c>
      <c r="P950" s="39">
        <f t="shared" si="103"/>
        <v>60</v>
      </c>
      <c r="Q950" s="39" t="s">
        <v>8353</v>
      </c>
      <c r="R950" s="39" t="s">
        <v>8348</v>
      </c>
      <c r="S950" s="42">
        <f t="shared" si="98"/>
        <v>42411.82829125</v>
      </c>
      <c r="T950" s="42">
        <f t="shared" si="99"/>
        <v>42441.82829125</v>
      </c>
      <c r="U950" s="40">
        <f t="shared" si="100"/>
        <v>2016</v>
      </c>
      <c r="V950" s="40">
        <f t="shared" si="101"/>
        <v>2016</v>
      </c>
      <c r="W950" s="50">
        <f t="shared" si="104"/>
        <v>30</v>
      </c>
    </row>
    <row r="951" spans="1:23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13">
        <f t="shared" si="102"/>
        <v>1</v>
      </c>
      <c r="P951" s="39">
        <f t="shared" si="103"/>
        <v>39</v>
      </c>
      <c r="Q951" s="39" t="s">
        <v>8353</v>
      </c>
      <c r="R951" s="39" t="s">
        <v>8348</v>
      </c>
      <c r="S951" s="42">
        <f t="shared" si="98"/>
        <v>42361.043710370373</v>
      </c>
      <c r="T951" s="42">
        <f t="shared" si="99"/>
        <v>42421.043710370373</v>
      </c>
      <c r="U951" s="40">
        <f t="shared" si="100"/>
        <v>2016</v>
      </c>
      <c r="V951" s="40">
        <f t="shared" si="101"/>
        <v>2015</v>
      </c>
      <c r="W951" s="50">
        <f t="shared" si="104"/>
        <v>60</v>
      </c>
    </row>
    <row r="952" spans="1:23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13">
        <f t="shared" si="102"/>
        <v>28</v>
      </c>
      <c r="P952" s="39">
        <f t="shared" si="103"/>
        <v>58.42</v>
      </c>
      <c r="Q952" s="39" t="s">
        <v>8353</v>
      </c>
      <c r="R952" s="39" t="s">
        <v>8348</v>
      </c>
      <c r="S952" s="42">
        <f t="shared" si="98"/>
        <v>42356.750713668982</v>
      </c>
      <c r="T952" s="42">
        <f t="shared" si="99"/>
        <v>42386.750713668982</v>
      </c>
      <c r="U952" s="40">
        <f t="shared" si="100"/>
        <v>2016</v>
      </c>
      <c r="V952" s="40">
        <f t="shared" si="101"/>
        <v>2015</v>
      </c>
      <c r="W952" s="50">
        <f t="shared" si="104"/>
        <v>30</v>
      </c>
    </row>
    <row r="953" spans="1:23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13">
        <f t="shared" si="102"/>
        <v>38</v>
      </c>
      <c r="P953" s="39">
        <f t="shared" si="103"/>
        <v>158.63999999999999</v>
      </c>
      <c r="Q953" s="39" t="s">
        <v>8353</v>
      </c>
      <c r="R953" s="39" t="s">
        <v>8348</v>
      </c>
      <c r="S953" s="42">
        <f t="shared" si="98"/>
        <v>42480.653621203703</v>
      </c>
      <c r="T953" s="42">
        <f t="shared" si="99"/>
        <v>42525.653621203703</v>
      </c>
      <c r="U953" s="40">
        <f t="shared" si="100"/>
        <v>2016</v>
      </c>
      <c r="V953" s="40">
        <f t="shared" si="101"/>
        <v>2016</v>
      </c>
      <c r="W953" s="50">
        <f t="shared" si="104"/>
        <v>45</v>
      </c>
    </row>
    <row r="954" spans="1:23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13">
        <f t="shared" si="102"/>
        <v>40</v>
      </c>
      <c r="P954" s="39">
        <f t="shared" si="103"/>
        <v>99.86</v>
      </c>
      <c r="Q954" s="39" t="s">
        <v>8353</v>
      </c>
      <c r="R954" s="39" t="s">
        <v>8348</v>
      </c>
      <c r="S954" s="42">
        <f t="shared" si="98"/>
        <v>42662.61356726852</v>
      </c>
      <c r="T954" s="42">
        <f t="shared" si="99"/>
        <v>42692.655240879627</v>
      </c>
      <c r="U954" s="40">
        <f t="shared" si="100"/>
        <v>2016</v>
      </c>
      <c r="V954" s="40">
        <f t="shared" si="101"/>
        <v>2016</v>
      </c>
      <c r="W954" s="50">
        <f t="shared" si="104"/>
        <v>30.041673611107399</v>
      </c>
    </row>
    <row r="955" spans="1:23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13">
        <f t="shared" si="102"/>
        <v>1</v>
      </c>
      <c r="P955" s="39">
        <f t="shared" si="103"/>
        <v>25.2</v>
      </c>
      <c r="Q955" s="39" t="s">
        <v>8353</v>
      </c>
      <c r="R955" s="39" t="s">
        <v>8348</v>
      </c>
      <c r="S955" s="42">
        <f t="shared" si="98"/>
        <v>41999.164342581018</v>
      </c>
      <c r="T955" s="42">
        <f t="shared" si="99"/>
        <v>42029.164342581018</v>
      </c>
      <c r="U955" s="40">
        <f t="shared" si="100"/>
        <v>2015</v>
      </c>
      <c r="V955" s="40">
        <f t="shared" si="101"/>
        <v>2014</v>
      </c>
      <c r="W955" s="50">
        <f t="shared" si="104"/>
        <v>30</v>
      </c>
    </row>
    <row r="956" spans="1:23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13">
        <f t="shared" si="102"/>
        <v>43</v>
      </c>
      <c r="P956" s="39">
        <f t="shared" si="103"/>
        <v>89.19</v>
      </c>
      <c r="Q956" s="39" t="s">
        <v>8353</v>
      </c>
      <c r="R956" s="39" t="s">
        <v>8348</v>
      </c>
      <c r="S956" s="42">
        <f t="shared" si="98"/>
        <v>42194.833785173614</v>
      </c>
      <c r="T956" s="42">
        <f t="shared" si="99"/>
        <v>42236.833794432867</v>
      </c>
      <c r="U956" s="40">
        <f t="shared" si="100"/>
        <v>2015</v>
      </c>
      <c r="V956" s="40">
        <f t="shared" si="101"/>
        <v>2015</v>
      </c>
      <c r="W956" s="50">
        <f t="shared" si="104"/>
        <v>42.000009259252693</v>
      </c>
    </row>
    <row r="957" spans="1:23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13">
        <f t="shared" si="102"/>
        <v>6</v>
      </c>
      <c r="P957" s="39">
        <f t="shared" si="103"/>
        <v>182.62</v>
      </c>
      <c r="Q957" s="39" t="s">
        <v>8353</v>
      </c>
      <c r="R957" s="39" t="s">
        <v>8348</v>
      </c>
      <c r="S957" s="42">
        <f t="shared" si="98"/>
        <v>42586.295142361108</v>
      </c>
      <c r="T957" s="42">
        <f t="shared" si="99"/>
        <v>42626.295142361108</v>
      </c>
      <c r="U957" s="40">
        <f t="shared" si="100"/>
        <v>2016</v>
      </c>
      <c r="V957" s="40">
        <f t="shared" si="101"/>
        <v>2016</v>
      </c>
      <c r="W957" s="50">
        <f t="shared" si="104"/>
        <v>40</v>
      </c>
    </row>
    <row r="958" spans="1:23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13">
        <f t="shared" si="102"/>
        <v>2</v>
      </c>
      <c r="P958" s="39">
        <f t="shared" si="103"/>
        <v>50.65</v>
      </c>
      <c r="Q958" s="39" t="s">
        <v>8353</v>
      </c>
      <c r="R958" s="39" t="s">
        <v>8348</v>
      </c>
      <c r="S958" s="42">
        <f t="shared" si="98"/>
        <v>42060.913881469911</v>
      </c>
      <c r="T958" s="42">
        <f t="shared" si="99"/>
        <v>42120.872219432873</v>
      </c>
      <c r="U958" s="40">
        <f t="shared" si="100"/>
        <v>2015</v>
      </c>
      <c r="V958" s="40">
        <f t="shared" si="101"/>
        <v>2015</v>
      </c>
      <c r="W958" s="50">
        <f t="shared" si="104"/>
        <v>59.958337962962105</v>
      </c>
    </row>
    <row r="959" spans="1:23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13">
        <f t="shared" si="102"/>
        <v>2</v>
      </c>
      <c r="P959" s="39">
        <f t="shared" si="103"/>
        <v>33.29</v>
      </c>
      <c r="Q959" s="39" t="s">
        <v>8353</v>
      </c>
      <c r="R959" s="39" t="s">
        <v>8348</v>
      </c>
      <c r="S959" s="42">
        <f t="shared" si="98"/>
        <v>42660.552466817127</v>
      </c>
      <c r="T959" s="42">
        <f t="shared" si="99"/>
        <v>42691.594133483799</v>
      </c>
      <c r="U959" s="40">
        <f t="shared" si="100"/>
        <v>2016</v>
      </c>
      <c r="V959" s="40">
        <f t="shared" si="101"/>
        <v>2016</v>
      </c>
      <c r="W959" s="50">
        <f t="shared" si="104"/>
        <v>31.041666666671517</v>
      </c>
    </row>
    <row r="960" spans="1:23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13">
        <f t="shared" si="102"/>
        <v>11</v>
      </c>
      <c r="P960" s="39">
        <f t="shared" si="103"/>
        <v>51.82</v>
      </c>
      <c r="Q960" s="39" t="s">
        <v>8353</v>
      </c>
      <c r="R960" s="39" t="s">
        <v>8348</v>
      </c>
      <c r="S960" s="42">
        <f t="shared" si="98"/>
        <v>42082.8028190162</v>
      </c>
      <c r="T960" s="42">
        <f t="shared" si="99"/>
        <v>42104.207649768519</v>
      </c>
      <c r="U960" s="40">
        <f t="shared" si="100"/>
        <v>2015</v>
      </c>
      <c r="V960" s="40">
        <f t="shared" si="101"/>
        <v>2015</v>
      </c>
      <c r="W960" s="50">
        <f t="shared" si="104"/>
        <v>21.404830752318958</v>
      </c>
    </row>
    <row r="961" spans="1:23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13">
        <f t="shared" si="102"/>
        <v>39</v>
      </c>
      <c r="P961" s="39">
        <f t="shared" si="103"/>
        <v>113.63</v>
      </c>
      <c r="Q961" s="39" t="s">
        <v>8353</v>
      </c>
      <c r="R961" s="39" t="s">
        <v>8348</v>
      </c>
      <c r="S961" s="42">
        <f t="shared" si="98"/>
        <v>41993.174371122688</v>
      </c>
      <c r="T961" s="42">
        <f t="shared" si="99"/>
        <v>42023.174371122688</v>
      </c>
      <c r="U961" s="40">
        <f t="shared" si="100"/>
        <v>2015</v>
      </c>
      <c r="V961" s="40">
        <f t="shared" si="101"/>
        <v>2014</v>
      </c>
      <c r="W961" s="50">
        <f t="shared" si="104"/>
        <v>30</v>
      </c>
    </row>
    <row r="962" spans="1:23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13">
        <f t="shared" si="102"/>
        <v>46</v>
      </c>
      <c r="P962" s="39">
        <f t="shared" si="103"/>
        <v>136.46</v>
      </c>
      <c r="Q962" s="39" t="s">
        <v>8353</v>
      </c>
      <c r="R962" s="39" t="s">
        <v>8348</v>
      </c>
      <c r="S962" s="42">
        <f t="shared" ref="S962:S1025" si="105">((((LEFT(J962,10) &amp; "." &amp; RIGHT(J962,3))/60)/60)/24)+DATE(1970,1,1)</f>
        <v>42766.626805034728</v>
      </c>
      <c r="T962" s="42">
        <f t="shared" ref="T962:T1025" si="106">((((LEFT(I962,10) &amp; "." &amp; RIGHT(I962,3))/60)/60)/24)+DATE(1970,1,1)</f>
        <v>42808.585129108789</v>
      </c>
      <c r="U962" s="40">
        <f t="shared" ref="U962:U1025" si="107">YEAR(T962)</f>
        <v>2017</v>
      </c>
      <c r="V962" s="40">
        <f t="shared" ref="V962:V1025" si="108">YEAR(S962)</f>
        <v>2017</v>
      </c>
      <c r="W962" s="50">
        <f t="shared" si="104"/>
        <v>41.958324074061238</v>
      </c>
    </row>
    <row r="963" spans="1:23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13">
        <f t="shared" ref="O963:O1026" si="109">IFERROR(ROUND(E963/D963*100,0),"no backers")</f>
        <v>42</v>
      </c>
      <c r="P963" s="39">
        <f t="shared" ref="P963:P1026" si="110">IFERROR(ROUND(E963/L963,2),0)</f>
        <v>364.35</v>
      </c>
      <c r="Q963" s="39" t="s">
        <v>8353</v>
      </c>
      <c r="R963" s="39" t="s">
        <v>8348</v>
      </c>
      <c r="S963" s="42">
        <f t="shared" si="105"/>
        <v>42740.693696006943</v>
      </c>
      <c r="T963" s="42">
        <f t="shared" si="106"/>
        <v>42786.791668981481</v>
      </c>
      <c r="U963" s="40">
        <f t="shared" si="107"/>
        <v>2017</v>
      </c>
      <c r="V963" s="40">
        <f t="shared" si="108"/>
        <v>2017</v>
      </c>
      <c r="W963" s="50">
        <f t="shared" ref="W963:W1026" si="111">T963-S963</f>
        <v>46.097972974537697</v>
      </c>
    </row>
    <row r="964" spans="1:23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13">
        <f t="shared" si="109"/>
        <v>28</v>
      </c>
      <c r="P964" s="39">
        <f t="shared" si="110"/>
        <v>19.239999999999998</v>
      </c>
      <c r="Q964" s="39" t="s">
        <v>8353</v>
      </c>
      <c r="R964" s="39" t="s">
        <v>8348</v>
      </c>
      <c r="S964" s="42">
        <f t="shared" si="105"/>
        <v>42373.712420752316</v>
      </c>
      <c r="T964" s="42">
        <f t="shared" si="106"/>
        <v>42411.712423067132</v>
      </c>
      <c r="U964" s="40">
        <f t="shared" si="107"/>
        <v>2016</v>
      </c>
      <c r="V964" s="40">
        <f t="shared" si="108"/>
        <v>2016</v>
      </c>
      <c r="W964" s="50">
        <f t="shared" si="111"/>
        <v>38.000002314816811</v>
      </c>
    </row>
    <row r="965" spans="1:23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13">
        <f t="shared" si="109"/>
        <v>1</v>
      </c>
      <c r="P965" s="39">
        <f t="shared" si="110"/>
        <v>41.89</v>
      </c>
      <c r="Q965" s="39" t="s">
        <v>8353</v>
      </c>
      <c r="R965" s="39" t="s">
        <v>8348</v>
      </c>
      <c r="S965" s="42">
        <f t="shared" si="105"/>
        <v>42625.635640266206</v>
      </c>
      <c r="T965" s="42">
        <f t="shared" si="106"/>
        <v>42660.635640266206</v>
      </c>
      <c r="U965" s="40">
        <f t="shared" si="107"/>
        <v>2016</v>
      </c>
      <c r="V965" s="40">
        <f t="shared" si="108"/>
        <v>2016</v>
      </c>
      <c r="W965" s="50">
        <f t="shared" si="111"/>
        <v>35</v>
      </c>
    </row>
    <row r="966" spans="1:23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13">
        <f t="shared" si="109"/>
        <v>1</v>
      </c>
      <c r="P966" s="39">
        <f t="shared" si="110"/>
        <v>30.31</v>
      </c>
      <c r="Q966" s="39" t="s">
        <v>8353</v>
      </c>
      <c r="R966" s="39" t="s">
        <v>8348</v>
      </c>
      <c r="S966" s="42">
        <f t="shared" si="105"/>
        <v>42208.628702766204</v>
      </c>
      <c r="T966" s="42">
        <f t="shared" si="106"/>
        <v>42248.628702766204</v>
      </c>
      <c r="U966" s="40">
        <f t="shared" si="107"/>
        <v>2015</v>
      </c>
      <c r="V966" s="40">
        <f t="shared" si="108"/>
        <v>2015</v>
      </c>
      <c r="W966" s="50">
        <f t="shared" si="111"/>
        <v>40</v>
      </c>
    </row>
    <row r="967" spans="1:23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13">
        <f t="shared" si="109"/>
        <v>1</v>
      </c>
      <c r="P967" s="39">
        <f t="shared" si="110"/>
        <v>49.67</v>
      </c>
      <c r="Q967" s="39" t="s">
        <v>8353</v>
      </c>
      <c r="R967" s="39" t="s">
        <v>8348</v>
      </c>
      <c r="S967" s="42">
        <f t="shared" si="105"/>
        <v>42637.016743587956</v>
      </c>
      <c r="T967" s="42">
        <f t="shared" si="106"/>
        <v>42669.165976157412</v>
      </c>
      <c r="U967" s="40">
        <f t="shared" si="107"/>
        <v>2016</v>
      </c>
      <c r="V967" s="40">
        <f t="shared" si="108"/>
        <v>2016</v>
      </c>
      <c r="W967" s="50">
        <f t="shared" si="111"/>
        <v>32.149232569456217</v>
      </c>
    </row>
    <row r="968" spans="1:23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13">
        <f t="shared" si="109"/>
        <v>15</v>
      </c>
      <c r="P968" s="39">
        <f t="shared" si="110"/>
        <v>59.2</v>
      </c>
      <c r="Q968" s="39" t="s">
        <v>8353</v>
      </c>
      <c r="R968" s="39" t="s">
        <v>8348</v>
      </c>
      <c r="S968" s="42">
        <f t="shared" si="105"/>
        <v>42619.63579782407</v>
      </c>
      <c r="T968" s="42">
        <f t="shared" si="106"/>
        <v>42649.63579782407</v>
      </c>
      <c r="U968" s="40">
        <f t="shared" si="107"/>
        <v>2016</v>
      </c>
      <c r="V968" s="40">
        <f t="shared" si="108"/>
        <v>2016</v>
      </c>
      <c r="W968" s="50">
        <f t="shared" si="111"/>
        <v>30</v>
      </c>
    </row>
    <row r="969" spans="1:23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13">
        <f t="shared" si="109"/>
        <v>18</v>
      </c>
      <c r="P969" s="39">
        <f t="shared" si="110"/>
        <v>43.98</v>
      </c>
      <c r="Q969" s="39" t="s">
        <v>8353</v>
      </c>
      <c r="R969" s="39" t="s">
        <v>8348</v>
      </c>
      <c r="S969" s="42">
        <f t="shared" si="105"/>
        <v>42422.254330717595</v>
      </c>
      <c r="T969" s="42">
        <f t="shared" si="106"/>
        <v>42482.212668680557</v>
      </c>
      <c r="U969" s="40">
        <f t="shared" si="107"/>
        <v>2016</v>
      </c>
      <c r="V969" s="40">
        <f t="shared" si="108"/>
        <v>2016</v>
      </c>
      <c r="W969" s="50">
        <f t="shared" si="111"/>
        <v>59.958337962962105</v>
      </c>
    </row>
    <row r="970" spans="1:23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13">
        <f t="shared" si="109"/>
        <v>1</v>
      </c>
      <c r="P970" s="39">
        <f t="shared" si="110"/>
        <v>26.5</v>
      </c>
      <c r="Q970" s="39" t="s">
        <v>8353</v>
      </c>
      <c r="R970" s="39" t="s">
        <v>8348</v>
      </c>
      <c r="S970" s="42">
        <f t="shared" si="105"/>
        <v>41836.847616134255</v>
      </c>
      <c r="T970" s="42">
        <f t="shared" si="106"/>
        <v>41866.847616134255</v>
      </c>
      <c r="U970" s="40">
        <f t="shared" si="107"/>
        <v>2014</v>
      </c>
      <c r="V970" s="40">
        <f t="shared" si="108"/>
        <v>2014</v>
      </c>
      <c r="W970" s="50">
        <f t="shared" si="111"/>
        <v>30</v>
      </c>
    </row>
    <row r="971" spans="1:23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13">
        <f t="shared" si="109"/>
        <v>47</v>
      </c>
      <c r="P971" s="39">
        <f t="shared" si="110"/>
        <v>1272.73</v>
      </c>
      <c r="Q971" s="39" t="s">
        <v>8353</v>
      </c>
      <c r="R971" s="39" t="s">
        <v>8348</v>
      </c>
      <c r="S971" s="42">
        <f t="shared" si="105"/>
        <v>42742.303326469904</v>
      </c>
      <c r="T971" s="42">
        <f t="shared" si="106"/>
        <v>42775.303328784721</v>
      </c>
      <c r="U971" s="40">
        <f t="shared" si="107"/>
        <v>2017</v>
      </c>
      <c r="V971" s="40">
        <f t="shared" si="108"/>
        <v>2017</v>
      </c>
      <c r="W971" s="50">
        <f t="shared" si="111"/>
        <v>33.000002314816811</v>
      </c>
    </row>
    <row r="972" spans="1:23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13">
        <f t="shared" si="109"/>
        <v>46</v>
      </c>
      <c r="P972" s="39">
        <f t="shared" si="110"/>
        <v>164</v>
      </c>
      <c r="Q972" s="39" t="s">
        <v>8353</v>
      </c>
      <c r="R972" s="39" t="s">
        <v>8348</v>
      </c>
      <c r="S972" s="42">
        <f t="shared" si="105"/>
        <v>42721.220530706021</v>
      </c>
      <c r="T972" s="42">
        <f t="shared" si="106"/>
        <v>42758.207645138886</v>
      </c>
      <c r="U972" s="40">
        <f t="shared" si="107"/>
        <v>2017</v>
      </c>
      <c r="V972" s="40">
        <f t="shared" si="108"/>
        <v>2016</v>
      </c>
      <c r="W972" s="50">
        <f t="shared" si="111"/>
        <v>36.987114432864473</v>
      </c>
    </row>
    <row r="973" spans="1:23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13">
        <f t="shared" si="109"/>
        <v>0</v>
      </c>
      <c r="P973" s="39">
        <f t="shared" si="110"/>
        <v>45.2</v>
      </c>
      <c r="Q973" s="39" t="s">
        <v>8353</v>
      </c>
      <c r="R973" s="39" t="s">
        <v>8348</v>
      </c>
      <c r="S973" s="42">
        <f t="shared" si="105"/>
        <v>42111.709028472222</v>
      </c>
      <c r="T973" s="42">
        <f t="shared" si="106"/>
        <v>42156.709028472222</v>
      </c>
      <c r="U973" s="40">
        <f t="shared" si="107"/>
        <v>2015</v>
      </c>
      <c r="V973" s="40">
        <f t="shared" si="108"/>
        <v>2015</v>
      </c>
      <c r="W973" s="50">
        <f t="shared" si="111"/>
        <v>45</v>
      </c>
    </row>
    <row r="974" spans="1:23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13">
        <f t="shared" si="109"/>
        <v>35</v>
      </c>
      <c r="P974" s="39">
        <f t="shared" si="110"/>
        <v>153.88999999999999</v>
      </c>
      <c r="Q974" s="39" t="s">
        <v>8353</v>
      </c>
      <c r="R974" s="39" t="s">
        <v>8348</v>
      </c>
      <c r="S974" s="42">
        <f t="shared" si="105"/>
        <v>41856.865724513889</v>
      </c>
      <c r="T974" s="42">
        <f t="shared" si="106"/>
        <v>41886.290983101855</v>
      </c>
      <c r="U974" s="40">
        <f t="shared" si="107"/>
        <v>2014</v>
      </c>
      <c r="V974" s="40">
        <f t="shared" si="108"/>
        <v>2014</v>
      </c>
      <c r="W974" s="50">
        <f t="shared" si="111"/>
        <v>29.4252585879658</v>
      </c>
    </row>
    <row r="975" spans="1:23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13">
        <f t="shared" si="109"/>
        <v>2</v>
      </c>
      <c r="P975" s="39">
        <f t="shared" si="110"/>
        <v>51.38</v>
      </c>
      <c r="Q975" s="39" t="s">
        <v>8353</v>
      </c>
      <c r="R975" s="39" t="s">
        <v>8348</v>
      </c>
      <c r="S975" s="42">
        <f t="shared" si="105"/>
        <v>42257.014970983801</v>
      </c>
      <c r="T975" s="42">
        <f t="shared" si="106"/>
        <v>42317.056633020831</v>
      </c>
      <c r="U975" s="40">
        <f t="shared" si="107"/>
        <v>2015</v>
      </c>
      <c r="V975" s="40">
        <f t="shared" si="108"/>
        <v>2015</v>
      </c>
      <c r="W975" s="50">
        <f t="shared" si="111"/>
        <v>60.041662037030619</v>
      </c>
    </row>
    <row r="976" spans="1:23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13">
        <f t="shared" si="109"/>
        <v>1</v>
      </c>
      <c r="P976" s="39">
        <f t="shared" si="110"/>
        <v>93.33</v>
      </c>
      <c r="Q976" s="39" t="s">
        <v>8353</v>
      </c>
      <c r="R976" s="39" t="s">
        <v>8348</v>
      </c>
      <c r="S976" s="42">
        <f t="shared" si="105"/>
        <v>42424.749499490747</v>
      </c>
      <c r="T976" s="42">
        <f t="shared" si="106"/>
        <v>42454.707825879625</v>
      </c>
      <c r="U976" s="40">
        <f t="shared" si="107"/>
        <v>2016</v>
      </c>
      <c r="V976" s="40">
        <f t="shared" si="108"/>
        <v>2016</v>
      </c>
      <c r="W976" s="50">
        <f t="shared" si="111"/>
        <v>29.958326388878049</v>
      </c>
    </row>
    <row r="977" spans="1:23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13">
        <f t="shared" si="109"/>
        <v>3</v>
      </c>
      <c r="P977" s="39">
        <f t="shared" si="110"/>
        <v>108.63</v>
      </c>
      <c r="Q977" s="39" t="s">
        <v>8353</v>
      </c>
      <c r="R977" s="39" t="s">
        <v>8348</v>
      </c>
      <c r="S977" s="42">
        <f t="shared" si="105"/>
        <v>42489.696587789353</v>
      </c>
      <c r="T977" s="42">
        <f t="shared" si="106"/>
        <v>42549.696587789353</v>
      </c>
      <c r="U977" s="40">
        <f t="shared" si="107"/>
        <v>2016</v>
      </c>
      <c r="V977" s="40">
        <f t="shared" si="108"/>
        <v>2016</v>
      </c>
      <c r="W977" s="50">
        <f t="shared" si="111"/>
        <v>60</v>
      </c>
    </row>
    <row r="978" spans="1:23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13">
        <f t="shared" si="109"/>
        <v>2</v>
      </c>
      <c r="P978" s="39">
        <f t="shared" si="110"/>
        <v>160.5</v>
      </c>
      <c r="Q978" s="39" t="s">
        <v>8353</v>
      </c>
      <c r="R978" s="39" t="s">
        <v>8348</v>
      </c>
      <c r="S978" s="42">
        <f t="shared" si="105"/>
        <v>42185.058998807872</v>
      </c>
      <c r="T978" s="42">
        <f t="shared" si="106"/>
        <v>42230.058998807872</v>
      </c>
      <c r="U978" s="40">
        <f t="shared" si="107"/>
        <v>2015</v>
      </c>
      <c r="V978" s="40">
        <f t="shared" si="108"/>
        <v>2015</v>
      </c>
      <c r="W978" s="50">
        <f t="shared" si="111"/>
        <v>45</v>
      </c>
    </row>
    <row r="979" spans="1:23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13">
        <f t="shared" si="109"/>
        <v>34</v>
      </c>
      <c r="P979" s="39">
        <f t="shared" si="110"/>
        <v>75.75</v>
      </c>
      <c r="Q979" s="39" t="s">
        <v>8353</v>
      </c>
      <c r="R979" s="39" t="s">
        <v>8348</v>
      </c>
      <c r="S979" s="42">
        <f t="shared" si="105"/>
        <v>42391.942097187501</v>
      </c>
      <c r="T979" s="42">
        <f t="shared" si="106"/>
        <v>42421.942097187501</v>
      </c>
      <c r="U979" s="40">
        <f t="shared" si="107"/>
        <v>2016</v>
      </c>
      <c r="V979" s="40">
        <f t="shared" si="108"/>
        <v>2016</v>
      </c>
      <c r="W979" s="50">
        <f t="shared" si="111"/>
        <v>30</v>
      </c>
    </row>
    <row r="980" spans="1:23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13">
        <f t="shared" si="109"/>
        <v>56</v>
      </c>
      <c r="P980" s="39">
        <f t="shared" si="110"/>
        <v>790.84</v>
      </c>
      <c r="Q980" s="39" t="s">
        <v>8353</v>
      </c>
      <c r="R980" s="39" t="s">
        <v>8348</v>
      </c>
      <c r="S980" s="42">
        <f t="shared" si="105"/>
        <v>42395.309040520835</v>
      </c>
      <c r="T980" s="42">
        <f t="shared" si="106"/>
        <v>42425.309040520835</v>
      </c>
      <c r="U980" s="40">
        <f t="shared" si="107"/>
        <v>2016</v>
      </c>
      <c r="V980" s="40">
        <f t="shared" si="108"/>
        <v>2016</v>
      </c>
      <c r="W980" s="50">
        <f t="shared" si="111"/>
        <v>30</v>
      </c>
    </row>
    <row r="981" spans="1:23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13">
        <f t="shared" si="109"/>
        <v>83</v>
      </c>
      <c r="P981" s="39">
        <f t="shared" si="110"/>
        <v>301.94</v>
      </c>
      <c r="Q981" s="39" t="s">
        <v>8353</v>
      </c>
      <c r="R981" s="39" t="s">
        <v>8348</v>
      </c>
      <c r="S981" s="42">
        <f t="shared" si="105"/>
        <v>42506.417000324072</v>
      </c>
      <c r="T981" s="42">
        <f t="shared" si="106"/>
        <v>42541.790973842595</v>
      </c>
      <c r="U981" s="40">
        <f t="shared" si="107"/>
        <v>2016</v>
      </c>
      <c r="V981" s="40">
        <f t="shared" si="108"/>
        <v>2016</v>
      </c>
      <c r="W981" s="50">
        <f t="shared" si="111"/>
        <v>35.373973518522689</v>
      </c>
    </row>
    <row r="982" spans="1:23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13">
        <f t="shared" si="109"/>
        <v>15</v>
      </c>
      <c r="P982" s="39">
        <f t="shared" si="110"/>
        <v>47.94</v>
      </c>
      <c r="Q982" s="39" t="s">
        <v>8353</v>
      </c>
      <c r="R982" s="39" t="s">
        <v>8348</v>
      </c>
      <c r="S982" s="42">
        <f t="shared" si="105"/>
        <v>41928.904198171294</v>
      </c>
      <c r="T982" s="42">
        <f t="shared" si="106"/>
        <v>41973.945860208332</v>
      </c>
      <c r="U982" s="40">
        <f t="shared" si="107"/>
        <v>2014</v>
      </c>
      <c r="V982" s="40">
        <f t="shared" si="108"/>
        <v>2014</v>
      </c>
      <c r="W982" s="50">
        <f t="shared" si="111"/>
        <v>45.041662037037895</v>
      </c>
    </row>
    <row r="983" spans="1:23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13">
        <f t="shared" si="109"/>
        <v>0</v>
      </c>
      <c r="P983" s="39">
        <f t="shared" si="110"/>
        <v>2.75</v>
      </c>
      <c r="Q983" s="39" t="s">
        <v>8353</v>
      </c>
      <c r="R983" s="39" t="s">
        <v>8348</v>
      </c>
      <c r="S983" s="42">
        <f t="shared" si="105"/>
        <v>41830.947016458333</v>
      </c>
      <c r="T983" s="42">
        <f t="shared" si="106"/>
        <v>41860.947016458333</v>
      </c>
      <c r="U983" s="40">
        <f t="shared" si="107"/>
        <v>2014</v>
      </c>
      <c r="V983" s="40">
        <f t="shared" si="108"/>
        <v>2014</v>
      </c>
      <c r="W983" s="50">
        <f t="shared" si="111"/>
        <v>30</v>
      </c>
    </row>
    <row r="984" spans="1:23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13">
        <f t="shared" si="109"/>
        <v>0</v>
      </c>
      <c r="P984" s="39">
        <f t="shared" si="110"/>
        <v>1</v>
      </c>
      <c r="Q984" s="39" t="s">
        <v>8353</v>
      </c>
      <c r="R984" s="39" t="s">
        <v>8348</v>
      </c>
      <c r="S984" s="42">
        <f t="shared" si="105"/>
        <v>42615.753315810187</v>
      </c>
      <c r="T984" s="42">
        <f t="shared" si="106"/>
        <v>42645.753315810187</v>
      </c>
      <c r="U984" s="40">
        <f t="shared" si="107"/>
        <v>2016</v>
      </c>
      <c r="V984" s="40">
        <f t="shared" si="108"/>
        <v>2016</v>
      </c>
      <c r="W984" s="50">
        <f t="shared" si="111"/>
        <v>30</v>
      </c>
    </row>
    <row r="985" spans="1:23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13">
        <f t="shared" si="109"/>
        <v>30</v>
      </c>
      <c r="P985" s="39">
        <f t="shared" si="110"/>
        <v>171.79</v>
      </c>
      <c r="Q985" s="39" t="s">
        <v>8353</v>
      </c>
      <c r="R985" s="39" t="s">
        <v>8348</v>
      </c>
      <c r="S985" s="42">
        <f t="shared" si="105"/>
        <v>42574.667658391205</v>
      </c>
      <c r="T985" s="42">
        <f t="shared" si="106"/>
        <v>42605.870840740739</v>
      </c>
      <c r="U985" s="40">
        <f t="shared" si="107"/>
        <v>2016</v>
      </c>
      <c r="V985" s="40">
        <f t="shared" si="108"/>
        <v>2016</v>
      </c>
      <c r="W985" s="50">
        <f t="shared" si="111"/>
        <v>31.203182349534472</v>
      </c>
    </row>
    <row r="986" spans="1:23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13">
        <f t="shared" si="109"/>
        <v>1</v>
      </c>
      <c r="P986" s="39">
        <f t="shared" si="110"/>
        <v>35.33</v>
      </c>
      <c r="Q986" s="39" t="s">
        <v>8353</v>
      </c>
      <c r="R986" s="39" t="s">
        <v>8348</v>
      </c>
      <c r="S986" s="42">
        <f t="shared" si="105"/>
        <v>42061.115842685191</v>
      </c>
      <c r="T986" s="42">
        <f t="shared" si="106"/>
        <v>42091.074169074069</v>
      </c>
      <c r="U986" s="40">
        <f t="shared" si="107"/>
        <v>2015</v>
      </c>
      <c r="V986" s="40">
        <f t="shared" si="108"/>
        <v>2015</v>
      </c>
      <c r="W986" s="50">
        <f t="shared" si="111"/>
        <v>29.958326388878049</v>
      </c>
    </row>
    <row r="987" spans="1:23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13">
        <f t="shared" si="109"/>
        <v>6</v>
      </c>
      <c r="P987" s="39">
        <f t="shared" si="110"/>
        <v>82.09</v>
      </c>
      <c r="Q987" s="39" t="s">
        <v>8353</v>
      </c>
      <c r="R987" s="39" t="s">
        <v>8348</v>
      </c>
      <c r="S987" s="42">
        <f t="shared" si="105"/>
        <v>42339.967715393519</v>
      </c>
      <c r="T987" s="42">
        <f t="shared" si="106"/>
        <v>42369.958342592596</v>
      </c>
      <c r="U987" s="40">
        <f t="shared" si="107"/>
        <v>2015</v>
      </c>
      <c r="V987" s="40">
        <f t="shared" si="108"/>
        <v>2015</v>
      </c>
      <c r="W987" s="50">
        <f t="shared" si="111"/>
        <v>29.990627199076698</v>
      </c>
    </row>
    <row r="988" spans="1:23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13">
        <f t="shared" si="109"/>
        <v>13</v>
      </c>
      <c r="P988" s="39">
        <f t="shared" si="110"/>
        <v>110.87</v>
      </c>
      <c r="Q988" s="39" t="s">
        <v>8353</v>
      </c>
      <c r="R988" s="39" t="s">
        <v>8348</v>
      </c>
      <c r="S988" s="42">
        <f t="shared" si="105"/>
        <v>42324.767364583327</v>
      </c>
      <c r="T988" s="42">
        <f t="shared" si="106"/>
        <v>42379</v>
      </c>
      <c r="U988" s="40">
        <f t="shared" si="107"/>
        <v>2016</v>
      </c>
      <c r="V988" s="40">
        <f t="shared" si="108"/>
        <v>2015</v>
      </c>
      <c r="W988" s="50">
        <f t="shared" si="111"/>
        <v>54.232635416672565</v>
      </c>
    </row>
    <row r="989" spans="1:23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13">
        <f t="shared" si="109"/>
        <v>13</v>
      </c>
      <c r="P989" s="39">
        <f t="shared" si="110"/>
        <v>161.22</v>
      </c>
      <c r="Q989" s="39" t="s">
        <v>8353</v>
      </c>
      <c r="R989" s="39" t="s">
        <v>8348</v>
      </c>
      <c r="S989" s="42">
        <f t="shared" si="105"/>
        <v>41773.29456076389</v>
      </c>
      <c r="T989" s="42">
        <f t="shared" si="106"/>
        <v>41813.29456076389</v>
      </c>
      <c r="U989" s="40">
        <f t="shared" si="107"/>
        <v>2014</v>
      </c>
      <c r="V989" s="40">
        <f t="shared" si="108"/>
        <v>2014</v>
      </c>
      <c r="W989" s="50">
        <f t="shared" si="111"/>
        <v>40</v>
      </c>
    </row>
    <row r="990" spans="1:23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13">
        <f t="shared" si="109"/>
        <v>0</v>
      </c>
      <c r="P990" s="39">
        <f t="shared" si="110"/>
        <v>0</v>
      </c>
      <c r="Q990" s="39" t="s">
        <v>8353</v>
      </c>
      <c r="R990" s="39" t="s">
        <v>8348</v>
      </c>
      <c r="S990" s="42">
        <f t="shared" si="105"/>
        <v>42614.356780381946</v>
      </c>
      <c r="T990" s="42">
        <f t="shared" si="106"/>
        <v>42644.356780381946</v>
      </c>
      <c r="U990" s="40">
        <f t="shared" si="107"/>
        <v>2016</v>
      </c>
      <c r="V990" s="40">
        <f t="shared" si="108"/>
        <v>2016</v>
      </c>
      <c r="W990" s="50">
        <f t="shared" si="111"/>
        <v>30</v>
      </c>
    </row>
    <row r="991" spans="1:23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13">
        <f t="shared" si="109"/>
        <v>17</v>
      </c>
      <c r="P991" s="39">
        <f t="shared" si="110"/>
        <v>52.41</v>
      </c>
      <c r="Q991" s="39" t="s">
        <v>8353</v>
      </c>
      <c r="R991" s="39" t="s">
        <v>8348</v>
      </c>
      <c r="S991" s="42">
        <f t="shared" si="105"/>
        <v>42611.933975636573</v>
      </c>
      <c r="T991" s="42">
        <f t="shared" si="106"/>
        <v>42641.933975636573</v>
      </c>
      <c r="U991" s="40">
        <f t="shared" si="107"/>
        <v>2016</v>
      </c>
      <c r="V991" s="40">
        <f t="shared" si="108"/>
        <v>2016</v>
      </c>
      <c r="W991" s="50">
        <f t="shared" si="111"/>
        <v>30</v>
      </c>
    </row>
    <row r="992" spans="1:23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13">
        <f t="shared" si="109"/>
        <v>0</v>
      </c>
      <c r="P992" s="39">
        <f t="shared" si="110"/>
        <v>13</v>
      </c>
      <c r="Q992" s="39" t="s">
        <v>8353</v>
      </c>
      <c r="R992" s="39" t="s">
        <v>8348</v>
      </c>
      <c r="S992" s="42">
        <f t="shared" si="105"/>
        <v>41855.784307453701</v>
      </c>
      <c r="T992" s="42">
        <f t="shared" si="106"/>
        <v>41885.784307453701</v>
      </c>
      <c r="U992" s="40">
        <f t="shared" si="107"/>
        <v>2014</v>
      </c>
      <c r="V992" s="40">
        <f t="shared" si="108"/>
        <v>2014</v>
      </c>
      <c r="W992" s="50">
        <f t="shared" si="111"/>
        <v>30</v>
      </c>
    </row>
    <row r="993" spans="1:23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13">
        <f t="shared" si="109"/>
        <v>4</v>
      </c>
      <c r="P993" s="39">
        <f t="shared" si="110"/>
        <v>30.29</v>
      </c>
      <c r="Q993" s="39" t="s">
        <v>8353</v>
      </c>
      <c r="R993" s="39" t="s">
        <v>8348</v>
      </c>
      <c r="S993" s="42">
        <f t="shared" si="105"/>
        <v>42538.756816990746</v>
      </c>
      <c r="T993" s="42">
        <f t="shared" si="106"/>
        <v>42563.785421990746</v>
      </c>
      <c r="U993" s="40">
        <f t="shared" si="107"/>
        <v>2016</v>
      </c>
      <c r="V993" s="40">
        <f t="shared" si="108"/>
        <v>2016</v>
      </c>
      <c r="W993" s="50">
        <f t="shared" si="111"/>
        <v>25.028604999999516</v>
      </c>
    </row>
    <row r="994" spans="1:23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13">
        <f t="shared" si="109"/>
        <v>0</v>
      </c>
      <c r="P994" s="39">
        <f t="shared" si="110"/>
        <v>116.75</v>
      </c>
      <c r="Q994" s="39" t="s">
        <v>8353</v>
      </c>
      <c r="R994" s="39" t="s">
        <v>8348</v>
      </c>
      <c r="S994" s="42">
        <f t="shared" si="105"/>
        <v>42437.924989803243</v>
      </c>
      <c r="T994" s="42">
        <f t="shared" si="106"/>
        <v>42497.883327766205</v>
      </c>
      <c r="U994" s="40">
        <f t="shared" si="107"/>
        <v>2016</v>
      </c>
      <c r="V994" s="40">
        <f t="shared" si="108"/>
        <v>2016</v>
      </c>
      <c r="W994" s="50">
        <f t="shared" si="111"/>
        <v>59.958337962962105</v>
      </c>
    </row>
    <row r="995" spans="1:23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13">
        <f t="shared" si="109"/>
        <v>25</v>
      </c>
      <c r="P995" s="39">
        <f t="shared" si="110"/>
        <v>89.6</v>
      </c>
      <c r="Q995" s="39" t="s">
        <v>8353</v>
      </c>
      <c r="R995" s="39" t="s">
        <v>8348</v>
      </c>
      <c r="S995" s="42">
        <f t="shared" si="105"/>
        <v>42652.964913981486</v>
      </c>
      <c r="T995" s="42">
        <f t="shared" si="106"/>
        <v>42686.208342592596</v>
      </c>
      <c r="U995" s="40">
        <f t="shared" si="107"/>
        <v>2016</v>
      </c>
      <c r="V995" s="40">
        <f t="shared" si="108"/>
        <v>2016</v>
      </c>
      <c r="W995" s="50">
        <f t="shared" si="111"/>
        <v>33.243428611109266</v>
      </c>
    </row>
    <row r="996" spans="1:23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13">
        <f t="shared" si="109"/>
        <v>2</v>
      </c>
      <c r="P996" s="39">
        <f t="shared" si="110"/>
        <v>424.45</v>
      </c>
      <c r="Q996" s="39" t="s">
        <v>8353</v>
      </c>
      <c r="R996" s="39" t="s">
        <v>8348</v>
      </c>
      <c r="S996" s="42">
        <f t="shared" si="105"/>
        <v>41921.263084837963</v>
      </c>
      <c r="T996" s="42">
        <f t="shared" si="106"/>
        <v>41973.957642824069</v>
      </c>
      <c r="U996" s="40">
        <f t="shared" si="107"/>
        <v>2014</v>
      </c>
      <c r="V996" s="40">
        <f t="shared" si="108"/>
        <v>2014</v>
      </c>
      <c r="W996" s="50">
        <f t="shared" si="111"/>
        <v>52.694557986105792</v>
      </c>
    </row>
    <row r="997" spans="1:23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13">
        <f t="shared" si="109"/>
        <v>7</v>
      </c>
      <c r="P997" s="39">
        <f t="shared" si="110"/>
        <v>80.67</v>
      </c>
      <c r="Q997" s="39" t="s">
        <v>8353</v>
      </c>
      <c r="R997" s="39" t="s">
        <v>8348</v>
      </c>
      <c r="S997" s="42">
        <f t="shared" si="105"/>
        <v>41947.940746296299</v>
      </c>
      <c r="T997" s="42">
        <f t="shared" si="106"/>
        <v>41972.666675925924</v>
      </c>
      <c r="U997" s="40">
        <f t="shared" si="107"/>
        <v>2014</v>
      </c>
      <c r="V997" s="40">
        <f t="shared" si="108"/>
        <v>2014</v>
      </c>
      <c r="W997" s="50">
        <f t="shared" si="111"/>
        <v>24.72592962962517</v>
      </c>
    </row>
    <row r="998" spans="1:23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13">
        <f t="shared" si="109"/>
        <v>2</v>
      </c>
      <c r="P998" s="39">
        <f t="shared" si="110"/>
        <v>13</v>
      </c>
      <c r="Q998" s="39" t="s">
        <v>8353</v>
      </c>
      <c r="R998" s="39" t="s">
        <v>8348</v>
      </c>
      <c r="S998" s="42">
        <f t="shared" si="105"/>
        <v>41817.86643587963</v>
      </c>
      <c r="T998" s="42">
        <f t="shared" si="106"/>
        <v>41847.64375949074</v>
      </c>
      <c r="U998" s="40">
        <f t="shared" si="107"/>
        <v>2014</v>
      </c>
      <c r="V998" s="40">
        <f t="shared" si="108"/>
        <v>2014</v>
      </c>
      <c r="W998" s="50">
        <f t="shared" si="111"/>
        <v>29.77732361110975</v>
      </c>
    </row>
    <row r="999" spans="1:23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13">
        <f t="shared" si="109"/>
        <v>1</v>
      </c>
      <c r="P999" s="39">
        <f t="shared" si="110"/>
        <v>8.1300000000000008</v>
      </c>
      <c r="Q999" s="39" t="s">
        <v>8353</v>
      </c>
      <c r="R999" s="39" t="s">
        <v>8348</v>
      </c>
      <c r="S999" s="42">
        <f t="shared" si="105"/>
        <v>41941.10298260417</v>
      </c>
      <c r="T999" s="42">
        <f t="shared" si="106"/>
        <v>41971.144644641201</v>
      </c>
      <c r="U999" s="40">
        <f t="shared" si="107"/>
        <v>2014</v>
      </c>
      <c r="V999" s="40">
        <f t="shared" si="108"/>
        <v>2014</v>
      </c>
      <c r="W999" s="50">
        <f t="shared" si="111"/>
        <v>30.041662037030619</v>
      </c>
    </row>
    <row r="1000" spans="1:23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13">
        <f t="shared" si="109"/>
        <v>59</v>
      </c>
      <c r="P1000" s="39">
        <f t="shared" si="110"/>
        <v>153.43</v>
      </c>
      <c r="Q1000" s="39" t="s">
        <v>8353</v>
      </c>
      <c r="R1000" s="39" t="s">
        <v>8348</v>
      </c>
      <c r="S1000" s="42">
        <f t="shared" si="105"/>
        <v>42282.169002326395</v>
      </c>
      <c r="T1000" s="42">
        <f t="shared" si="106"/>
        <v>42327.210664363425</v>
      </c>
      <c r="U1000" s="40">
        <f t="shared" si="107"/>
        <v>2015</v>
      </c>
      <c r="V1000" s="40">
        <f t="shared" si="108"/>
        <v>2015</v>
      </c>
      <c r="W1000" s="50">
        <f t="shared" si="111"/>
        <v>45.041662037030619</v>
      </c>
    </row>
    <row r="1001" spans="1:23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13">
        <f t="shared" si="109"/>
        <v>8</v>
      </c>
      <c r="P1001" s="39">
        <f t="shared" si="110"/>
        <v>292.08</v>
      </c>
      <c r="Q1001" s="39" t="s">
        <v>8353</v>
      </c>
      <c r="R1001" s="39" t="s">
        <v>8348</v>
      </c>
      <c r="S1001" s="42">
        <f t="shared" si="105"/>
        <v>41926.299660763892</v>
      </c>
      <c r="T1001" s="42">
        <f t="shared" si="106"/>
        <v>41956.334730555558</v>
      </c>
      <c r="U1001" s="40">
        <f t="shared" si="107"/>
        <v>2014</v>
      </c>
      <c r="V1001" s="40">
        <f t="shared" si="108"/>
        <v>2014</v>
      </c>
      <c r="W1001" s="50">
        <f t="shared" si="111"/>
        <v>30.035069791665592</v>
      </c>
    </row>
    <row r="1002" spans="1:23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13">
        <f t="shared" si="109"/>
        <v>2</v>
      </c>
      <c r="P1002" s="39">
        <f t="shared" si="110"/>
        <v>3304</v>
      </c>
      <c r="Q1002" s="39" t="s">
        <v>8353</v>
      </c>
      <c r="R1002" s="39" t="s">
        <v>8348</v>
      </c>
      <c r="S1002" s="42">
        <f t="shared" si="105"/>
        <v>42749.059724074075</v>
      </c>
      <c r="T1002" s="42">
        <f t="shared" si="106"/>
        <v>42809.018062037037</v>
      </c>
      <c r="U1002" s="40">
        <f t="shared" si="107"/>
        <v>2017</v>
      </c>
      <c r="V1002" s="40">
        <f t="shared" si="108"/>
        <v>2017</v>
      </c>
      <c r="W1002" s="50">
        <f t="shared" si="111"/>
        <v>59.958337962962105</v>
      </c>
    </row>
    <row r="1003" spans="1:23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13">
        <f t="shared" si="109"/>
        <v>104</v>
      </c>
      <c r="P1003" s="39">
        <f t="shared" si="110"/>
        <v>1300</v>
      </c>
      <c r="Q1003" s="39" t="s">
        <v>8353</v>
      </c>
      <c r="R1003" s="39" t="s">
        <v>8348</v>
      </c>
      <c r="S1003" s="42">
        <f t="shared" si="105"/>
        <v>42720.72006496528</v>
      </c>
      <c r="T1003" s="42">
        <f t="shared" si="106"/>
        <v>42765.72006496528</v>
      </c>
      <c r="U1003" s="40">
        <f t="shared" si="107"/>
        <v>2017</v>
      </c>
      <c r="V1003" s="40">
        <f t="shared" si="108"/>
        <v>2016</v>
      </c>
      <c r="W1003" s="50">
        <f t="shared" si="111"/>
        <v>45</v>
      </c>
    </row>
    <row r="1004" spans="1:23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13">
        <f t="shared" si="109"/>
        <v>30</v>
      </c>
      <c r="P1004" s="39">
        <f t="shared" si="110"/>
        <v>134.55000000000001</v>
      </c>
      <c r="Q1004" s="39" t="s">
        <v>8353</v>
      </c>
      <c r="R1004" s="39" t="s">
        <v>8348</v>
      </c>
      <c r="S1004" s="42">
        <f t="shared" si="105"/>
        <v>42325.68419576389</v>
      </c>
      <c r="T1004" s="42">
        <f t="shared" si="106"/>
        <v>42355.249316435191</v>
      </c>
      <c r="U1004" s="40">
        <f t="shared" si="107"/>
        <v>2015</v>
      </c>
      <c r="V1004" s="40">
        <f t="shared" si="108"/>
        <v>2015</v>
      </c>
      <c r="W1004" s="50">
        <f t="shared" si="111"/>
        <v>29.565120671300974</v>
      </c>
    </row>
    <row r="1005" spans="1:23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13">
        <f t="shared" si="109"/>
        <v>16</v>
      </c>
      <c r="P1005" s="39">
        <f t="shared" si="110"/>
        <v>214.07</v>
      </c>
      <c r="Q1005" s="39" t="s">
        <v>8353</v>
      </c>
      <c r="R1005" s="39" t="s">
        <v>8348</v>
      </c>
      <c r="S1005" s="42">
        <f t="shared" si="105"/>
        <v>42780.70904700231</v>
      </c>
      <c r="T1005" s="42">
        <f t="shared" si="106"/>
        <v>42810.667373391203</v>
      </c>
      <c r="U1005" s="40">
        <f t="shared" si="107"/>
        <v>2017</v>
      </c>
      <c r="V1005" s="40">
        <f t="shared" si="108"/>
        <v>2017</v>
      </c>
      <c r="W1005" s="50">
        <f t="shared" si="111"/>
        <v>29.958326388892601</v>
      </c>
    </row>
    <row r="1006" spans="1:23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13">
        <f t="shared" si="109"/>
        <v>82</v>
      </c>
      <c r="P1006" s="39">
        <f t="shared" si="110"/>
        <v>216.34</v>
      </c>
      <c r="Q1006" s="39" t="s">
        <v>8353</v>
      </c>
      <c r="R1006" s="39" t="s">
        <v>8348</v>
      </c>
      <c r="S1006" s="42">
        <f t="shared" si="105"/>
        <v>42388.708655405091</v>
      </c>
      <c r="T1006" s="42">
        <f t="shared" si="106"/>
        <v>42418.708655405091</v>
      </c>
      <c r="U1006" s="40">
        <f t="shared" si="107"/>
        <v>2016</v>
      </c>
      <c r="V1006" s="40">
        <f t="shared" si="108"/>
        <v>2016</v>
      </c>
      <c r="W1006" s="50">
        <f t="shared" si="111"/>
        <v>30</v>
      </c>
    </row>
    <row r="1007" spans="1:23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13">
        <f t="shared" si="109"/>
        <v>75</v>
      </c>
      <c r="P1007" s="39">
        <f t="shared" si="110"/>
        <v>932.31</v>
      </c>
      <c r="Q1007" s="39" t="s">
        <v>8353</v>
      </c>
      <c r="R1007" s="39" t="s">
        <v>8348</v>
      </c>
      <c r="S1007" s="42">
        <f t="shared" si="105"/>
        <v>42276.624812303242</v>
      </c>
      <c r="T1007" s="42">
        <f t="shared" si="106"/>
        <v>42307.624805358791</v>
      </c>
      <c r="U1007" s="40">
        <f t="shared" si="107"/>
        <v>2015</v>
      </c>
      <c r="V1007" s="40">
        <f t="shared" si="108"/>
        <v>2015</v>
      </c>
      <c r="W1007" s="50">
        <f t="shared" si="111"/>
        <v>30.999993055549567</v>
      </c>
    </row>
    <row r="1008" spans="1:23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13">
        <f t="shared" si="109"/>
        <v>6</v>
      </c>
      <c r="P1008" s="39">
        <f t="shared" si="110"/>
        <v>29.25</v>
      </c>
      <c r="Q1008" s="39" t="s">
        <v>8353</v>
      </c>
      <c r="R1008" s="39" t="s">
        <v>8348</v>
      </c>
      <c r="S1008" s="42">
        <f t="shared" si="105"/>
        <v>41977.040192962959</v>
      </c>
      <c r="T1008" s="42">
        <f t="shared" si="106"/>
        <v>41985.29930856482</v>
      </c>
      <c r="U1008" s="40">
        <f t="shared" si="107"/>
        <v>2014</v>
      </c>
      <c r="V1008" s="40">
        <f t="shared" si="108"/>
        <v>2014</v>
      </c>
      <c r="W1008" s="50">
        <f t="shared" si="111"/>
        <v>8.2591156018606853</v>
      </c>
    </row>
    <row r="1009" spans="1:23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13">
        <f t="shared" si="109"/>
        <v>44</v>
      </c>
      <c r="P1009" s="39">
        <f t="shared" si="110"/>
        <v>174.95</v>
      </c>
      <c r="Q1009" s="39" t="s">
        <v>8353</v>
      </c>
      <c r="R1009" s="39" t="s">
        <v>8348</v>
      </c>
      <c r="S1009" s="42">
        <f t="shared" si="105"/>
        <v>42676.583602118058</v>
      </c>
      <c r="T1009" s="42">
        <f t="shared" si="106"/>
        <v>42718.625273414349</v>
      </c>
      <c r="U1009" s="40">
        <f t="shared" si="107"/>
        <v>2016</v>
      </c>
      <c r="V1009" s="40">
        <f t="shared" si="108"/>
        <v>2016</v>
      </c>
      <c r="W1009" s="50">
        <f t="shared" si="111"/>
        <v>42.041671296290588</v>
      </c>
    </row>
    <row r="1010" spans="1:23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13">
        <f t="shared" si="109"/>
        <v>0</v>
      </c>
      <c r="P1010" s="39">
        <f t="shared" si="110"/>
        <v>250</v>
      </c>
      <c r="Q1010" s="39" t="s">
        <v>8353</v>
      </c>
      <c r="R1010" s="39" t="s">
        <v>8348</v>
      </c>
      <c r="S1010" s="42">
        <f t="shared" si="105"/>
        <v>42702.809202719902</v>
      </c>
      <c r="T1010" s="42">
        <f t="shared" si="106"/>
        <v>42732.809202719902</v>
      </c>
      <c r="U1010" s="40">
        <f t="shared" si="107"/>
        <v>2016</v>
      </c>
      <c r="V1010" s="40">
        <f t="shared" si="108"/>
        <v>2016</v>
      </c>
      <c r="W1010" s="50">
        <f t="shared" si="111"/>
        <v>30</v>
      </c>
    </row>
    <row r="1011" spans="1:23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13">
        <f t="shared" si="109"/>
        <v>13</v>
      </c>
      <c r="P1011" s="39">
        <f t="shared" si="110"/>
        <v>65</v>
      </c>
      <c r="Q1011" s="39" t="s">
        <v>8353</v>
      </c>
      <c r="R1011" s="39" t="s">
        <v>8348</v>
      </c>
      <c r="S1011" s="42">
        <f t="shared" si="105"/>
        <v>42510.604706550919</v>
      </c>
      <c r="T1011" s="42">
        <f t="shared" si="106"/>
        <v>42540.604706550919</v>
      </c>
      <c r="U1011" s="40">
        <f t="shared" si="107"/>
        <v>2016</v>
      </c>
      <c r="V1011" s="40">
        <f t="shared" si="108"/>
        <v>2016</v>
      </c>
      <c r="W1011" s="50">
        <f t="shared" si="111"/>
        <v>30</v>
      </c>
    </row>
    <row r="1012" spans="1:23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13">
        <f t="shared" si="109"/>
        <v>0</v>
      </c>
      <c r="P1012" s="39">
        <f t="shared" si="110"/>
        <v>55</v>
      </c>
      <c r="Q1012" s="39" t="s">
        <v>8353</v>
      </c>
      <c r="R1012" s="39" t="s">
        <v>8348</v>
      </c>
      <c r="S1012" s="42">
        <f t="shared" si="105"/>
        <v>42561.829426643511</v>
      </c>
      <c r="T1012" s="42">
        <f t="shared" si="106"/>
        <v>42618.12430949074</v>
      </c>
      <c r="U1012" s="40">
        <f t="shared" si="107"/>
        <v>2016</v>
      </c>
      <c r="V1012" s="40">
        <f t="shared" si="108"/>
        <v>2016</v>
      </c>
      <c r="W1012" s="50">
        <f t="shared" si="111"/>
        <v>56.294882847229019</v>
      </c>
    </row>
    <row r="1013" spans="1:23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13">
        <f t="shared" si="109"/>
        <v>0</v>
      </c>
      <c r="P1013" s="39">
        <f t="shared" si="110"/>
        <v>75</v>
      </c>
      <c r="Q1013" s="39" t="s">
        <v>8353</v>
      </c>
      <c r="R1013" s="39" t="s">
        <v>8348</v>
      </c>
      <c r="S1013" s="42">
        <f t="shared" si="105"/>
        <v>41946.898094849537</v>
      </c>
      <c r="T1013" s="42">
        <f t="shared" si="106"/>
        <v>41991.898094849537</v>
      </c>
      <c r="U1013" s="40">
        <f t="shared" si="107"/>
        <v>2014</v>
      </c>
      <c r="V1013" s="40">
        <f t="shared" si="108"/>
        <v>2014</v>
      </c>
      <c r="W1013" s="50">
        <f t="shared" si="111"/>
        <v>45</v>
      </c>
    </row>
    <row r="1014" spans="1:23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13">
        <f t="shared" si="109"/>
        <v>21535</v>
      </c>
      <c r="P1014" s="39">
        <f t="shared" si="110"/>
        <v>1389.36</v>
      </c>
      <c r="Q1014" s="39" t="s">
        <v>8353</v>
      </c>
      <c r="R1014" s="39" t="s">
        <v>8348</v>
      </c>
      <c r="S1014" s="42">
        <f t="shared" si="105"/>
        <v>42714.440417268517</v>
      </c>
      <c r="T1014" s="42">
        <f t="shared" si="106"/>
        <v>42759.440417268517</v>
      </c>
      <c r="U1014" s="40">
        <f t="shared" si="107"/>
        <v>2017</v>
      </c>
      <c r="V1014" s="40">
        <f t="shared" si="108"/>
        <v>2016</v>
      </c>
      <c r="W1014" s="50">
        <f t="shared" si="111"/>
        <v>45</v>
      </c>
    </row>
    <row r="1015" spans="1:23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13">
        <f t="shared" si="109"/>
        <v>35</v>
      </c>
      <c r="P1015" s="39">
        <f t="shared" si="110"/>
        <v>95.91</v>
      </c>
      <c r="Q1015" s="39" t="s">
        <v>8353</v>
      </c>
      <c r="R1015" s="39" t="s">
        <v>8348</v>
      </c>
      <c r="S1015" s="42">
        <f t="shared" si="105"/>
        <v>42339.833982129625</v>
      </c>
      <c r="T1015" s="42">
        <f t="shared" si="106"/>
        <v>42367.833335648145</v>
      </c>
      <c r="U1015" s="40">
        <f t="shared" si="107"/>
        <v>2015</v>
      </c>
      <c r="V1015" s="40">
        <f t="shared" si="108"/>
        <v>2015</v>
      </c>
      <c r="W1015" s="50">
        <f t="shared" si="111"/>
        <v>27.999353518520365</v>
      </c>
    </row>
    <row r="1016" spans="1:23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13">
        <f t="shared" si="109"/>
        <v>31</v>
      </c>
      <c r="P1016" s="39">
        <f t="shared" si="110"/>
        <v>191.25</v>
      </c>
      <c r="Q1016" s="39" t="s">
        <v>8353</v>
      </c>
      <c r="R1016" s="39" t="s">
        <v>8348</v>
      </c>
      <c r="S1016" s="42">
        <f t="shared" si="105"/>
        <v>41955.002495543988</v>
      </c>
      <c r="T1016" s="42">
        <f t="shared" si="106"/>
        <v>42005.002495543988</v>
      </c>
      <c r="U1016" s="40">
        <f t="shared" si="107"/>
        <v>2015</v>
      </c>
      <c r="V1016" s="40">
        <f t="shared" si="108"/>
        <v>2014</v>
      </c>
      <c r="W1016" s="50">
        <f t="shared" si="111"/>
        <v>50</v>
      </c>
    </row>
    <row r="1017" spans="1:23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13">
        <f t="shared" si="109"/>
        <v>3</v>
      </c>
      <c r="P1017" s="39">
        <f t="shared" si="110"/>
        <v>40</v>
      </c>
      <c r="Q1017" s="39" t="s">
        <v>8353</v>
      </c>
      <c r="R1017" s="39" t="s">
        <v>8348</v>
      </c>
      <c r="S1017" s="42">
        <f t="shared" si="105"/>
        <v>42303.878420081019</v>
      </c>
      <c r="T1017" s="42">
        <f t="shared" si="106"/>
        <v>42333.920082118057</v>
      </c>
      <c r="U1017" s="40">
        <f t="shared" si="107"/>
        <v>2015</v>
      </c>
      <c r="V1017" s="40">
        <f t="shared" si="108"/>
        <v>2015</v>
      </c>
      <c r="W1017" s="50">
        <f t="shared" si="111"/>
        <v>30.041662037037895</v>
      </c>
    </row>
    <row r="1018" spans="1:23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13">
        <f t="shared" si="109"/>
        <v>3</v>
      </c>
      <c r="P1018" s="39">
        <f t="shared" si="110"/>
        <v>74.790000000000006</v>
      </c>
      <c r="Q1018" s="39" t="s">
        <v>8353</v>
      </c>
      <c r="R1018" s="39" t="s">
        <v>8348</v>
      </c>
      <c r="S1018" s="42">
        <f t="shared" si="105"/>
        <v>42422.107134907405</v>
      </c>
      <c r="T1018" s="42">
        <f t="shared" si="106"/>
        <v>42467.065472870367</v>
      </c>
      <c r="U1018" s="40">
        <f t="shared" si="107"/>
        <v>2016</v>
      </c>
      <c r="V1018" s="40">
        <f t="shared" si="108"/>
        <v>2016</v>
      </c>
      <c r="W1018" s="50">
        <f t="shared" si="111"/>
        <v>44.958337962962105</v>
      </c>
    </row>
    <row r="1019" spans="1:23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13">
        <f t="shared" si="109"/>
        <v>23</v>
      </c>
      <c r="P1019" s="39">
        <f t="shared" si="110"/>
        <v>161.12</v>
      </c>
      <c r="Q1019" s="39" t="s">
        <v>8353</v>
      </c>
      <c r="R1019" s="39" t="s">
        <v>8348</v>
      </c>
      <c r="S1019" s="42">
        <f t="shared" si="105"/>
        <v>42289.675177488432</v>
      </c>
      <c r="T1019" s="42">
        <f t="shared" si="106"/>
        <v>42329.71685109954</v>
      </c>
      <c r="U1019" s="40">
        <f t="shared" si="107"/>
        <v>2015</v>
      </c>
      <c r="V1019" s="40">
        <f t="shared" si="108"/>
        <v>2015</v>
      </c>
      <c r="W1019" s="50">
        <f t="shared" si="111"/>
        <v>40.041673611107399</v>
      </c>
    </row>
    <row r="1020" spans="1:23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13">
        <f t="shared" si="109"/>
        <v>3</v>
      </c>
      <c r="P1020" s="39">
        <f t="shared" si="110"/>
        <v>88.71</v>
      </c>
      <c r="Q1020" s="39" t="s">
        <v>8353</v>
      </c>
      <c r="R1020" s="39" t="s">
        <v>8348</v>
      </c>
      <c r="S1020" s="42">
        <f t="shared" si="105"/>
        <v>42535.492290891205</v>
      </c>
      <c r="T1020" s="42">
        <f t="shared" si="106"/>
        <v>42565.492290891205</v>
      </c>
      <c r="U1020" s="40">
        <f t="shared" si="107"/>
        <v>2016</v>
      </c>
      <c r="V1020" s="40">
        <f t="shared" si="108"/>
        <v>2016</v>
      </c>
      <c r="W1020" s="50">
        <f t="shared" si="111"/>
        <v>30</v>
      </c>
    </row>
    <row r="1021" spans="1:23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13">
        <f t="shared" si="109"/>
        <v>47</v>
      </c>
      <c r="P1021" s="39">
        <f t="shared" si="110"/>
        <v>53.25</v>
      </c>
      <c r="Q1021" s="39" t="s">
        <v>8353</v>
      </c>
      <c r="R1021" s="39" t="s">
        <v>8348</v>
      </c>
      <c r="S1021" s="42">
        <f t="shared" si="105"/>
        <v>42009.973948483792</v>
      </c>
      <c r="T1021" s="42">
        <f t="shared" si="106"/>
        <v>42039.973948483792</v>
      </c>
      <c r="U1021" s="40">
        <f t="shared" si="107"/>
        <v>2015</v>
      </c>
      <c r="V1021" s="40">
        <f t="shared" si="108"/>
        <v>2015</v>
      </c>
      <c r="W1021" s="50">
        <f t="shared" si="111"/>
        <v>30</v>
      </c>
    </row>
    <row r="1022" spans="1:23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13">
        <f t="shared" si="109"/>
        <v>206</v>
      </c>
      <c r="P1022" s="39">
        <f t="shared" si="110"/>
        <v>106.2</v>
      </c>
      <c r="Q1022" s="39" t="s">
        <v>8309</v>
      </c>
      <c r="R1022" s="39" t="s">
        <v>8330</v>
      </c>
      <c r="S1022" s="42">
        <f t="shared" si="105"/>
        <v>42127.069551030094</v>
      </c>
      <c r="T1022" s="42">
        <f t="shared" si="106"/>
        <v>42157.032639120371</v>
      </c>
      <c r="U1022" s="40">
        <f t="shared" si="107"/>
        <v>2015</v>
      </c>
      <c r="V1022" s="40">
        <f t="shared" si="108"/>
        <v>2015</v>
      </c>
      <c r="W1022" s="50">
        <f t="shared" si="111"/>
        <v>29.963088090276869</v>
      </c>
    </row>
    <row r="1023" spans="1:23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13">
        <f t="shared" si="109"/>
        <v>352</v>
      </c>
      <c r="P1023" s="39">
        <f t="shared" si="110"/>
        <v>22.08</v>
      </c>
      <c r="Q1023" s="39" t="s">
        <v>8309</v>
      </c>
      <c r="R1023" s="39" t="s">
        <v>8330</v>
      </c>
      <c r="S1023" s="42">
        <f t="shared" si="105"/>
        <v>42271.251985775467</v>
      </c>
      <c r="T1023" s="42">
        <f t="shared" si="106"/>
        <v>42294.166671296298</v>
      </c>
      <c r="U1023" s="40">
        <f t="shared" si="107"/>
        <v>2015</v>
      </c>
      <c r="V1023" s="40">
        <f t="shared" si="108"/>
        <v>2015</v>
      </c>
      <c r="W1023" s="50">
        <f t="shared" si="111"/>
        <v>22.914685520830972</v>
      </c>
    </row>
    <row r="1024" spans="1:23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13">
        <f t="shared" si="109"/>
        <v>115</v>
      </c>
      <c r="P1024" s="39">
        <f t="shared" si="110"/>
        <v>31.05</v>
      </c>
      <c r="Q1024" s="39" t="s">
        <v>8309</v>
      </c>
      <c r="R1024" s="39" t="s">
        <v>8330</v>
      </c>
      <c r="S1024" s="42">
        <f t="shared" si="105"/>
        <v>42111.646732372683</v>
      </c>
      <c r="T1024" s="42">
        <f t="shared" si="106"/>
        <v>42141.646732372683</v>
      </c>
      <c r="U1024" s="40">
        <f t="shared" si="107"/>
        <v>2015</v>
      </c>
      <c r="V1024" s="40">
        <f t="shared" si="108"/>
        <v>2015</v>
      </c>
      <c r="W1024" s="50">
        <f t="shared" si="111"/>
        <v>30</v>
      </c>
    </row>
    <row r="1025" spans="1:23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13">
        <f t="shared" si="109"/>
        <v>237</v>
      </c>
      <c r="P1025" s="39">
        <f t="shared" si="110"/>
        <v>36.21</v>
      </c>
      <c r="Q1025" s="39" t="s">
        <v>8309</v>
      </c>
      <c r="R1025" s="39" t="s">
        <v>8330</v>
      </c>
      <c r="S1025" s="42">
        <f t="shared" si="105"/>
        <v>42145.91969746528</v>
      </c>
      <c r="T1025" s="42">
        <f t="shared" si="106"/>
        <v>42175.91969746528</v>
      </c>
      <c r="U1025" s="40">
        <f t="shared" si="107"/>
        <v>2015</v>
      </c>
      <c r="V1025" s="40">
        <f t="shared" si="108"/>
        <v>2015</v>
      </c>
      <c r="W1025" s="50">
        <f t="shared" si="111"/>
        <v>30</v>
      </c>
    </row>
    <row r="1026" spans="1:23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13">
        <f t="shared" si="109"/>
        <v>119</v>
      </c>
      <c r="P1026" s="39">
        <f t="shared" si="110"/>
        <v>388.98</v>
      </c>
      <c r="Q1026" s="39" t="s">
        <v>8309</v>
      </c>
      <c r="R1026" s="39" t="s">
        <v>8330</v>
      </c>
      <c r="S1026" s="42">
        <f t="shared" ref="S1026:S1089" si="112">((((LEFT(J1026,10) &amp; "." &amp; RIGHT(J1026,3))/60)/60)/24)+DATE(1970,1,1)</f>
        <v>42370.580596793981</v>
      </c>
      <c r="T1026" s="42">
        <f t="shared" ref="T1026:T1089" si="113">((((LEFT(I1026,10) &amp; "." &amp; RIGHT(I1026,3))/60)/60)/24)+DATE(1970,1,1)</f>
        <v>42400.580596793981</v>
      </c>
      <c r="U1026" s="40">
        <f t="shared" ref="U1026:U1089" si="114">YEAR(T1026)</f>
        <v>2016</v>
      </c>
      <c r="V1026" s="40">
        <f t="shared" ref="V1026:V1089" si="115">YEAR(S1026)</f>
        <v>2016</v>
      </c>
      <c r="W1026" s="50">
        <f t="shared" si="111"/>
        <v>30</v>
      </c>
    </row>
    <row r="1027" spans="1:23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13">
        <f t="shared" ref="O1027:O1090" si="116">IFERROR(ROUND(E1027/D1027*100,0),"no backers")</f>
        <v>110</v>
      </c>
      <c r="P1027" s="39">
        <f t="shared" ref="P1027:P1090" si="117">IFERROR(ROUND(E1027/L1027,2),0)</f>
        <v>71.849999999999994</v>
      </c>
      <c r="Q1027" s="39" t="s">
        <v>8309</v>
      </c>
      <c r="R1027" s="39" t="s">
        <v>8330</v>
      </c>
      <c r="S1027" s="42">
        <f t="shared" si="112"/>
        <v>42049.833762002316</v>
      </c>
      <c r="T1027" s="42">
        <f t="shared" si="113"/>
        <v>42079.792099965278</v>
      </c>
      <c r="U1027" s="40">
        <f t="shared" si="114"/>
        <v>2015</v>
      </c>
      <c r="V1027" s="40">
        <f t="shared" si="115"/>
        <v>2015</v>
      </c>
      <c r="W1027" s="50">
        <f t="shared" ref="W1027:W1090" si="118">T1027-S1027</f>
        <v>29.958337962962105</v>
      </c>
    </row>
    <row r="1028" spans="1:23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13">
        <f t="shared" si="116"/>
        <v>100</v>
      </c>
      <c r="P1028" s="39">
        <f t="shared" si="117"/>
        <v>57.38</v>
      </c>
      <c r="Q1028" s="39" t="s">
        <v>8309</v>
      </c>
      <c r="R1028" s="39" t="s">
        <v>8330</v>
      </c>
      <c r="S1028" s="42">
        <f t="shared" si="112"/>
        <v>42426.407592777774</v>
      </c>
      <c r="T1028" s="42">
        <f t="shared" si="113"/>
        <v>42460.365926111117</v>
      </c>
      <c r="U1028" s="40">
        <f t="shared" si="114"/>
        <v>2016</v>
      </c>
      <c r="V1028" s="40">
        <f t="shared" si="115"/>
        <v>2016</v>
      </c>
      <c r="W1028" s="50">
        <f t="shared" si="118"/>
        <v>33.958333333343035</v>
      </c>
    </row>
    <row r="1029" spans="1:23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13">
        <f t="shared" si="116"/>
        <v>103</v>
      </c>
      <c r="P1029" s="39">
        <f t="shared" si="117"/>
        <v>69.67</v>
      </c>
      <c r="Q1029" s="39" t="s">
        <v>8309</v>
      </c>
      <c r="R1029" s="39" t="s">
        <v>8330</v>
      </c>
      <c r="S1029" s="42">
        <f t="shared" si="112"/>
        <v>41905.0341128125</v>
      </c>
      <c r="T1029" s="42">
        <f t="shared" si="113"/>
        <v>41935.0341128125</v>
      </c>
      <c r="U1029" s="40">
        <f t="shared" si="114"/>
        <v>2014</v>
      </c>
      <c r="V1029" s="40">
        <f t="shared" si="115"/>
        <v>2014</v>
      </c>
      <c r="W1029" s="50">
        <f t="shared" si="118"/>
        <v>30</v>
      </c>
    </row>
    <row r="1030" spans="1:23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13">
        <f t="shared" si="116"/>
        <v>117</v>
      </c>
      <c r="P1030" s="39">
        <f t="shared" si="117"/>
        <v>45.99</v>
      </c>
      <c r="Q1030" s="39" t="s">
        <v>8309</v>
      </c>
      <c r="R1030" s="39" t="s">
        <v>8330</v>
      </c>
      <c r="S1030" s="42">
        <f t="shared" si="112"/>
        <v>42755.627379687503</v>
      </c>
      <c r="T1030" s="42">
        <f t="shared" si="113"/>
        <v>42800.833337962962</v>
      </c>
      <c r="U1030" s="40">
        <f t="shared" si="114"/>
        <v>2017</v>
      </c>
      <c r="V1030" s="40">
        <f t="shared" si="115"/>
        <v>2017</v>
      </c>
      <c r="W1030" s="50">
        <f t="shared" si="118"/>
        <v>45.205958275459125</v>
      </c>
    </row>
    <row r="1031" spans="1:23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13">
        <f t="shared" si="116"/>
        <v>112</v>
      </c>
      <c r="P1031" s="39">
        <f t="shared" si="117"/>
        <v>79.260000000000005</v>
      </c>
      <c r="Q1031" s="39" t="s">
        <v>8309</v>
      </c>
      <c r="R1031" s="39" t="s">
        <v>8330</v>
      </c>
      <c r="S1031" s="42">
        <f t="shared" si="112"/>
        <v>42044.711892442123</v>
      </c>
      <c r="T1031" s="42">
        <f t="shared" si="113"/>
        <v>42098.915980787038</v>
      </c>
      <c r="U1031" s="40">
        <f t="shared" si="114"/>
        <v>2015</v>
      </c>
      <c r="V1031" s="40">
        <f t="shared" si="115"/>
        <v>2015</v>
      </c>
      <c r="W1031" s="50">
        <f t="shared" si="118"/>
        <v>54.204088344915363</v>
      </c>
    </row>
    <row r="1032" spans="1:23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13">
        <f t="shared" si="116"/>
        <v>342</v>
      </c>
      <c r="P1032" s="39">
        <f t="shared" si="117"/>
        <v>43.03</v>
      </c>
      <c r="Q1032" s="39" t="s">
        <v>8309</v>
      </c>
      <c r="R1032" s="39" t="s">
        <v>8330</v>
      </c>
      <c r="S1032" s="42">
        <f t="shared" si="112"/>
        <v>42611.483212372681</v>
      </c>
      <c r="T1032" s="42">
        <f t="shared" si="113"/>
        <v>42625.483207743055</v>
      </c>
      <c r="U1032" s="40">
        <f t="shared" si="114"/>
        <v>2016</v>
      </c>
      <c r="V1032" s="40">
        <f t="shared" si="115"/>
        <v>2016</v>
      </c>
      <c r="W1032" s="50">
        <f t="shared" si="118"/>
        <v>13.999995370373654</v>
      </c>
    </row>
    <row r="1033" spans="1:23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13">
        <f t="shared" si="116"/>
        <v>107</v>
      </c>
      <c r="P1033" s="39">
        <f t="shared" si="117"/>
        <v>108.48</v>
      </c>
      <c r="Q1033" s="39" t="s">
        <v>8309</v>
      </c>
      <c r="R1033" s="39" t="s">
        <v>8330</v>
      </c>
      <c r="S1033" s="42">
        <f t="shared" si="112"/>
        <v>42324.764004745375</v>
      </c>
      <c r="T1033" s="42">
        <f t="shared" si="113"/>
        <v>42354.764004745375</v>
      </c>
      <c r="U1033" s="40">
        <f t="shared" si="114"/>
        <v>2015</v>
      </c>
      <c r="V1033" s="40">
        <f t="shared" si="115"/>
        <v>2015</v>
      </c>
      <c r="W1033" s="50">
        <f t="shared" si="118"/>
        <v>30</v>
      </c>
    </row>
    <row r="1034" spans="1:23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13">
        <f t="shared" si="116"/>
        <v>108</v>
      </c>
      <c r="P1034" s="39">
        <f t="shared" si="117"/>
        <v>61.03</v>
      </c>
      <c r="Q1034" s="39" t="s">
        <v>8309</v>
      </c>
      <c r="R1034" s="39" t="s">
        <v>8330</v>
      </c>
      <c r="S1034" s="42">
        <f t="shared" si="112"/>
        <v>42514.666963252312</v>
      </c>
      <c r="T1034" s="42">
        <f t="shared" si="113"/>
        <v>42544.666963252312</v>
      </c>
      <c r="U1034" s="40">
        <f t="shared" si="114"/>
        <v>2016</v>
      </c>
      <c r="V1034" s="40">
        <f t="shared" si="115"/>
        <v>2016</v>
      </c>
      <c r="W1034" s="50">
        <f t="shared" si="118"/>
        <v>30</v>
      </c>
    </row>
    <row r="1035" spans="1:23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13">
        <f t="shared" si="116"/>
        <v>103</v>
      </c>
      <c r="P1035" s="39">
        <f t="shared" si="117"/>
        <v>50.59</v>
      </c>
      <c r="Q1035" s="39" t="s">
        <v>8309</v>
      </c>
      <c r="R1035" s="39" t="s">
        <v>8330</v>
      </c>
      <c r="S1035" s="42">
        <f t="shared" si="112"/>
        <v>42688.73241759259</v>
      </c>
      <c r="T1035" s="42">
        <f t="shared" si="113"/>
        <v>42716.732408333337</v>
      </c>
      <c r="U1035" s="40">
        <f t="shared" si="114"/>
        <v>2016</v>
      </c>
      <c r="V1035" s="40">
        <f t="shared" si="115"/>
        <v>2016</v>
      </c>
      <c r="W1035" s="50">
        <f t="shared" si="118"/>
        <v>27.999990740747307</v>
      </c>
    </row>
    <row r="1036" spans="1:23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13">
        <f t="shared" si="116"/>
        <v>130</v>
      </c>
      <c r="P1036" s="39">
        <f t="shared" si="117"/>
        <v>39.159999999999997</v>
      </c>
      <c r="Q1036" s="39" t="s">
        <v>8309</v>
      </c>
      <c r="R1036" s="39" t="s">
        <v>8330</v>
      </c>
      <c r="S1036" s="42">
        <f t="shared" si="112"/>
        <v>42555.166722268521</v>
      </c>
      <c r="T1036" s="42">
        <f t="shared" si="113"/>
        <v>42587.165978472221</v>
      </c>
      <c r="U1036" s="40">
        <f t="shared" si="114"/>
        <v>2016</v>
      </c>
      <c r="V1036" s="40">
        <f t="shared" si="115"/>
        <v>2016</v>
      </c>
      <c r="W1036" s="50">
        <f t="shared" si="118"/>
        <v>31.999256203700497</v>
      </c>
    </row>
    <row r="1037" spans="1:23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13">
        <f t="shared" si="116"/>
        <v>108</v>
      </c>
      <c r="P1037" s="39">
        <f t="shared" si="117"/>
        <v>65.16</v>
      </c>
      <c r="Q1037" s="39" t="s">
        <v>8309</v>
      </c>
      <c r="R1037" s="39" t="s">
        <v>8330</v>
      </c>
      <c r="S1037" s="42">
        <f t="shared" si="112"/>
        <v>42016.64143773148</v>
      </c>
      <c r="T1037" s="42">
        <f t="shared" si="113"/>
        <v>42046.64143773148</v>
      </c>
      <c r="U1037" s="40">
        <f t="shared" si="114"/>
        <v>2015</v>
      </c>
      <c r="V1037" s="40">
        <f t="shared" si="115"/>
        <v>2015</v>
      </c>
      <c r="W1037" s="50">
        <f t="shared" si="118"/>
        <v>30</v>
      </c>
    </row>
    <row r="1038" spans="1:23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13">
        <f t="shared" si="116"/>
        <v>112</v>
      </c>
      <c r="P1038" s="39">
        <f t="shared" si="117"/>
        <v>23.96</v>
      </c>
      <c r="Q1038" s="39" t="s">
        <v>8309</v>
      </c>
      <c r="R1038" s="39" t="s">
        <v>8330</v>
      </c>
      <c r="S1038" s="42">
        <f t="shared" si="112"/>
        <v>41249.448967476848</v>
      </c>
      <c r="T1038" s="42">
        <f t="shared" si="113"/>
        <v>41281.333340277779</v>
      </c>
      <c r="U1038" s="40">
        <f t="shared" si="114"/>
        <v>2013</v>
      </c>
      <c r="V1038" s="40">
        <f t="shared" si="115"/>
        <v>2012</v>
      </c>
      <c r="W1038" s="50">
        <f t="shared" si="118"/>
        <v>31.884372800930578</v>
      </c>
    </row>
    <row r="1039" spans="1:23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13">
        <f t="shared" si="116"/>
        <v>102</v>
      </c>
      <c r="P1039" s="39">
        <f t="shared" si="117"/>
        <v>48.62</v>
      </c>
      <c r="Q1039" s="39" t="s">
        <v>8309</v>
      </c>
      <c r="R1039" s="39" t="s">
        <v>8330</v>
      </c>
      <c r="S1039" s="42">
        <f t="shared" si="112"/>
        <v>42119.82247756944</v>
      </c>
      <c r="T1039" s="42">
        <f t="shared" si="113"/>
        <v>42142.208335648145</v>
      </c>
      <c r="U1039" s="40">
        <f t="shared" si="114"/>
        <v>2015</v>
      </c>
      <c r="V1039" s="40">
        <f t="shared" si="115"/>
        <v>2015</v>
      </c>
      <c r="W1039" s="50">
        <f t="shared" si="118"/>
        <v>22.385858078705496</v>
      </c>
    </row>
    <row r="1040" spans="1:23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13">
        <f t="shared" si="116"/>
        <v>145</v>
      </c>
      <c r="P1040" s="39">
        <f t="shared" si="117"/>
        <v>35.74</v>
      </c>
      <c r="Q1040" s="39" t="s">
        <v>8309</v>
      </c>
      <c r="R1040" s="39" t="s">
        <v>8330</v>
      </c>
      <c r="S1040" s="42">
        <f t="shared" si="112"/>
        <v>42418.231754895838</v>
      </c>
      <c r="T1040" s="42">
        <f t="shared" si="113"/>
        <v>42448.190081284723</v>
      </c>
      <c r="U1040" s="40">
        <f t="shared" si="114"/>
        <v>2016</v>
      </c>
      <c r="V1040" s="40">
        <f t="shared" si="115"/>
        <v>2016</v>
      </c>
      <c r="W1040" s="50">
        <f t="shared" si="118"/>
        <v>29.958326388885325</v>
      </c>
    </row>
    <row r="1041" spans="1:23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13">
        <f t="shared" si="116"/>
        <v>128</v>
      </c>
      <c r="P1041" s="39">
        <f t="shared" si="117"/>
        <v>21.37</v>
      </c>
      <c r="Q1041" s="39" t="s">
        <v>8309</v>
      </c>
      <c r="R1041" s="39" t="s">
        <v>8330</v>
      </c>
      <c r="S1041" s="42">
        <f t="shared" si="112"/>
        <v>42692.109336180554</v>
      </c>
      <c r="T1041" s="42">
        <f t="shared" si="113"/>
        <v>42717.332649768519</v>
      </c>
      <c r="U1041" s="40">
        <f t="shared" si="114"/>
        <v>2016</v>
      </c>
      <c r="V1041" s="40">
        <f t="shared" si="115"/>
        <v>2016</v>
      </c>
      <c r="W1041" s="50">
        <f t="shared" si="118"/>
        <v>25.223313587965094</v>
      </c>
    </row>
    <row r="1042" spans="1:23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13">
        <f t="shared" si="116"/>
        <v>0</v>
      </c>
      <c r="P1042" s="39">
        <f t="shared" si="117"/>
        <v>250</v>
      </c>
      <c r="Q1042" s="39" t="s">
        <v>8355</v>
      </c>
      <c r="R1042" s="39" t="s">
        <v>8354</v>
      </c>
      <c r="S1042" s="42">
        <f t="shared" si="112"/>
        <v>42579.708439918977</v>
      </c>
      <c r="T1042" s="42">
        <f t="shared" si="113"/>
        <v>42609.708439918977</v>
      </c>
      <c r="U1042" s="40">
        <f t="shared" si="114"/>
        <v>2016</v>
      </c>
      <c r="V1042" s="40">
        <f t="shared" si="115"/>
        <v>2016</v>
      </c>
      <c r="W1042" s="50">
        <f t="shared" si="118"/>
        <v>30</v>
      </c>
    </row>
    <row r="1043" spans="1:23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13">
        <f t="shared" si="116"/>
        <v>0</v>
      </c>
      <c r="P1043" s="39">
        <f t="shared" si="117"/>
        <v>0</v>
      </c>
      <c r="Q1043" s="39" t="s">
        <v>8355</v>
      </c>
      <c r="R1043" s="39" t="s">
        <v>8354</v>
      </c>
      <c r="S1043" s="42">
        <f t="shared" si="112"/>
        <v>41831.060104074073</v>
      </c>
      <c r="T1043" s="42">
        <f t="shared" si="113"/>
        <v>41851.060104074073</v>
      </c>
      <c r="U1043" s="40">
        <f t="shared" si="114"/>
        <v>2014</v>
      </c>
      <c r="V1043" s="40">
        <f t="shared" si="115"/>
        <v>2014</v>
      </c>
      <c r="W1043" s="50">
        <f t="shared" si="118"/>
        <v>20</v>
      </c>
    </row>
    <row r="1044" spans="1:23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13">
        <f t="shared" si="116"/>
        <v>2</v>
      </c>
      <c r="P1044" s="39">
        <f t="shared" si="117"/>
        <v>10</v>
      </c>
      <c r="Q1044" s="39" t="s">
        <v>8355</v>
      </c>
      <c r="R1044" s="39" t="s">
        <v>8354</v>
      </c>
      <c r="S1044" s="42">
        <f t="shared" si="112"/>
        <v>41851.696168379625</v>
      </c>
      <c r="T1044" s="42">
        <f t="shared" si="113"/>
        <v>41894.416666666664</v>
      </c>
      <c r="U1044" s="40">
        <f t="shared" si="114"/>
        <v>2014</v>
      </c>
      <c r="V1044" s="40">
        <f t="shared" si="115"/>
        <v>2014</v>
      </c>
      <c r="W1044" s="50">
        <f t="shared" si="118"/>
        <v>42.720498287038936</v>
      </c>
    </row>
    <row r="1045" spans="1:23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13">
        <f t="shared" si="116"/>
        <v>9</v>
      </c>
      <c r="P1045" s="39">
        <f t="shared" si="117"/>
        <v>29.24</v>
      </c>
      <c r="Q1045" s="39" t="s">
        <v>8355</v>
      </c>
      <c r="R1045" s="39" t="s">
        <v>8354</v>
      </c>
      <c r="S1045" s="42">
        <f t="shared" si="112"/>
        <v>42114.252961284721</v>
      </c>
      <c r="T1045" s="42">
        <f t="shared" si="113"/>
        <v>42144.252961284721</v>
      </c>
      <c r="U1045" s="40">
        <f t="shared" si="114"/>
        <v>2015</v>
      </c>
      <c r="V1045" s="40">
        <f t="shared" si="115"/>
        <v>2015</v>
      </c>
      <c r="W1045" s="50">
        <f t="shared" si="118"/>
        <v>30</v>
      </c>
    </row>
    <row r="1046" spans="1:23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13">
        <f t="shared" si="116"/>
        <v>0</v>
      </c>
      <c r="P1046" s="39">
        <f t="shared" si="117"/>
        <v>3</v>
      </c>
      <c r="Q1046" s="39" t="s">
        <v>8355</v>
      </c>
      <c r="R1046" s="39" t="s">
        <v>8354</v>
      </c>
      <c r="S1046" s="42">
        <f t="shared" si="112"/>
        <v>42011.925946770833</v>
      </c>
      <c r="T1046" s="42">
        <f t="shared" si="113"/>
        <v>42068.852085879626</v>
      </c>
      <c r="U1046" s="40">
        <f t="shared" si="114"/>
        <v>2015</v>
      </c>
      <c r="V1046" s="40">
        <f t="shared" si="115"/>
        <v>2015</v>
      </c>
      <c r="W1046" s="50">
        <f t="shared" si="118"/>
        <v>56.926139108792995</v>
      </c>
    </row>
    <row r="1047" spans="1:23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13">
        <f t="shared" si="116"/>
        <v>3</v>
      </c>
      <c r="P1047" s="39">
        <f t="shared" si="117"/>
        <v>33.25</v>
      </c>
      <c r="Q1047" s="39" t="s">
        <v>8355</v>
      </c>
      <c r="R1047" s="39" t="s">
        <v>8354</v>
      </c>
      <c r="S1047" s="42">
        <f t="shared" si="112"/>
        <v>41844.874427662035</v>
      </c>
      <c r="T1047" s="42">
        <f t="shared" si="113"/>
        <v>41874.874427662035</v>
      </c>
      <c r="U1047" s="40">
        <f t="shared" si="114"/>
        <v>2014</v>
      </c>
      <c r="V1047" s="40">
        <f t="shared" si="115"/>
        <v>2014</v>
      </c>
      <c r="W1047" s="50">
        <f t="shared" si="118"/>
        <v>30</v>
      </c>
    </row>
    <row r="1048" spans="1:23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13">
        <f t="shared" si="116"/>
        <v>0</v>
      </c>
      <c r="P1048" s="39">
        <f t="shared" si="117"/>
        <v>0</v>
      </c>
      <c r="Q1048" s="39" t="s">
        <v>8355</v>
      </c>
      <c r="R1048" s="39" t="s">
        <v>8354</v>
      </c>
      <c r="S1048" s="42">
        <f t="shared" si="112"/>
        <v>42319.851395370366</v>
      </c>
      <c r="T1048" s="42">
        <f t="shared" si="113"/>
        <v>42364.851395370366</v>
      </c>
      <c r="U1048" s="40">
        <f t="shared" si="114"/>
        <v>2015</v>
      </c>
      <c r="V1048" s="40">
        <f t="shared" si="115"/>
        <v>2015</v>
      </c>
      <c r="W1048" s="50">
        <f t="shared" si="118"/>
        <v>45</v>
      </c>
    </row>
    <row r="1049" spans="1:23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13">
        <f t="shared" si="116"/>
        <v>0</v>
      </c>
      <c r="P1049" s="39">
        <f t="shared" si="117"/>
        <v>1</v>
      </c>
      <c r="Q1049" s="39" t="s">
        <v>8355</v>
      </c>
      <c r="R1049" s="39" t="s">
        <v>8354</v>
      </c>
      <c r="S1049" s="42">
        <f t="shared" si="112"/>
        <v>41918.818464293981</v>
      </c>
      <c r="T1049" s="42">
        <f t="shared" si="113"/>
        <v>41948.860137905096</v>
      </c>
      <c r="U1049" s="40">
        <f t="shared" si="114"/>
        <v>2014</v>
      </c>
      <c r="V1049" s="40">
        <f t="shared" si="115"/>
        <v>2014</v>
      </c>
      <c r="W1049" s="50">
        <f t="shared" si="118"/>
        <v>30.041673611114675</v>
      </c>
    </row>
    <row r="1050" spans="1:23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13">
        <f t="shared" si="116"/>
        <v>1</v>
      </c>
      <c r="P1050" s="39">
        <f t="shared" si="117"/>
        <v>53</v>
      </c>
      <c r="Q1050" s="39" t="s">
        <v>8355</v>
      </c>
      <c r="R1050" s="39" t="s">
        <v>8354</v>
      </c>
      <c r="S1050" s="42">
        <f t="shared" si="112"/>
        <v>42598.053115613424</v>
      </c>
      <c r="T1050" s="42">
        <f t="shared" si="113"/>
        <v>42638.053115613424</v>
      </c>
      <c r="U1050" s="40">
        <f t="shared" si="114"/>
        <v>2016</v>
      </c>
      <c r="V1050" s="40">
        <f t="shared" si="115"/>
        <v>2016</v>
      </c>
      <c r="W1050" s="50">
        <f t="shared" si="118"/>
        <v>40</v>
      </c>
    </row>
    <row r="1051" spans="1:23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13">
        <f t="shared" si="116"/>
        <v>0</v>
      </c>
      <c r="P1051" s="39">
        <f t="shared" si="117"/>
        <v>0</v>
      </c>
      <c r="Q1051" s="39" t="s">
        <v>8355</v>
      </c>
      <c r="R1051" s="39" t="s">
        <v>8354</v>
      </c>
      <c r="S1051" s="42">
        <f t="shared" si="112"/>
        <v>42382.431081539355</v>
      </c>
      <c r="T1051" s="42">
        <f t="shared" si="113"/>
        <v>42412.431081539355</v>
      </c>
      <c r="U1051" s="40">
        <f t="shared" si="114"/>
        <v>2016</v>
      </c>
      <c r="V1051" s="40">
        <f t="shared" si="115"/>
        <v>2016</v>
      </c>
      <c r="W1051" s="50">
        <f t="shared" si="118"/>
        <v>30</v>
      </c>
    </row>
    <row r="1052" spans="1:23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13">
        <f t="shared" si="116"/>
        <v>0</v>
      </c>
      <c r="P1052" s="39">
        <f t="shared" si="117"/>
        <v>0</v>
      </c>
      <c r="Q1052" s="39" t="s">
        <v>8355</v>
      </c>
      <c r="R1052" s="39" t="s">
        <v>8354</v>
      </c>
      <c r="S1052" s="42">
        <f t="shared" si="112"/>
        <v>42231.797195335646</v>
      </c>
      <c r="T1052" s="42">
        <f t="shared" si="113"/>
        <v>42261.797195335646</v>
      </c>
      <c r="U1052" s="40">
        <f t="shared" si="114"/>
        <v>2015</v>
      </c>
      <c r="V1052" s="40">
        <f t="shared" si="115"/>
        <v>2015</v>
      </c>
      <c r="W1052" s="50">
        <f t="shared" si="118"/>
        <v>30</v>
      </c>
    </row>
    <row r="1053" spans="1:23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13">
        <f t="shared" si="116"/>
        <v>0</v>
      </c>
      <c r="P1053" s="39">
        <f t="shared" si="117"/>
        <v>0</v>
      </c>
      <c r="Q1053" s="39" t="s">
        <v>8355</v>
      </c>
      <c r="R1053" s="39" t="s">
        <v>8354</v>
      </c>
      <c r="S1053" s="42">
        <f t="shared" si="112"/>
        <v>41850.014185474538</v>
      </c>
      <c r="T1053" s="42">
        <f t="shared" si="113"/>
        <v>41878.014187789355</v>
      </c>
      <c r="U1053" s="40">
        <f t="shared" si="114"/>
        <v>2014</v>
      </c>
      <c r="V1053" s="40">
        <f t="shared" si="115"/>
        <v>2014</v>
      </c>
      <c r="W1053" s="50">
        <f t="shared" si="118"/>
        <v>28.000002314816811</v>
      </c>
    </row>
    <row r="1054" spans="1:23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13">
        <f t="shared" si="116"/>
        <v>0</v>
      </c>
      <c r="P1054" s="39">
        <f t="shared" si="117"/>
        <v>0</v>
      </c>
      <c r="Q1054" s="39" t="s">
        <v>8355</v>
      </c>
      <c r="R1054" s="39" t="s">
        <v>8354</v>
      </c>
      <c r="S1054" s="42">
        <f t="shared" si="112"/>
        <v>42483.797401562493</v>
      </c>
      <c r="T1054" s="42">
        <f t="shared" si="113"/>
        <v>42527.839591898148</v>
      </c>
      <c r="U1054" s="40">
        <f t="shared" si="114"/>
        <v>2016</v>
      </c>
      <c r="V1054" s="40">
        <f t="shared" si="115"/>
        <v>2016</v>
      </c>
      <c r="W1054" s="50">
        <f t="shared" si="118"/>
        <v>44.042190335654595</v>
      </c>
    </row>
    <row r="1055" spans="1:23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13">
        <f t="shared" si="116"/>
        <v>1</v>
      </c>
      <c r="P1055" s="39">
        <f t="shared" si="117"/>
        <v>15</v>
      </c>
      <c r="Q1055" s="39" t="s">
        <v>8355</v>
      </c>
      <c r="R1055" s="39" t="s">
        <v>8354</v>
      </c>
      <c r="S1055" s="42">
        <f t="shared" si="112"/>
        <v>42775.172827916671</v>
      </c>
      <c r="T1055" s="42">
        <f t="shared" si="113"/>
        <v>42800.172827916671</v>
      </c>
      <c r="U1055" s="40">
        <f t="shared" si="114"/>
        <v>2017</v>
      </c>
      <c r="V1055" s="40">
        <f t="shared" si="115"/>
        <v>2017</v>
      </c>
      <c r="W1055" s="50">
        <f t="shared" si="118"/>
        <v>25</v>
      </c>
    </row>
    <row r="1056" spans="1:23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13">
        <f t="shared" si="116"/>
        <v>0</v>
      </c>
      <c r="P1056" s="39">
        <f t="shared" si="117"/>
        <v>0</v>
      </c>
      <c r="Q1056" s="39" t="s">
        <v>8355</v>
      </c>
      <c r="R1056" s="39" t="s">
        <v>8354</v>
      </c>
      <c r="S1056" s="42">
        <f t="shared" si="112"/>
        <v>41831.851844895835</v>
      </c>
      <c r="T1056" s="42">
        <f t="shared" si="113"/>
        <v>41861.916666666664</v>
      </c>
      <c r="U1056" s="40">
        <f t="shared" si="114"/>
        <v>2014</v>
      </c>
      <c r="V1056" s="40">
        <f t="shared" si="115"/>
        <v>2014</v>
      </c>
      <c r="W1056" s="50">
        <f t="shared" si="118"/>
        <v>30.06482177082944</v>
      </c>
    </row>
    <row r="1057" spans="1:23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13">
        <f t="shared" si="116"/>
        <v>0</v>
      </c>
      <c r="P1057" s="39">
        <f t="shared" si="117"/>
        <v>0</v>
      </c>
      <c r="Q1057" s="39" t="s">
        <v>8355</v>
      </c>
      <c r="R1057" s="39" t="s">
        <v>8354</v>
      </c>
      <c r="S1057" s="42">
        <f t="shared" si="112"/>
        <v>42406.992425289354</v>
      </c>
      <c r="T1057" s="42">
        <f t="shared" si="113"/>
        <v>42436.992425289354</v>
      </c>
      <c r="U1057" s="40">
        <f t="shared" si="114"/>
        <v>2016</v>
      </c>
      <c r="V1057" s="40">
        <f t="shared" si="115"/>
        <v>2016</v>
      </c>
      <c r="W1057" s="50">
        <f t="shared" si="118"/>
        <v>30</v>
      </c>
    </row>
    <row r="1058" spans="1:23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13">
        <f t="shared" si="116"/>
        <v>0</v>
      </c>
      <c r="P1058" s="39">
        <f t="shared" si="117"/>
        <v>0</v>
      </c>
      <c r="Q1058" s="39" t="s">
        <v>8355</v>
      </c>
      <c r="R1058" s="39" t="s">
        <v>8354</v>
      </c>
      <c r="S1058" s="42">
        <f t="shared" si="112"/>
        <v>42058.719650196756</v>
      </c>
      <c r="T1058" s="42">
        <f t="shared" si="113"/>
        <v>42118.677976585648</v>
      </c>
      <c r="U1058" s="40">
        <f t="shared" si="114"/>
        <v>2015</v>
      </c>
      <c r="V1058" s="40">
        <f t="shared" si="115"/>
        <v>2015</v>
      </c>
      <c r="W1058" s="50">
        <f t="shared" si="118"/>
        <v>59.958326388892601</v>
      </c>
    </row>
    <row r="1059" spans="1:23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13">
        <f t="shared" si="116"/>
        <v>0</v>
      </c>
      <c r="P1059" s="39">
        <f t="shared" si="117"/>
        <v>0</v>
      </c>
      <c r="Q1059" s="39" t="s">
        <v>8355</v>
      </c>
      <c r="R1059" s="39" t="s">
        <v>8354</v>
      </c>
      <c r="S1059" s="42">
        <f t="shared" si="112"/>
        <v>42678.871341238424</v>
      </c>
      <c r="T1059" s="42">
        <f t="shared" si="113"/>
        <v>42708.913003275462</v>
      </c>
      <c r="U1059" s="40">
        <f t="shared" si="114"/>
        <v>2016</v>
      </c>
      <c r="V1059" s="40">
        <f t="shared" si="115"/>
        <v>2016</v>
      </c>
      <c r="W1059" s="50">
        <f t="shared" si="118"/>
        <v>30.041662037037895</v>
      </c>
    </row>
    <row r="1060" spans="1:23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13">
        <f t="shared" si="116"/>
        <v>0</v>
      </c>
      <c r="P1060" s="39">
        <f t="shared" si="117"/>
        <v>0</v>
      </c>
      <c r="Q1060" s="39" t="s">
        <v>8355</v>
      </c>
      <c r="R1060" s="39" t="s">
        <v>8354</v>
      </c>
      <c r="S1060" s="42">
        <f t="shared" si="112"/>
        <v>42047.900961145831</v>
      </c>
      <c r="T1060" s="42">
        <f t="shared" si="113"/>
        <v>42089</v>
      </c>
      <c r="U1060" s="40">
        <f t="shared" si="114"/>
        <v>2015</v>
      </c>
      <c r="V1060" s="40">
        <f t="shared" si="115"/>
        <v>2015</v>
      </c>
      <c r="W1060" s="50">
        <f t="shared" si="118"/>
        <v>41.099038854168612</v>
      </c>
    </row>
    <row r="1061" spans="1:23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13">
        <f t="shared" si="116"/>
        <v>0</v>
      </c>
      <c r="P1061" s="39">
        <f t="shared" si="117"/>
        <v>0</v>
      </c>
      <c r="Q1061" s="39" t="s">
        <v>8355</v>
      </c>
      <c r="R1061" s="39" t="s">
        <v>8354</v>
      </c>
      <c r="S1061" s="42">
        <f t="shared" si="112"/>
        <v>42046.79000064815</v>
      </c>
      <c r="T1061" s="42">
        <f t="shared" si="113"/>
        <v>42076.748338611113</v>
      </c>
      <c r="U1061" s="40">
        <f t="shared" si="114"/>
        <v>2015</v>
      </c>
      <c r="V1061" s="40">
        <f t="shared" si="115"/>
        <v>2015</v>
      </c>
      <c r="W1061" s="50">
        <f t="shared" si="118"/>
        <v>29.958337962962105</v>
      </c>
    </row>
    <row r="1062" spans="1:23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13">
        <f t="shared" si="116"/>
        <v>1</v>
      </c>
      <c r="P1062" s="39">
        <f t="shared" si="117"/>
        <v>50</v>
      </c>
      <c r="Q1062" s="39" t="s">
        <v>8355</v>
      </c>
      <c r="R1062" s="39" t="s">
        <v>8354</v>
      </c>
      <c r="S1062" s="42">
        <f t="shared" si="112"/>
        <v>42079.913123761573</v>
      </c>
      <c r="T1062" s="42">
        <f t="shared" si="113"/>
        <v>42109.913123761573</v>
      </c>
      <c r="U1062" s="40">
        <f t="shared" si="114"/>
        <v>2015</v>
      </c>
      <c r="V1062" s="40">
        <f t="shared" si="115"/>
        <v>2015</v>
      </c>
      <c r="W1062" s="50">
        <f t="shared" si="118"/>
        <v>30</v>
      </c>
    </row>
    <row r="1063" spans="1:23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13">
        <f t="shared" si="116"/>
        <v>0</v>
      </c>
      <c r="P1063" s="39">
        <f t="shared" si="117"/>
        <v>0</v>
      </c>
      <c r="Q1063" s="39" t="s">
        <v>8355</v>
      </c>
      <c r="R1063" s="39" t="s">
        <v>8354</v>
      </c>
      <c r="S1063" s="42">
        <f t="shared" si="112"/>
        <v>42432.27671421296</v>
      </c>
      <c r="T1063" s="42">
        <f t="shared" si="113"/>
        <v>42492.041675925924</v>
      </c>
      <c r="U1063" s="40">
        <f t="shared" si="114"/>
        <v>2016</v>
      </c>
      <c r="V1063" s="40">
        <f t="shared" si="115"/>
        <v>2016</v>
      </c>
      <c r="W1063" s="50">
        <f t="shared" si="118"/>
        <v>59.764961712964578</v>
      </c>
    </row>
    <row r="1064" spans="1:23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13">
        <f t="shared" si="116"/>
        <v>95</v>
      </c>
      <c r="P1064" s="39">
        <f t="shared" si="117"/>
        <v>47.5</v>
      </c>
      <c r="Q1064" s="39" t="s">
        <v>8355</v>
      </c>
      <c r="R1064" s="39" t="s">
        <v>8354</v>
      </c>
      <c r="S1064" s="42">
        <f t="shared" si="112"/>
        <v>42556.807193761575</v>
      </c>
      <c r="T1064" s="42">
        <f t="shared" si="113"/>
        <v>42563.807191446758</v>
      </c>
      <c r="U1064" s="40">
        <f t="shared" si="114"/>
        <v>2016</v>
      </c>
      <c r="V1064" s="40">
        <f t="shared" si="115"/>
        <v>2016</v>
      </c>
      <c r="W1064" s="50">
        <f t="shared" si="118"/>
        <v>6.9999976851831889</v>
      </c>
    </row>
    <row r="1065" spans="1:23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13">
        <f t="shared" si="116"/>
        <v>0</v>
      </c>
      <c r="P1065" s="39">
        <f t="shared" si="117"/>
        <v>0</v>
      </c>
      <c r="Q1065" s="39" t="s">
        <v>8355</v>
      </c>
      <c r="R1065" s="39" t="s">
        <v>8354</v>
      </c>
      <c r="S1065" s="42">
        <f t="shared" si="112"/>
        <v>42583.030813217592</v>
      </c>
      <c r="T1065" s="42">
        <f t="shared" si="113"/>
        <v>42613.030813217592</v>
      </c>
      <c r="U1065" s="40">
        <f t="shared" si="114"/>
        <v>2016</v>
      </c>
      <c r="V1065" s="40">
        <f t="shared" si="115"/>
        <v>2016</v>
      </c>
      <c r="W1065" s="50">
        <f t="shared" si="118"/>
        <v>30</v>
      </c>
    </row>
    <row r="1066" spans="1:23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13">
        <f t="shared" si="116"/>
        <v>9</v>
      </c>
      <c r="P1066" s="39">
        <f t="shared" si="117"/>
        <v>65.67</v>
      </c>
      <c r="Q1066" s="39" t="s">
        <v>8310</v>
      </c>
      <c r="R1066" s="39" t="s">
        <v>8314</v>
      </c>
      <c r="S1066" s="42">
        <f t="shared" si="112"/>
        <v>41417.228054432868</v>
      </c>
      <c r="T1066" s="42">
        <f t="shared" si="113"/>
        <v>41462.228054432868</v>
      </c>
      <c r="U1066" s="40">
        <f t="shared" si="114"/>
        <v>2013</v>
      </c>
      <c r="V1066" s="40">
        <f t="shared" si="115"/>
        <v>2013</v>
      </c>
      <c r="W1066" s="50">
        <f t="shared" si="118"/>
        <v>45</v>
      </c>
    </row>
    <row r="1067" spans="1:23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13">
        <f t="shared" si="116"/>
        <v>3</v>
      </c>
      <c r="P1067" s="39">
        <f t="shared" si="117"/>
        <v>16.2</v>
      </c>
      <c r="Q1067" s="39" t="s">
        <v>8310</v>
      </c>
      <c r="R1067" s="39" t="s">
        <v>8314</v>
      </c>
      <c r="S1067" s="42">
        <f t="shared" si="112"/>
        <v>41661.381050023148</v>
      </c>
      <c r="T1067" s="42">
        <f t="shared" si="113"/>
        <v>41689.381052337965</v>
      </c>
      <c r="U1067" s="40">
        <f t="shared" si="114"/>
        <v>2014</v>
      </c>
      <c r="V1067" s="40">
        <f t="shared" si="115"/>
        <v>2014</v>
      </c>
      <c r="W1067" s="50">
        <f t="shared" si="118"/>
        <v>28.000002314816811</v>
      </c>
    </row>
    <row r="1068" spans="1:23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13">
        <f t="shared" si="116"/>
        <v>3</v>
      </c>
      <c r="P1068" s="39">
        <f t="shared" si="117"/>
        <v>34.130000000000003</v>
      </c>
      <c r="Q1068" s="39" t="s">
        <v>8310</v>
      </c>
      <c r="R1068" s="39" t="s">
        <v>8314</v>
      </c>
      <c r="S1068" s="42">
        <f t="shared" si="112"/>
        <v>41445.962761365743</v>
      </c>
      <c r="T1068" s="42">
        <f t="shared" si="113"/>
        <v>41490.962761365743</v>
      </c>
      <c r="U1068" s="40">
        <f t="shared" si="114"/>
        <v>2013</v>
      </c>
      <c r="V1068" s="40">
        <f t="shared" si="115"/>
        <v>2013</v>
      </c>
      <c r="W1068" s="50">
        <f t="shared" si="118"/>
        <v>45</v>
      </c>
    </row>
    <row r="1069" spans="1:23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13">
        <f t="shared" si="116"/>
        <v>26</v>
      </c>
      <c r="P1069" s="39">
        <f t="shared" si="117"/>
        <v>13</v>
      </c>
      <c r="Q1069" s="39" t="s">
        <v>8310</v>
      </c>
      <c r="R1069" s="39" t="s">
        <v>8314</v>
      </c>
      <c r="S1069" s="42">
        <f t="shared" si="112"/>
        <v>41599.855693645834</v>
      </c>
      <c r="T1069" s="42">
        <f t="shared" si="113"/>
        <v>41629.855693645834</v>
      </c>
      <c r="U1069" s="40">
        <f t="shared" si="114"/>
        <v>2013</v>
      </c>
      <c r="V1069" s="40">
        <f t="shared" si="115"/>
        <v>2013</v>
      </c>
      <c r="W1069" s="50">
        <f t="shared" si="118"/>
        <v>30</v>
      </c>
    </row>
    <row r="1070" spans="1:23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13">
        <f t="shared" si="116"/>
        <v>0</v>
      </c>
      <c r="P1070" s="39">
        <f t="shared" si="117"/>
        <v>11.25</v>
      </c>
      <c r="Q1070" s="39" t="s">
        <v>8310</v>
      </c>
      <c r="R1070" s="39" t="s">
        <v>8314</v>
      </c>
      <c r="S1070" s="42">
        <f t="shared" si="112"/>
        <v>42440.371116481481</v>
      </c>
      <c r="T1070" s="42">
        <f t="shared" si="113"/>
        <v>42470.329454444443</v>
      </c>
      <c r="U1070" s="40">
        <f t="shared" si="114"/>
        <v>2016</v>
      </c>
      <c r="V1070" s="40">
        <f t="shared" si="115"/>
        <v>2016</v>
      </c>
      <c r="W1070" s="50">
        <f t="shared" si="118"/>
        <v>29.958337962962105</v>
      </c>
    </row>
    <row r="1071" spans="1:23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13">
        <f t="shared" si="116"/>
        <v>39</v>
      </c>
      <c r="P1071" s="39">
        <f t="shared" si="117"/>
        <v>40.479999999999997</v>
      </c>
      <c r="Q1071" s="39" t="s">
        <v>8310</v>
      </c>
      <c r="R1071" s="39" t="s">
        <v>8314</v>
      </c>
      <c r="S1071" s="42">
        <f t="shared" si="112"/>
        <v>41572.229850219905</v>
      </c>
      <c r="T1071" s="42">
        <f t="shared" si="113"/>
        <v>41604.271521516202</v>
      </c>
      <c r="U1071" s="40">
        <f t="shared" si="114"/>
        <v>2013</v>
      </c>
      <c r="V1071" s="40">
        <f t="shared" si="115"/>
        <v>2013</v>
      </c>
      <c r="W1071" s="50">
        <f t="shared" si="118"/>
        <v>32.041671296297864</v>
      </c>
    </row>
    <row r="1072" spans="1:23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13">
        <f t="shared" si="116"/>
        <v>1</v>
      </c>
      <c r="P1072" s="39">
        <f t="shared" si="117"/>
        <v>35</v>
      </c>
      <c r="Q1072" s="39" t="s">
        <v>8310</v>
      </c>
      <c r="R1072" s="39" t="s">
        <v>8314</v>
      </c>
      <c r="S1072" s="42">
        <f t="shared" si="112"/>
        <v>41163.011835902777</v>
      </c>
      <c r="T1072" s="42">
        <f t="shared" si="113"/>
        <v>41183.011835902777</v>
      </c>
      <c r="U1072" s="40">
        <f t="shared" si="114"/>
        <v>2012</v>
      </c>
      <c r="V1072" s="40">
        <f t="shared" si="115"/>
        <v>2012</v>
      </c>
      <c r="W1072" s="50">
        <f t="shared" si="118"/>
        <v>20</v>
      </c>
    </row>
    <row r="1073" spans="1:23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13">
        <f t="shared" si="116"/>
        <v>0</v>
      </c>
      <c r="P1073" s="39">
        <f t="shared" si="117"/>
        <v>0</v>
      </c>
      <c r="Q1073" s="39" t="s">
        <v>8310</v>
      </c>
      <c r="R1073" s="39" t="s">
        <v>8314</v>
      </c>
      <c r="S1073" s="42">
        <f t="shared" si="112"/>
        <v>42295.753396909728</v>
      </c>
      <c r="T1073" s="42">
        <f t="shared" si="113"/>
        <v>42325.795058946758</v>
      </c>
      <c r="U1073" s="40">
        <f t="shared" si="114"/>
        <v>2015</v>
      </c>
      <c r="V1073" s="40">
        <f t="shared" si="115"/>
        <v>2015</v>
      </c>
      <c r="W1073" s="50">
        <f t="shared" si="118"/>
        <v>30.041662037030619</v>
      </c>
    </row>
    <row r="1074" spans="1:23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13">
        <f t="shared" si="116"/>
        <v>0</v>
      </c>
      <c r="P1074" s="39">
        <f t="shared" si="117"/>
        <v>12.75</v>
      </c>
      <c r="Q1074" s="39" t="s">
        <v>8310</v>
      </c>
      <c r="R1074" s="39" t="s">
        <v>8314</v>
      </c>
      <c r="S1074" s="42">
        <f t="shared" si="112"/>
        <v>41645.832144641201</v>
      </c>
      <c r="T1074" s="42">
        <f t="shared" si="113"/>
        <v>41675.832144641201</v>
      </c>
      <c r="U1074" s="40">
        <f t="shared" si="114"/>
        <v>2014</v>
      </c>
      <c r="V1074" s="40">
        <f t="shared" si="115"/>
        <v>2014</v>
      </c>
      <c r="W1074" s="50">
        <f t="shared" si="118"/>
        <v>30</v>
      </c>
    </row>
    <row r="1075" spans="1:23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13">
        <f t="shared" si="116"/>
        <v>1</v>
      </c>
      <c r="P1075" s="39">
        <f t="shared" si="117"/>
        <v>10</v>
      </c>
      <c r="Q1075" s="39" t="s">
        <v>8310</v>
      </c>
      <c r="R1075" s="39" t="s">
        <v>8314</v>
      </c>
      <c r="S1075" s="42">
        <f t="shared" si="112"/>
        <v>40802.964601168984</v>
      </c>
      <c r="T1075" s="42">
        <f t="shared" si="113"/>
        <v>40832.964601168984</v>
      </c>
      <c r="U1075" s="40">
        <f t="shared" si="114"/>
        <v>2011</v>
      </c>
      <c r="V1075" s="40">
        <f t="shared" si="115"/>
        <v>2011</v>
      </c>
      <c r="W1075" s="50">
        <f t="shared" si="118"/>
        <v>30</v>
      </c>
    </row>
    <row r="1076" spans="1:23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13">
        <f t="shared" si="116"/>
        <v>6</v>
      </c>
      <c r="P1076" s="39">
        <f t="shared" si="117"/>
        <v>113.57</v>
      </c>
      <c r="Q1076" s="39" t="s">
        <v>8310</v>
      </c>
      <c r="R1076" s="39" t="s">
        <v>8314</v>
      </c>
      <c r="S1076" s="42">
        <f t="shared" si="112"/>
        <v>41613.172980844909</v>
      </c>
      <c r="T1076" s="42">
        <f t="shared" si="113"/>
        <v>41643.172980844909</v>
      </c>
      <c r="U1076" s="40">
        <f t="shared" si="114"/>
        <v>2014</v>
      </c>
      <c r="V1076" s="40">
        <f t="shared" si="115"/>
        <v>2013</v>
      </c>
      <c r="W1076" s="50">
        <f t="shared" si="118"/>
        <v>30</v>
      </c>
    </row>
    <row r="1077" spans="1:23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13">
        <f t="shared" si="116"/>
        <v>5</v>
      </c>
      <c r="P1077" s="39">
        <f t="shared" si="117"/>
        <v>15</v>
      </c>
      <c r="Q1077" s="39" t="s">
        <v>8310</v>
      </c>
      <c r="R1077" s="39" t="s">
        <v>8314</v>
      </c>
      <c r="S1077" s="42">
        <f t="shared" si="112"/>
        <v>41005.90412634259</v>
      </c>
      <c r="T1077" s="42">
        <f t="shared" si="113"/>
        <v>41035.90412634259</v>
      </c>
      <c r="U1077" s="40">
        <f t="shared" si="114"/>
        <v>2012</v>
      </c>
      <c r="V1077" s="40">
        <f t="shared" si="115"/>
        <v>2012</v>
      </c>
      <c r="W1077" s="50">
        <f t="shared" si="118"/>
        <v>30</v>
      </c>
    </row>
    <row r="1078" spans="1:23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13">
        <f t="shared" si="116"/>
        <v>63</v>
      </c>
      <c r="P1078" s="39">
        <f t="shared" si="117"/>
        <v>48.28</v>
      </c>
      <c r="Q1078" s="39" t="s">
        <v>8310</v>
      </c>
      <c r="R1078" s="39" t="s">
        <v>8314</v>
      </c>
      <c r="S1078" s="42">
        <f t="shared" si="112"/>
        <v>41838.377896412036</v>
      </c>
      <c r="T1078" s="42">
        <f t="shared" si="113"/>
        <v>41893.377896412036</v>
      </c>
      <c r="U1078" s="40">
        <f t="shared" si="114"/>
        <v>2014</v>
      </c>
      <c r="V1078" s="40">
        <f t="shared" si="115"/>
        <v>2014</v>
      </c>
      <c r="W1078" s="50">
        <f t="shared" si="118"/>
        <v>55</v>
      </c>
    </row>
    <row r="1079" spans="1:23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13">
        <f t="shared" si="116"/>
        <v>29</v>
      </c>
      <c r="P1079" s="39">
        <f t="shared" si="117"/>
        <v>43.98</v>
      </c>
      <c r="Q1079" s="39" t="s">
        <v>8310</v>
      </c>
      <c r="R1079" s="39" t="s">
        <v>8314</v>
      </c>
      <c r="S1079" s="42">
        <f t="shared" si="112"/>
        <v>42353.166794108794</v>
      </c>
      <c r="T1079" s="42">
        <f t="shared" si="113"/>
        <v>42383.166794108794</v>
      </c>
      <c r="U1079" s="40">
        <f t="shared" si="114"/>
        <v>2016</v>
      </c>
      <c r="V1079" s="40">
        <f t="shared" si="115"/>
        <v>2015</v>
      </c>
      <c r="W1079" s="50">
        <f t="shared" si="118"/>
        <v>30</v>
      </c>
    </row>
    <row r="1080" spans="1:23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13">
        <f t="shared" si="116"/>
        <v>8</v>
      </c>
      <c r="P1080" s="39">
        <f t="shared" si="117"/>
        <v>9</v>
      </c>
      <c r="Q1080" s="39" t="s">
        <v>8310</v>
      </c>
      <c r="R1080" s="39" t="s">
        <v>8314</v>
      </c>
      <c r="S1080" s="42">
        <f t="shared" si="112"/>
        <v>40701.195853252313</v>
      </c>
      <c r="T1080" s="42">
        <f t="shared" si="113"/>
        <v>40746.195853252313</v>
      </c>
      <c r="U1080" s="40">
        <f t="shared" si="114"/>
        <v>2011</v>
      </c>
      <c r="V1080" s="40">
        <f t="shared" si="115"/>
        <v>2011</v>
      </c>
      <c r="W1080" s="50">
        <f t="shared" si="118"/>
        <v>45</v>
      </c>
    </row>
    <row r="1081" spans="1:23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13">
        <f t="shared" si="116"/>
        <v>3</v>
      </c>
      <c r="P1081" s="39">
        <f t="shared" si="117"/>
        <v>37.67</v>
      </c>
      <c r="Q1081" s="39" t="s">
        <v>8310</v>
      </c>
      <c r="R1081" s="39" t="s">
        <v>8314</v>
      </c>
      <c r="S1081" s="42">
        <f t="shared" si="112"/>
        <v>42479.566399722222</v>
      </c>
      <c r="T1081" s="42">
        <f t="shared" si="113"/>
        <v>42504.566399722222</v>
      </c>
      <c r="U1081" s="40">
        <f t="shared" si="114"/>
        <v>2016</v>
      </c>
      <c r="V1081" s="40">
        <f t="shared" si="115"/>
        <v>2016</v>
      </c>
      <c r="W1081" s="50">
        <f t="shared" si="118"/>
        <v>25</v>
      </c>
    </row>
    <row r="1082" spans="1:23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13">
        <f t="shared" si="116"/>
        <v>9</v>
      </c>
      <c r="P1082" s="39">
        <f t="shared" si="117"/>
        <v>18.579999999999998</v>
      </c>
      <c r="Q1082" s="39" t="s">
        <v>8310</v>
      </c>
      <c r="R1082" s="39" t="s">
        <v>8314</v>
      </c>
      <c r="S1082" s="42">
        <f t="shared" si="112"/>
        <v>41740.13811728009</v>
      </c>
      <c r="T1082" s="42">
        <f t="shared" si="113"/>
        <v>41770.13811728009</v>
      </c>
      <c r="U1082" s="40">
        <f t="shared" si="114"/>
        <v>2014</v>
      </c>
      <c r="V1082" s="40">
        <f t="shared" si="115"/>
        <v>2014</v>
      </c>
      <c r="W1082" s="50">
        <f t="shared" si="118"/>
        <v>30</v>
      </c>
    </row>
    <row r="1083" spans="1:23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13">
        <f t="shared" si="116"/>
        <v>0</v>
      </c>
      <c r="P1083" s="39">
        <f t="shared" si="117"/>
        <v>3</v>
      </c>
      <c r="Q1083" s="39" t="s">
        <v>8310</v>
      </c>
      <c r="R1083" s="39" t="s">
        <v>8314</v>
      </c>
      <c r="S1083" s="42">
        <f t="shared" si="112"/>
        <v>42002.926994120367</v>
      </c>
      <c r="T1083" s="42">
        <f t="shared" si="113"/>
        <v>42032.926994120367</v>
      </c>
      <c r="U1083" s="40">
        <f t="shared" si="114"/>
        <v>2015</v>
      </c>
      <c r="V1083" s="40">
        <f t="shared" si="115"/>
        <v>2014</v>
      </c>
      <c r="W1083" s="50">
        <f t="shared" si="118"/>
        <v>30</v>
      </c>
    </row>
    <row r="1084" spans="1:23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13">
        <f t="shared" si="116"/>
        <v>1</v>
      </c>
      <c r="P1084" s="39">
        <f t="shared" si="117"/>
        <v>18.670000000000002</v>
      </c>
      <c r="Q1084" s="39" t="s">
        <v>8310</v>
      </c>
      <c r="R1084" s="39" t="s">
        <v>8314</v>
      </c>
      <c r="S1084" s="42">
        <f t="shared" si="112"/>
        <v>41101.906112129633</v>
      </c>
      <c r="T1084" s="42">
        <f t="shared" si="113"/>
        <v>41131.906112129633</v>
      </c>
      <c r="U1084" s="40">
        <f t="shared" si="114"/>
        <v>2012</v>
      </c>
      <c r="V1084" s="40">
        <f t="shared" si="115"/>
        <v>2012</v>
      </c>
      <c r="W1084" s="50">
        <f t="shared" si="118"/>
        <v>30</v>
      </c>
    </row>
    <row r="1085" spans="1:23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13">
        <f t="shared" si="116"/>
        <v>1</v>
      </c>
      <c r="P1085" s="39">
        <f t="shared" si="117"/>
        <v>410</v>
      </c>
      <c r="Q1085" s="39" t="s">
        <v>8310</v>
      </c>
      <c r="R1085" s="39" t="s">
        <v>8314</v>
      </c>
      <c r="S1085" s="42">
        <f t="shared" si="112"/>
        <v>41793.659532210644</v>
      </c>
      <c r="T1085" s="42">
        <f t="shared" si="113"/>
        <v>41853.659532210644</v>
      </c>
      <c r="U1085" s="40">
        <f t="shared" si="114"/>
        <v>2014</v>
      </c>
      <c r="V1085" s="40">
        <f t="shared" si="115"/>
        <v>2014</v>
      </c>
      <c r="W1085" s="50">
        <f t="shared" si="118"/>
        <v>60</v>
      </c>
    </row>
    <row r="1086" spans="1:23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13">
        <f t="shared" si="116"/>
        <v>0</v>
      </c>
      <c r="P1086" s="39">
        <f t="shared" si="117"/>
        <v>0</v>
      </c>
      <c r="Q1086" s="39" t="s">
        <v>8310</v>
      </c>
      <c r="R1086" s="39" t="s">
        <v>8314</v>
      </c>
      <c r="S1086" s="42">
        <f t="shared" si="112"/>
        <v>41829.912092638886</v>
      </c>
      <c r="T1086" s="42">
        <f t="shared" si="113"/>
        <v>41859.912092638886</v>
      </c>
      <c r="U1086" s="40">
        <f t="shared" si="114"/>
        <v>2014</v>
      </c>
      <c r="V1086" s="40">
        <f t="shared" si="115"/>
        <v>2014</v>
      </c>
      <c r="W1086" s="50">
        <f t="shared" si="118"/>
        <v>30</v>
      </c>
    </row>
    <row r="1087" spans="1:23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13">
        <f t="shared" si="116"/>
        <v>3</v>
      </c>
      <c r="P1087" s="39">
        <f t="shared" si="117"/>
        <v>114</v>
      </c>
      <c r="Q1087" s="39" t="s">
        <v>8310</v>
      </c>
      <c r="R1087" s="39" t="s">
        <v>8314</v>
      </c>
      <c r="S1087" s="42">
        <f t="shared" si="112"/>
        <v>42413.671013599538</v>
      </c>
      <c r="T1087" s="42">
        <f t="shared" si="113"/>
        <v>42443.6293515625</v>
      </c>
      <c r="U1087" s="40">
        <f t="shared" si="114"/>
        <v>2016</v>
      </c>
      <c r="V1087" s="40">
        <f t="shared" si="115"/>
        <v>2016</v>
      </c>
      <c r="W1087" s="50">
        <f t="shared" si="118"/>
        <v>29.958337962962105</v>
      </c>
    </row>
    <row r="1088" spans="1:23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13">
        <f t="shared" si="116"/>
        <v>0</v>
      </c>
      <c r="P1088" s="39">
        <f t="shared" si="117"/>
        <v>7.5</v>
      </c>
      <c r="Q1088" s="39" t="s">
        <v>8310</v>
      </c>
      <c r="R1088" s="39" t="s">
        <v>8314</v>
      </c>
      <c r="S1088" s="42">
        <f t="shared" si="112"/>
        <v>41845.866797349532</v>
      </c>
      <c r="T1088" s="42">
        <f t="shared" si="113"/>
        <v>41875.866797349532</v>
      </c>
      <c r="U1088" s="40">
        <f t="shared" si="114"/>
        <v>2014</v>
      </c>
      <c r="V1088" s="40">
        <f t="shared" si="115"/>
        <v>2014</v>
      </c>
      <c r="W1088" s="50">
        <f t="shared" si="118"/>
        <v>30</v>
      </c>
    </row>
    <row r="1089" spans="1:23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13">
        <f t="shared" si="116"/>
        <v>0</v>
      </c>
      <c r="P1089" s="39">
        <f t="shared" si="117"/>
        <v>0</v>
      </c>
      <c r="Q1089" s="39" t="s">
        <v>8310</v>
      </c>
      <c r="R1089" s="39" t="s">
        <v>8314</v>
      </c>
      <c r="S1089" s="42">
        <f t="shared" si="112"/>
        <v>41775.713970914352</v>
      </c>
      <c r="T1089" s="42">
        <f t="shared" si="113"/>
        <v>41805.713970914352</v>
      </c>
      <c r="U1089" s="40">
        <f t="shared" si="114"/>
        <v>2014</v>
      </c>
      <c r="V1089" s="40">
        <f t="shared" si="115"/>
        <v>2014</v>
      </c>
      <c r="W1089" s="50">
        <f t="shared" si="118"/>
        <v>30</v>
      </c>
    </row>
    <row r="1090" spans="1:23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13">
        <f t="shared" si="116"/>
        <v>14</v>
      </c>
      <c r="P1090" s="39">
        <f t="shared" si="117"/>
        <v>43.42</v>
      </c>
      <c r="Q1090" s="39" t="s">
        <v>8310</v>
      </c>
      <c r="R1090" s="39" t="s">
        <v>8314</v>
      </c>
      <c r="S1090" s="42">
        <f t="shared" ref="S1090:S1153" si="119">((((LEFT(J1090,10) &amp; "." &amp; RIGHT(J1090,3))/60)/60)/24)+DATE(1970,1,1)</f>
        <v>41723.799394293987</v>
      </c>
      <c r="T1090" s="42">
        <f t="shared" ref="T1090:T1153" si="120">((((LEFT(I1090,10) &amp; "." &amp; RIGHT(I1090,3))/60)/60)/24)+DATE(1970,1,1)</f>
        <v>41753.799394293987</v>
      </c>
      <c r="U1090" s="40">
        <f t="shared" ref="U1090:U1153" si="121">YEAR(T1090)</f>
        <v>2014</v>
      </c>
      <c r="V1090" s="40">
        <f t="shared" ref="V1090:V1153" si="122">YEAR(S1090)</f>
        <v>2014</v>
      </c>
      <c r="W1090" s="50">
        <f t="shared" si="118"/>
        <v>30</v>
      </c>
    </row>
    <row r="1091" spans="1:23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13">
        <f t="shared" ref="O1091:O1154" si="123">IFERROR(ROUND(E1091/D1091*100,0),"no backers")</f>
        <v>8</v>
      </c>
      <c r="P1091" s="39">
        <f t="shared" ref="P1091:P1154" si="124">IFERROR(ROUND(E1091/L1091,2),0)</f>
        <v>23.96</v>
      </c>
      <c r="Q1091" s="39" t="s">
        <v>8310</v>
      </c>
      <c r="R1091" s="39" t="s">
        <v>8314</v>
      </c>
      <c r="S1091" s="42">
        <f t="shared" si="119"/>
        <v>42151.18952748843</v>
      </c>
      <c r="T1091" s="42">
        <f t="shared" si="120"/>
        <v>42181.18952748843</v>
      </c>
      <c r="U1091" s="40">
        <f t="shared" si="121"/>
        <v>2015</v>
      </c>
      <c r="V1091" s="40">
        <f t="shared" si="122"/>
        <v>2015</v>
      </c>
      <c r="W1091" s="50">
        <f t="shared" ref="W1091:W1154" si="125">T1091-S1091</f>
        <v>30</v>
      </c>
    </row>
    <row r="1092" spans="1:23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13">
        <f t="shared" si="123"/>
        <v>0</v>
      </c>
      <c r="P1092" s="39">
        <f t="shared" si="124"/>
        <v>5</v>
      </c>
      <c r="Q1092" s="39" t="s">
        <v>8310</v>
      </c>
      <c r="R1092" s="39" t="s">
        <v>8314</v>
      </c>
      <c r="S1092" s="42">
        <f t="shared" si="119"/>
        <v>42123.185806168985</v>
      </c>
      <c r="T1092" s="42">
        <f t="shared" si="120"/>
        <v>42153.185806168985</v>
      </c>
      <c r="U1092" s="40">
        <f t="shared" si="121"/>
        <v>2015</v>
      </c>
      <c r="V1092" s="40">
        <f t="shared" si="122"/>
        <v>2015</v>
      </c>
      <c r="W1092" s="50">
        <f t="shared" si="125"/>
        <v>30</v>
      </c>
    </row>
    <row r="1093" spans="1:23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13">
        <f t="shared" si="123"/>
        <v>13</v>
      </c>
      <c r="P1093" s="39">
        <f t="shared" si="124"/>
        <v>12.5</v>
      </c>
      <c r="Q1093" s="39" t="s">
        <v>8310</v>
      </c>
      <c r="R1093" s="39" t="s">
        <v>8314</v>
      </c>
      <c r="S1093" s="42">
        <f t="shared" si="119"/>
        <v>42440.820280925924</v>
      </c>
      <c r="T1093" s="42">
        <f t="shared" si="120"/>
        <v>42470.778618888886</v>
      </c>
      <c r="U1093" s="40">
        <f t="shared" si="121"/>
        <v>2016</v>
      </c>
      <c r="V1093" s="40">
        <f t="shared" si="122"/>
        <v>2016</v>
      </c>
      <c r="W1093" s="50">
        <f t="shared" si="125"/>
        <v>29.958337962962105</v>
      </c>
    </row>
    <row r="1094" spans="1:23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13">
        <f t="shared" si="123"/>
        <v>1</v>
      </c>
      <c r="P1094" s="39">
        <f t="shared" si="124"/>
        <v>3</v>
      </c>
      <c r="Q1094" s="39" t="s">
        <v>8310</v>
      </c>
      <c r="R1094" s="39" t="s">
        <v>8314</v>
      </c>
      <c r="S1094" s="42">
        <f t="shared" si="119"/>
        <v>41250.02591016204</v>
      </c>
      <c r="T1094" s="42">
        <f t="shared" si="120"/>
        <v>41280.02591016204</v>
      </c>
      <c r="U1094" s="40">
        <f t="shared" si="121"/>
        <v>2013</v>
      </c>
      <c r="V1094" s="40">
        <f t="shared" si="122"/>
        <v>2012</v>
      </c>
      <c r="W1094" s="50">
        <f t="shared" si="125"/>
        <v>30</v>
      </c>
    </row>
    <row r="1095" spans="1:23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13">
        <f t="shared" si="123"/>
        <v>14</v>
      </c>
      <c r="P1095" s="39">
        <f t="shared" si="124"/>
        <v>10.56</v>
      </c>
      <c r="Q1095" s="39" t="s">
        <v>8310</v>
      </c>
      <c r="R1095" s="39" t="s">
        <v>8314</v>
      </c>
      <c r="S1095" s="42">
        <f t="shared" si="119"/>
        <v>42396.973818715283</v>
      </c>
      <c r="T1095" s="42">
        <f t="shared" si="120"/>
        <v>42411.973818715283</v>
      </c>
      <c r="U1095" s="40">
        <f t="shared" si="121"/>
        <v>2016</v>
      </c>
      <c r="V1095" s="40">
        <f t="shared" si="122"/>
        <v>2016</v>
      </c>
      <c r="W1095" s="50">
        <f t="shared" si="125"/>
        <v>15</v>
      </c>
    </row>
    <row r="1096" spans="1:23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13">
        <f t="shared" si="123"/>
        <v>18</v>
      </c>
      <c r="P1096" s="39">
        <f t="shared" si="124"/>
        <v>122</v>
      </c>
      <c r="Q1096" s="39" t="s">
        <v>8310</v>
      </c>
      <c r="R1096" s="39" t="s">
        <v>8314</v>
      </c>
      <c r="S1096" s="42">
        <f t="shared" si="119"/>
        <v>40795.713345289354</v>
      </c>
      <c r="T1096" s="42">
        <f t="shared" si="120"/>
        <v>40825.713345289354</v>
      </c>
      <c r="U1096" s="40">
        <f t="shared" si="121"/>
        <v>2011</v>
      </c>
      <c r="V1096" s="40">
        <f t="shared" si="122"/>
        <v>2011</v>
      </c>
      <c r="W1096" s="50">
        <f t="shared" si="125"/>
        <v>30</v>
      </c>
    </row>
    <row r="1097" spans="1:23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13">
        <f t="shared" si="123"/>
        <v>5</v>
      </c>
      <c r="P1097" s="39">
        <f t="shared" si="124"/>
        <v>267.81</v>
      </c>
      <c r="Q1097" s="39" t="s">
        <v>8310</v>
      </c>
      <c r="R1097" s="39" t="s">
        <v>8314</v>
      </c>
      <c r="S1097" s="42">
        <f t="shared" si="119"/>
        <v>41486.537271064815</v>
      </c>
      <c r="T1097" s="42">
        <f t="shared" si="120"/>
        <v>41516.537271064815</v>
      </c>
      <c r="U1097" s="40">
        <f t="shared" si="121"/>
        <v>2013</v>
      </c>
      <c r="V1097" s="40">
        <f t="shared" si="122"/>
        <v>2013</v>
      </c>
      <c r="W1097" s="50">
        <f t="shared" si="125"/>
        <v>30</v>
      </c>
    </row>
    <row r="1098" spans="1:23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13">
        <f t="shared" si="123"/>
        <v>18</v>
      </c>
      <c r="P1098" s="39">
        <f t="shared" si="124"/>
        <v>74.209999999999994</v>
      </c>
      <c r="Q1098" s="39" t="s">
        <v>8310</v>
      </c>
      <c r="R1098" s="39" t="s">
        <v>8314</v>
      </c>
      <c r="S1098" s="42">
        <f t="shared" si="119"/>
        <v>41885.517987893516</v>
      </c>
      <c r="T1098" s="42">
        <f t="shared" si="120"/>
        <v>41916.145837962962</v>
      </c>
      <c r="U1098" s="40">
        <f t="shared" si="121"/>
        <v>2014</v>
      </c>
      <c r="V1098" s="40">
        <f t="shared" si="122"/>
        <v>2014</v>
      </c>
      <c r="W1098" s="50">
        <f t="shared" si="125"/>
        <v>30.62785006944614</v>
      </c>
    </row>
    <row r="1099" spans="1:23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13">
        <f t="shared" si="123"/>
        <v>0</v>
      </c>
      <c r="P1099" s="39">
        <f t="shared" si="124"/>
        <v>6.71</v>
      </c>
      <c r="Q1099" s="39" t="s">
        <v>8310</v>
      </c>
      <c r="R1099" s="39" t="s">
        <v>8314</v>
      </c>
      <c r="S1099" s="42">
        <f t="shared" si="119"/>
        <v>41660.792568020835</v>
      </c>
      <c r="T1099" s="42">
        <f t="shared" si="120"/>
        <v>41700.792568020835</v>
      </c>
      <c r="U1099" s="40">
        <f t="shared" si="121"/>
        <v>2014</v>
      </c>
      <c r="V1099" s="40">
        <f t="shared" si="122"/>
        <v>2014</v>
      </c>
      <c r="W1099" s="50">
        <f t="shared" si="125"/>
        <v>40</v>
      </c>
    </row>
    <row r="1100" spans="1:23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13">
        <f t="shared" si="123"/>
        <v>7</v>
      </c>
      <c r="P1100" s="39">
        <f t="shared" si="124"/>
        <v>81.95</v>
      </c>
      <c r="Q1100" s="39" t="s">
        <v>8310</v>
      </c>
      <c r="R1100" s="39" t="s">
        <v>8314</v>
      </c>
      <c r="S1100" s="42">
        <f t="shared" si="119"/>
        <v>41712.762674710648</v>
      </c>
      <c r="T1100" s="42">
        <f t="shared" si="120"/>
        <v>41742.762674710648</v>
      </c>
      <c r="U1100" s="40">
        <f t="shared" si="121"/>
        <v>2014</v>
      </c>
      <c r="V1100" s="40">
        <f t="shared" si="122"/>
        <v>2014</v>
      </c>
      <c r="W1100" s="50">
        <f t="shared" si="125"/>
        <v>30</v>
      </c>
    </row>
    <row r="1101" spans="1:23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13">
        <f t="shared" si="123"/>
        <v>1</v>
      </c>
      <c r="P1101" s="39">
        <f t="shared" si="124"/>
        <v>25</v>
      </c>
      <c r="Q1101" s="39" t="s">
        <v>8310</v>
      </c>
      <c r="R1101" s="39" t="s">
        <v>8314</v>
      </c>
      <c r="S1101" s="42">
        <f t="shared" si="119"/>
        <v>42107.836440601852</v>
      </c>
      <c r="T1101" s="42">
        <f t="shared" si="120"/>
        <v>42137.836440601852</v>
      </c>
      <c r="U1101" s="40">
        <f t="shared" si="121"/>
        <v>2015</v>
      </c>
      <c r="V1101" s="40">
        <f t="shared" si="122"/>
        <v>2015</v>
      </c>
      <c r="W1101" s="50">
        <f t="shared" si="125"/>
        <v>30</v>
      </c>
    </row>
    <row r="1102" spans="1:23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13">
        <f t="shared" si="123"/>
        <v>3</v>
      </c>
      <c r="P1102" s="39">
        <f t="shared" si="124"/>
        <v>10</v>
      </c>
      <c r="Q1102" s="39" t="s">
        <v>8310</v>
      </c>
      <c r="R1102" s="39" t="s">
        <v>8314</v>
      </c>
      <c r="S1102" s="42">
        <f t="shared" si="119"/>
        <v>42384.110782071759</v>
      </c>
      <c r="T1102" s="42">
        <f t="shared" si="120"/>
        <v>42414.110782071759</v>
      </c>
      <c r="U1102" s="40">
        <f t="shared" si="121"/>
        <v>2016</v>
      </c>
      <c r="V1102" s="40">
        <f t="shared" si="122"/>
        <v>2016</v>
      </c>
      <c r="W1102" s="50">
        <f t="shared" si="125"/>
        <v>30</v>
      </c>
    </row>
    <row r="1103" spans="1:23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13">
        <f t="shared" si="123"/>
        <v>0</v>
      </c>
      <c r="P1103" s="39">
        <f t="shared" si="124"/>
        <v>6.83</v>
      </c>
      <c r="Q1103" s="39" t="s">
        <v>8310</v>
      </c>
      <c r="R1103" s="39" t="s">
        <v>8314</v>
      </c>
      <c r="S1103" s="42">
        <f t="shared" si="119"/>
        <v>42538.772434467595</v>
      </c>
      <c r="T1103" s="42">
        <f t="shared" si="120"/>
        <v>42565.758343981484</v>
      </c>
      <c r="U1103" s="40">
        <f t="shared" si="121"/>
        <v>2016</v>
      </c>
      <c r="V1103" s="40">
        <f t="shared" si="122"/>
        <v>2016</v>
      </c>
      <c r="W1103" s="50">
        <f t="shared" si="125"/>
        <v>26.985909513889055</v>
      </c>
    </row>
    <row r="1104" spans="1:23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13">
        <f t="shared" si="123"/>
        <v>5</v>
      </c>
      <c r="P1104" s="39">
        <f t="shared" si="124"/>
        <v>17.71</v>
      </c>
      <c r="Q1104" s="39" t="s">
        <v>8310</v>
      </c>
      <c r="R1104" s="39" t="s">
        <v>8314</v>
      </c>
      <c r="S1104" s="42">
        <f t="shared" si="119"/>
        <v>41577.045429687496</v>
      </c>
      <c r="T1104" s="42">
        <f t="shared" si="120"/>
        <v>41617.249314120374</v>
      </c>
      <c r="U1104" s="40">
        <f t="shared" si="121"/>
        <v>2013</v>
      </c>
      <c r="V1104" s="40">
        <f t="shared" si="122"/>
        <v>2013</v>
      </c>
      <c r="W1104" s="50">
        <f t="shared" si="125"/>
        <v>40.203884432878112</v>
      </c>
    </row>
    <row r="1105" spans="1:23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13">
        <f t="shared" si="123"/>
        <v>2</v>
      </c>
      <c r="P1105" s="39">
        <f t="shared" si="124"/>
        <v>16.2</v>
      </c>
      <c r="Q1105" s="39" t="s">
        <v>8310</v>
      </c>
      <c r="R1105" s="39" t="s">
        <v>8314</v>
      </c>
      <c r="S1105" s="42">
        <f t="shared" si="119"/>
        <v>42479.222108680551</v>
      </c>
      <c r="T1105" s="42">
        <f t="shared" si="120"/>
        <v>42539.222108680551</v>
      </c>
      <c r="U1105" s="40">
        <f t="shared" si="121"/>
        <v>2016</v>
      </c>
      <c r="V1105" s="40">
        <f t="shared" si="122"/>
        <v>2016</v>
      </c>
      <c r="W1105" s="50">
        <f t="shared" si="125"/>
        <v>60</v>
      </c>
    </row>
    <row r="1106" spans="1:23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13">
        <f t="shared" si="123"/>
        <v>5</v>
      </c>
      <c r="P1106" s="39">
        <f t="shared" si="124"/>
        <v>80.3</v>
      </c>
      <c r="Q1106" s="39" t="s">
        <v>8310</v>
      </c>
      <c r="R1106" s="39" t="s">
        <v>8314</v>
      </c>
      <c r="S1106" s="42">
        <f t="shared" si="119"/>
        <v>41771.409967835651</v>
      </c>
      <c r="T1106" s="42">
        <f t="shared" si="120"/>
        <v>41801.409967835651</v>
      </c>
      <c r="U1106" s="40">
        <f t="shared" si="121"/>
        <v>2014</v>
      </c>
      <c r="V1106" s="40">
        <f t="shared" si="122"/>
        <v>2014</v>
      </c>
      <c r="W1106" s="50">
        <f t="shared" si="125"/>
        <v>30</v>
      </c>
    </row>
    <row r="1107" spans="1:23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13">
        <f t="shared" si="123"/>
        <v>0</v>
      </c>
      <c r="P1107" s="39">
        <f t="shared" si="124"/>
        <v>71.55</v>
      </c>
      <c r="Q1107" s="39" t="s">
        <v>8310</v>
      </c>
      <c r="R1107" s="39" t="s">
        <v>8314</v>
      </c>
      <c r="S1107" s="42">
        <f t="shared" si="119"/>
        <v>41692.135739895835</v>
      </c>
      <c r="T1107" s="42">
        <f t="shared" si="120"/>
        <v>41722.094066284721</v>
      </c>
      <c r="U1107" s="40">
        <f t="shared" si="121"/>
        <v>2014</v>
      </c>
      <c r="V1107" s="40">
        <f t="shared" si="122"/>
        <v>2014</v>
      </c>
      <c r="W1107" s="50">
        <f t="shared" si="125"/>
        <v>29.958326388885325</v>
      </c>
    </row>
    <row r="1108" spans="1:23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13">
        <f t="shared" si="123"/>
        <v>41</v>
      </c>
      <c r="P1108" s="39">
        <f t="shared" si="124"/>
        <v>23.57</v>
      </c>
      <c r="Q1108" s="39" t="s">
        <v>8310</v>
      </c>
      <c r="R1108" s="39" t="s">
        <v>8314</v>
      </c>
      <c r="S1108" s="42">
        <f t="shared" si="119"/>
        <v>40973.740458043983</v>
      </c>
      <c r="T1108" s="42">
        <f t="shared" si="120"/>
        <v>41003.698796006945</v>
      </c>
      <c r="U1108" s="40">
        <f t="shared" si="121"/>
        <v>2012</v>
      </c>
      <c r="V1108" s="40">
        <f t="shared" si="122"/>
        <v>2012</v>
      </c>
      <c r="W1108" s="50">
        <f t="shared" si="125"/>
        <v>29.958337962962105</v>
      </c>
    </row>
    <row r="1109" spans="1:23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13">
        <f t="shared" si="123"/>
        <v>0</v>
      </c>
      <c r="P1109" s="39">
        <f t="shared" si="124"/>
        <v>0</v>
      </c>
      <c r="Q1109" s="39" t="s">
        <v>8310</v>
      </c>
      <c r="R1109" s="39" t="s">
        <v>8314</v>
      </c>
      <c r="S1109" s="42">
        <f t="shared" si="119"/>
        <v>41813.861389166668</v>
      </c>
      <c r="T1109" s="42">
        <f t="shared" si="120"/>
        <v>41843.861389166668</v>
      </c>
      <c r="U1109" s="40">
        <f t="shared" si="121"/>
        <v>2014</v>
      </c>
      <c r="V1109" s="40">
        <f t="shared" si="122"/>
        <v>2014</v>
      </c>
      <c r="W1109" s="50">
        <f t="shared" si="125"/>
        <v>30</v>
      </c>
    </row>
    <row r="1110" spans="1:23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13">
        <f t="shared" si="123"/>
        <v>3</v>
      </c>
      <c r="P1110" s="39">
        <f t="shared" si="124"/>
        <v>34.880000000000003</v>
      </c>
      <c r="Q1110" s="39" t="s">
        <v>8310</v>
      </c>
      <c r="R1110" s="39" t="s">
        <v>8314</v>
      </c>
      <c r="S1110" s="42">
        <f t="shared" si="119"/>
        <v>40952.636981886571</v>
      </c>
      <c r="T1110" s="42">
        <f t="shared" si="120"/>
        <v>41012.595319849541</v>
      </c>
      <c r="U1110" s="40">
        <f t="shared" si="121"/>
        <v>2012</v>
      </c>
      <c r="V1110" s="40">
        <f t="shared" si="122"/>
        <v>2012</v>
      </c>
      <c r="W1110" s="50">
        <f t="shared" si="125"/>
        <v>59.958337962969381</v>
      </c>
    </row>
    <row r="1111" spans="1:23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13">
        <f t="shared" si="123"/>
        <v>0</v>
      </c>
      <c r="P1111" s="39">
        <f t="shared" si="124"/>
        <v>15</v>
      </c>
      <c r="Q1111" s="39" t="s">
        <v>8310</v>
      </c>
      <c r="R1111" s="39" t="s">
        <v>8314</v>
      </c>
      <c r="S1111" s="42">
        <f t="shared" si="119"/>
        <v>42662.75220127315</v>
      </c>
      <c r="T1111" s="42">
        <f t="shared" si="120"/>
        <v>42692.793874884257</v>
      </c>
      <c r="U1111" s="40">
        <f t="shared" si="121"/>
        <v>2016</v>
      </c>
      <c r="V1111" s="40">
        <f t="shared" si="122"/>
        <v>2016</v>
      </c>
      <c r="W1111" s="50">
        <f t="shared" si="125"/>
        <v>30.041673611107399</v>
      </c>
    </row>
    <row r="1112" spans="1:23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13">
        <f t="shared" si="123"/>
        <v>1</v>
      </c>
      <c r="P1112" s="39">
        <f t="shared" si="124"/>
        <v>23.18</v>
      </c>
      <c r="Q1112" s="39" t="s">
        <v>8310</v>
      </c>
      <c r="R1112" s="39" t="s">
        <v>8314</v>
      </c>
      <c r="S1112" s="42">
        <f t="shared" si="119"/>
        <v>41220.933125254633</v>
      </c>
      <c r="T1112" s="42">
        <f t="shared" si="120"/>
        <v>41250.933125254633</v>
      </c>
      <c r="U1112" s="40">
        <f t="shared" si="121"/>
        <v>2012</v>
      </c>
      <c r="V1112" s="40">
        <f t="shared" si="122"/>
        <v>2012</v>
      </c>
      <c r="W1112" s="50">
        <f t="shared" si="125"/>
        <v>30</v>
      </c>
    </row>
    <row r="1113" spans="1:23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13">
        <f t="shared" si="123"/>
        <v>0</v>
      </c>
      <c r="P1113" s="39">
        <f t="shared" si="124"/>
        <v>1</v>
      </c>
      <c r="Q1113" s="39" t="s">
        <v>8310</v>
      </c>
      <c r="R1113" s="39" t="s">
        <v>8314</v>
      </c>
      <c r="S1113" s="42">
        <f t="shared" si="119"/>
        <v>42347.203597106476</v>
      </c>
      <c r="T1113" s="42">
        <f t="shared" si="120"/>
        <v>42377.203597106476</v>
      </c>
      <c r="U1113" s="40">
        <f t="shared" si="121"/>
        <v>2016</v>
      </c>
      <c r="V1113" s="40">
        <f t="shared" si="122"/>
        <v>2015</v>
      </c>
      <c r="W1113" s="50">
        <f t="shared" si="125"/>
        <v>30</v>
      </c>
    </row>
    <row r="1114" spans="1:23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13">
        <f t="shared" si="123"/>
        <v>36</v>
      </c>
      <c r="P1114" s="39">
        <f t="shared" si="124"/>
        <v>100.23</v>
      </c>
      <c r="Q1114" s="39" t="s">
        <v>8310</v>
      </c>
      <c r="R1114" s="39" t="s">
        <v>8314</v>
      </c>
      <c r="S1114" s="42">
        <f t="shared" si="119"/>
        <v>41963.759389016202</v>
      </c>
      <c r="T1114" s="42">
        <f t="shared" si="120"/>
        <v>42023.354168981481</v>
      </c>
      <c r="U1114" s="40">
        <f t="shared" si="121"/>
        <v>2015</v>
      </c>
      <c r="V1114" s="40">
        <f t="shared" si="122"/>
        <v>2014</v>
      </c>
      <c r="W1114" s="50">
        <f t="shared" si="125"/>
        <v>59.594779965278576</v>
      </c>
    </row>
    <row r="1115" spans="1:23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13">
        <f t="shared" si="123"/>
        <v>1</v>
      </c>
      <c r="P1115" s="39">
        <f t="shared" si="124"/>
        <v>5</v>
      </c>
      <c r="Q1115" s="39" t="s">
        <v>8310</v>
      </c>
      <c r="R1115" s="39" t="s">
        <v>8314</v>
      </c>
      <c r="S1115" s="42">
        <f t="shared" si="119"/>
        <v>41835.977092824076</v>
      </c>
      <c r="T1115" s="42">
        <f t="shared" si="120"/>
        <v>41865.977092824076</v>
      </c>
      <c r="U1115" s="40">
        <f t="shared" si="121"/>
        <v>2014</v>
      </c>
      <c r="V1115" s="40">
        <f t="shared" si="122"/>
        <v>2014</v>
      </c>
      <c r="W1115" s="50">
        <f t="shared" si="125"/>
        <v>30</v>
      </c>
    </row>
    <row r="1116" spans="1:23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13">
        <f t="shared" si="123"/>
        <v>0</v>
      </c>
      <c r="P1116" s="39">
        <f t="shared" si="124"/>
        <v>3.33</v>
      </c>
      <c r="Q1116" s="39" t="s">
        <v>8310</v>
      </c>
      <c r="R1116" s="39" t="s">
        <v>8314</v>
      </c>
      <c r="S1116" s="42">
        <f t="shared" si="119"/>
        <v>41526.345922303241</v>
      </c>
      <c r="T1116" s="42">
        <f t="shared" si="120"/>
        <v>41556.345922303241</v>
      </c>
      <c r="U1116" s="40">
        <f t="shared" si="121"/>
        <v>2013</v>
      </c>
      <c r="V1116" s="40">
        <f t="shared" si="122"/>
        <v>2013</v>
      </c>
      <c r="W1116" s="50">
        <f t="shared" si="125"/>
        <v>30</v>
      </c>
    </row>
    <row r="1117" spans="1:23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13">
        <f t="shared" si="123"/>
        <v>0</v>
      </c>
      <c r="P1117" s="39">
        <f t="shared" si="124"/>
        <v>13.25</v>
      </c>
      <c r="Q1117" s="39" t="s">
        <v>8310</v>
      </c>
      <c r="R1117" s="39" t="s">
        <v>8314</v>
      </c>
      <c r="S1117" s="42">
        <f t="shared" si="119"/>
        <v>42429.69554508102</v>
      </c>
      <c r="T1117" s="42">
        <f t="shared" si="120"/>
        <v>42459.653883043982</v>
      </c>
      <c r="U1117" s="40">
        <f t="shared" si="121"/>
        <v>2016</v>
      </c>
      <c r="V1117" s="40">
        <f t="shared" si="122"/>
        <v>2016</v>
      </c>
      <c r="W1117" s="50">
        <f t="shared" si="125"/>
        <v>29.958337962962105</v>
      </c>
    </row>
    <row r="1118" spans="1:23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13">
        <f t="shared" si="123"/>
        <v>0</v>
      </c>
      <c r="P1118" s="39">
        <f t="shared" si="124"/>
        <v>17.850000000000001</v>
      </c>
      <c r="Q1118" s="39" t="s">
        <v>8310</v>
      </c>
      <c r="R1118" s="39" t="s">
        <v>8314</v>
      </c>
      <c r="S1118" s="42">
        <f t="shared" si="119"/>
        <v>41009.847317222222</v>
      </c>
      <c r="T1118" s="42">
        <f t="shared" si="120"/>
        <v>41069.847317222222</v>
      </c>
      <c r="U1118" s="40">
        <f t="shared" si="121"/>
        <v>2012</v>
      </c>
      <c r="V1118" s="40">
        <f t="shared" si="122"/>
        <v>2012</v>
      </c>
      <c r="W1118" s="50">
        <f t="shared" si="125"/>
        <v>60</v>
      </c>
    </row>
    <row r="1119" spans="1:23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13">
        <f t="shared" si="123"/>
        <v>8</v>
      </c>
      <c r="P1119" s="39">
        <f t="shared" si="124"/>
        <v>10.38</v>
      </c>
      <c r="Q1119" s="39" t="s">
        <v>8310</v>
      </c>
      <c r="R1119" s="39" t="s">
        <v>8314</v>
      </c>
      <c r="S1119" s="42">
        <f t="shared" si="119"/>
        <v>42333.598533715282</v>
      </c>
      <c r="T1119" s="42">
        <f t="shared" si="120"/>
        <v>42363.598533715282</v>
      </c>
      <c r="U1119" s="40">
        <f t="shared" si="121"/>
        <v>2015</v>
      </c>
      <c r="V1119" s="40">
        <f t="shared" si="122"/>
        <v>2015</v>
      </c>
      <c r="W1119" s="50">
        <f t="shared" si="125"/>
        <v>30</v>
      </c>
    </row>
    <row r="1120" spans="1:23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13">
        <f t="shared" si="123"/>
        <v>2</v>
      </c>
      <c r="P1120" s="39">
        <f t="shared" si="124"/>
        <v>36.33</v>
      </c>
      <c r="Q1120" s="39" t="s">
        <v>8310</v>
      </c>
      <c r="R1120" s="39" t="s">
        <v>8314</v>
      </c>
      <c r="S1120" s="42">
        <f t="shared" si="119"/>
        <v>41704.166427997683</v>
      </c>
      <c r="T1120" s="42">
        <f t="shared" si="120"/>
        <v>41734.124765960652</v>
      </c>
      <c r="U1120" s="40">
        <f t="shared" si="121"/>
        <v>2014</v>
      </c>
      <c r="V1120" s="40">
        <f t="shared" si="122"/>
        <v>2014</v>
      </c>
      <c r="W1120" s="50">
        <f t="shared" si="125"/>
        <v>29.958337962969381</v>
      </c>
    </row>
    <row r="1121" spans="1:23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13">
        <f t="shared" si="123"/>
        <v>0</v>
      </c>
      <c r="P1121" s="39">
        <f t="shared" si="124"/>
        <v>5</v>
      </c>
      <c r="Q1121" s="39" t="s">
        <v>8310</v>
      </c>
      <c r="R1121" s="39" t="s">
        <v>8314</v>
      </c>
      <c r="S1121" s="42">
        <f t="shared" si="119"/>
        <v>41722.79241509259</v>
      </c>
      <c r="T1121" s="42">
        <f t="shared" si="120"/>
        <v>41735.792417407407</v>
      </c>
      <c r="U1121" s="40">
        <f t="shared" si="121"/>
        <v>2014</v>
      </c>
      <c r="V1121" s="40">
        <f t="shared" si="122"/>
        <v>2014</v>
      </c>
      <c r="W1121" s="50">
        <f t="shared" si="125"/>
        <v>13.000002314816811</v>
      </c>
    </row>
    <row r="1122" spans="1:23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13">
        <f t="shared" si="123"/>
        <v>0</v>
      </c>
      <c r="P1122" s="39">
        <f t="shared" si="124"/>
        <v>0</v>
      </c>
      <c r="Q1122" s="39" t="s">
        <v>8310</v>
      </c>
      <c r="R1122" s="39" t="s">
        <v>8314</v>
      </c>
      <c r="S1122" s="42">
        <f t="shared" si="119"/>
        <v>40799.872689814816</v>
      </c>
      <c r="T1122" s="42">
        <f t="shared" si="120"/>
        <v>40844.872689814816</v>
      </c>
      <c r="U1122" s="40">
        <f t="shared" si="121"/>
        <v>2011</v>
      </c>
      <c r="V1122" s="40">
        <f t="shared" si="122"/>
        <v>2011</v>
      </c>
      <c r="W1122" s="50">
        <f t="shared" si="125"/>
        <v>45</v>
      </c>
    </row>
    <row r="1123" spans="1:23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13">
        <f t="shared" si="123"/>
        <v>0</v>
      </c>
      <c r="P1123" s="39">
        <f t="shared" si="124"/>
        <v>5.8</v>
      </c>
      <c r="Q1123" s="39" t="s">
        <v>8310</v>
      </c>
      <c r="R1123" s="39" t="s">
        <v>8314</v>
      </c>
      <c r="S1123" s="42">
        <f t="shared" si="119"/>
        <v>42412.934223564807</v>
      </c>
      <c r="T1123" s="42">
        <f t="shared" si="120"/>
        <v>42442.8925499537</v>
      </c>
      <c r="U1123" s="40">
        <f t="shared" si="121"/>
        <v>2016</v>
      </c>
      <c r="V1123" s="40">
        <f t="shared" si="122"/>
        <v>2016</v>
      </c>
      <c r="W1123" s="50">
        <f t="shared" si="125"/>
        <v>29.958326388892601</v>
      </c>
    </row>
    <row r="1124" spans="1:23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13">
        <f t="shared" si="123"/>
        <v>0</v>
      </c>
      <c r="P1124" s="39">
        <f t="shared" si="124"/>
        <v>0</v>
      </c>
      <c r="Q1124" s="39" t="s">
        <v>8310</v>
      </c>
      <c r="R1124" s="39" t="s">
        <v>8314</v>
      </c>
      <c r="S1124" s="42">
        <f t="shared" si="119"/>
        <v>41410.703995659722</v>
      </c>
      <c r="T1124" s="42">
        <f t="shared" si="120"/>
        <v>41424.704002604165</v>
      </c>
      <c r="U1124" s="40">
        <f t="shared" si="121"/>
        <v>2013</v>
      </c>
      <c r="V1124" s="40">
        <f t="shared" si="122"/>
        <v>2013</v>
      </c>
      <c r="W1124" s="50">
        <f t="shared" si="125"/>
        <v>14.000006944443157</v>
      </c>
    </row>
    <row r="1125" spans="1:23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13">
        <f t="shared" si="123"/>
        <v>0</v>
      </c>
      <c r="P1125" s="39">
        <f t="shared" si="124"/>
        <v>3.67</v>
      </c>
      <c r="Q1125" s="39" t="s">
        <v>8310</v>
      </c>
      <c r="R1125" s="39" t="s">
        <v>8314</v>
      </c>
      <c r="S1125" s="42">
        <f t="shared" si="119"/>
        <v>41718.523713518516</v>
      </c>
      <c r="T1125" s="42">
        <f t="shared" si="120"/>
        <v>41748.523713518516</v>
      </c>
      <c r="U1125" s="40">
        <f t="shared" si="121"/>
        <v>2014</v>
      </c>
      <c r="V1125" s="40">
        <f t="shared" si="122"/>
        <v>2014</v>
      </c>
      <c r="W1125" s="50">
        <f t="shared" si="125"/>
        <v>30</v>
      </c>
    </row>
    <row r="1126" spans="1:23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13">
        <f t="shared" si="123"/>
        <v>0</v>
      </c>
      <c r="P1126" s="39">
        <f t="shared" si="124"/>
        <v>60.71</v>
      </c>
      <c r="Q1126" s="39" t="s">
        <v>8310</v>
      </c>
      <c r="R1126" s="39" t="s">
        <v>8325</v>
      </c>
      <c r="S1126" s="42">
        <f t="shared" si="119"/>
        <v>42094.667264479169</v>
      </c>
      <c r="T1126" s="42">
        <f t="shared" si="120"/>
        <v>42124.667264479169</v>
      </c>
      <c r="U1126" s="40">
        <f t="shared" si="121"/>
        <v>2015</v>
      </c>
      <c r="V1126" s="40">
        <f t="shared" si="122"/>
        <v>2015</v>
      </c>
      <c r="W1126" s="50">
        <f t="shared" si="125"/>
        <v>30</v>
      </c>
    </row>
    <row r="1127" spans="1:23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13">
        <f t="shared" si="123"/>
        <v>0</v>
      </c>
      <c r="P1127" s="39">
        <f t="shared" si="124"/>
        <v>0</v>
      </c>
      <c r="Q1127" s="39" t="s">
        <v>8310</v>
      </c>
      <c r="R1127" s="39" t="s">
        <v>8325</v>
      </c>
      <c r="S1127" s="42">
        <f t="shared" si="119"/>
        <v>42212.624191319446</v>
      </c>
      <c r="T1127" s="42">
        <f t="shared" si="120"/>
        <v>42272.624191319446</v>
      </c>
      <c r="U1127" s="40">
        <f t="shared" si="121"/>
        <v>2015</v>
      </c>
      <c r="V1127" s="40">
        <f t="shared" si="122"/>
        <v>2015</v>
      </c>
      <c r="W1127" s="50">
        <f t="shared" si="125"/>
        <v>60</v>
      </c>
    </row>
    <row r="1128" spans="1:23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13">
        <f t="shared" si="123"/>
        <v>1</v>
      </c>
      <c r="P1128" s="39">
        <f t="shared" si="124"/>
        <v>5</v>
      </c>
      <c r="Q1128" s="39" t="s">
        <v>8310</v>
      </c>
      <c r="R1128" s="39" t="s">
        <v>8325</v>
      </c>
      <c r="S1128" s="42">
        <f t="shared" si="119"/>
        <v>42535.327484884256</v>
      </c>
      <c r="T1128" s="42">
        <f t="shared" si="120"/>
        <v>42565.327484884256</v>
      </c>
      <c r="U1128" s="40">
        <f t="shared" si="121"/>
        <v>2016</v>
      </c>
      <c r="V1128" s="40">
        <f t="shared" si="122"/>
        <v>2016</v>
      </c>
      <c r="W1128" s="50">
        <f t="shared" si="125"/>
        <v>30</v>
      </c>
    </row>
    <row r="1129" spans="1:23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13">
        <f t="shared" si="123"/>
        <v>2</v>
      </c>
      <c r="P1129" s="39">
        <f t="shared" si="124"/>
        <v>25.43</v>
      </c>
      <c r="Q1129" s="39" t="s">
        <v>8310</v>
      </c>
      <c r="R1129" s="39" t="s">
        <v>8325</v>
      </c>
      <c r="S1129" s="42">
        <f t="shared" si="119"/>
        <v>41926.854173611107</v>
      </c>
      <c r="T1129" s="42">
        <f t="shared" si="120"/>
        <v>41957.895840277779</v>
      </c>
      <c r="U1129" s="40">
        <f t="shared" si="121"/>
        <v>2014</v>
      </c>
      <c r="V1129" s="40">
        <f t="shared" si="122"/>
        <v>2014</v>
      </c>
      <c r="W1129" s="50">
        <f t="shared" si="125"/>
        <v>31.041666666671517</v>
      </c>
    </row>
    <row r="1130" spans="1:23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13">
        <f t="shared" si="123"/>
        <v>0</v>
      </c>
      <c r="P1130" s="39">
        <f t="shared" si="124"/>
        <v>1</v>
      </c>
      <c r="Q1130" s="39" t="s">
        <v>8310</v>
      </c>
      <c r="R1130" s="39" t="s">
        <v>8325</v>
      </c>
      <c r="S1130" s="42">
        <f t="shared" si="119"/>
        <v>41828.649510613424</v>
      </c>
      <c r="T1130" s="42">
        <f t="shared" si="120"/>
        <v>41858.649510613424</v>
      </c>
      <c r="U1130" s="40">
        <f t="shared" si="121"/>
        <v>2014</v>
      </c>
      <c r="V1130" s="40">
        <f t="shared" si="122"/>
        <v>2014</v>
      </c>
      <c r="W1130" s="50">
        <f t="shared" si="125"/>
        <v>30</v>
      </c>
    </row>
    <row r="1131" spans="1:23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13">
        <f t="shared" si="123"/>
        <v>0</v>
      </c>
      <c r="P1131" s="39">
        <f t="shared" si="124"/>
        <v>10.5</v>
      </c>
      <c r="Q1131" s="39" t="s">
        <v>8310</v>
      </c>
      <c r="R1131" s="39" t="s">
        <v>8325</v>
      </c>
      <c r="S1131" s="42">
        <f t="shared" si="119"/>
        <v>42496.264973298617</v>
      </c>
      <c r="T1131" s="42">
        <f t="shared" si="120"/>
        <v>42526.264973298617</v>
      </c>
      <c r="U1131" s="40">
        <f t="shared" si="121"/>
        <v>2016</v>
      </c>
      <c r="V1131" s="40">
        <f t="shared" si="122"/>
        <v>2016</v>
      </c>
      <c r="W1131" s="50">
        <f t="shared" si="125"/>
        <v>30</v>
      </c>
    </row>
    <row r="1132" spans="1:23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13">
        <f t="shared" si="123"/>
        <v>0</v>
      </c>
      <c r="P1132" s="39">
        <f t="shared" si="124"/>
        <v>3.67</v>
      </c>
      <c r="Q1132" s="39" t="s">
        <v>8310</v>
      </c>
      <c r="R1132" s="39" t="s">
        <v>8325</v>
      </c>
      <c r="S1132" s="42">
        <f t="shared" si="119"/>
        <v>41908.996535879633</v>
      </c>
      <c r="T1132" s="42">
        <f t="shared" si="120"/>
        <v>41969.03819791667</v>
      </c>
      <c r="U1132" s="40">
        <f t="shared" si="121"/>
        <v>2014</v>
      </c>
      <c r="V1132" s="40">
        <f t="shared" si="122"/>
        <v>2014</v>
      </c>
      <c r="W1132" s="50">
        <f t="shared" si="125"/>
        <v>60.041662037037895</v>
      </c>
    </row>
    <row r="1133" spans="1:23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13">
        <f t="shared" si="123"/>
        <v>0</v>
      </c>
      <c r="P1133" s="39">
        <f t="shared" si="124"/>
        <v>0</v>
      </c>
      <c r="Q1133" s="39" t="s">
        <v>8310</v>
      </c>
      <c r="R1133" s="39" t="s">
        <v>8325</v>
      </c>
      <c r="S1133" s="42">
        <f t="shared" si="119"/>
        <v>42332.908202175924</v>
      </c>
      <c r="T1133" s="42">
        <f t="shared" si="120"/>
        <v>42362.908202175924</v>
      </c>
      <c r="U1133" s="40">
        <f t="shared" si="121"/>
        <v>2015</v>
      </c>
      <c r="V1133" s="40">
        <f t="shared" si="122"/>
        <v>2015</v>
      </c>
      <c r="W1133" s="50">
        <f t="shared" si="125"/>
        <v>30</v>
      </c>
    </row>
    <row r="1134" spans="1:23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13">
        <f t="shared" si="123"/>
        <v>14</v>
      </c>
      <c r="P1134" s="39">
        <f t="shared" si="124"/>
        <v>110.62</v>
      </c>
      <c r="Q1134" s="39" t="s">
        <v>8310</v>
      </c>
      <c r="R1134" s="39" t="s">
        <v>8325</v>
      </c>
      <c r="S1134" s="42">
        <f t="shared" si="119"/>
        <v>42706.115414016203</v>
      </c>
      <c r="T1134" s="42">
        <f t="shared" si="120"/>
        <v>42736.115414016203</v>
      </c>
      <c r="U1134" s="40">
        <f t="shared" si="121"/>
        <v>2017</v>
      </c>
      <c r="V1134" s="40">
        <f t="shared" si="122"/>
        <v>2016</v>
      </c>
      <c r="W1134" s="50">
        <f t="shared" si="125"/>
        <v>30</v>
      </c>
    </row>
    <row r="1135" spans="1:23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13">
        <f t="shared" si="123"/>
        <v>1</v>
      </c>
      <c r="P1135" s="39">
        <f t="shared" si="124"/>
        <v>20</v>
      </c>
      <c r="Q1135" s="39" t="s">
        <v>8310</v>
      </c>
      <c r="R1135" s="39" t="s">
        <v>8325</v>
      </c>
      <c r="S1135" s="42">
        <f t="shared" si="119"/>
        <v>41821.407198854169</v>
      </c>
      <c r="T1135" s="42">
        <f t="shared" si="120"/>
        <v>41851.407198854169</v>
      </c>
      <c r="U1135" s="40">
        <f t="shared" si="121"/>
        <v>2014</v>
      </c>
      <c r="V1135" s="40">
        <f t="shared" si="122"/>
        <v>2014</v>
      </c>
      <c r="W1135" s="50">
        <f t="shared" si="125"/>
        <v>30</v>
      </c>
    </row>
    <row r="1136" spans="1:23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13">
        <f t="shared" si="123"/>
        <v>0</v>
      </c>
      <c r="P1136" s="39">
        <f t="shared" si="124"/>
        <v>1</v>
      </c>
      <c r="Q1136" s="39" t="s">
        <v>8310</v>
      </c>
      <c r="R1136" s="39" t="s">
        <v>8325</v>
      </c>
      <c r="S1136" s="42">
        <f t="shared" si="119"/>
        <v>41958.285048935184</v>
      </c>
      <c r="T1136" s="42">
        <f t="shared" si="120"/>
        <v>41972.189590046299</v>
      </c>
      <c r="U1136" s="40">
        <f t="shared" si="121"/>
        <v>2014</v>
      </c>
      <c r="V1136" s="40">
        <f t="shared" si="122"/>
        <v>2014</v>
      </c>
      <c r="W1136" s="50">
        <f t="shared" si="125"/>
        <v>13.904541111114668</v>
      </c>
    </row>
    <row r="1137" spans="1:23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13">
        <f t="shared" si="123"/>
        <v>5</v>
      </c>
      <c r="P1137" s="39">
        <f t="shared" si="124"/>
        <v>50</v>
      </c>
      <c r="Q1137" s="39" t="s">
        <v>8310</v>
      </c>
      <c r="R1137" s="39" t="s">
        <v>8325</v>
      </c>
      <c r="S1137" s="42">
        <f t="shared" si="119"/>
        <v>42558.989514976856</v>
      </c>
      <c r="T1137" s="42">
        <f t="shared" si="120"/>
        <v>42588.989514976856</v>
      </c>
      <c r="U1137" s="40">
        <f t="shared" si="121"/>
        <v>2016</v>
      </c>
      <c r="V1137" s="40">
        <f t="shared" si="122"/>
        <v>2016</v>
      </c>
      <c r="W1137" s="50">
        <f t="shared" si="125"/>
        <v>30</v>
      </c>
    </row>
    <row r="1138" spans="1:23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13">
        <f t="shared" si="123"/>
        <v>6</v>
      </c>
      <c r="P1138" s="39">
        <f t="shared" si="124"/>
        <v>45</v>
      </c>
      <c r="Q1138" s="39" t="s">
        <v>8310</v>
      </c>
      <c r="R1138" s="39" t="s">
        <v>8325</v>
      </c>
      <c r="S1138" s="42">
        <f t="shared" si="119"/>
        <v>42327.67163459491</v>
      </c>
      <c r="T1138" s="42">
        <f t="shared" si="120"/>
        <v>42357.67163459491</v>
      </c>
      <c r="U1138" s="40">
        <f t="shared" si="121"/>
        <v>2015</v>
      </c>
      <c r="V1138" s="40">
        <f t="shared" si="122"/>
        <v>2015</v>
      </c>
      <c r="W1138" s="50">
        <f t="shared" si="125"/>
        <v>30</v>
      </c>
    </row>
    <row r="1139" spans="1:23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13">
        <f t="shared" si="123"/>
        <v>40</v>
      </c>
      <c r="P1139" s="39">
        <f t="shared" si="124"/>
        <v>253.21</v>
      </c>
      <c r="Q1139" s="39" t="s">
        <v>8310</v>
      </c>
      <c r="R1139" s="39" t="s">
        <v>8325</v>
      </c>
      <c r="S1139" s="42">
        <f t="shared" si="119"/>
        <v>42453.819692372686</v>
      </c>
      <c r="T1139" s="42">
        <f t="shared" si="120"/>
        <v>42483.819692372686</v>
      </c>
      <c r="U1139" s="40">
        <f t="shared" si="121"/>
        <v>2016</v>
      </c>
      <c r="V1139" s="40">
        <f t="shared" si="122"/>
        <v>2016</v>
      </c>
      <c r="W1139" s="50">
        <f t="shared" si="125"/>
        <v>30</v>
      </c>
    </row>
    <row r="1140" spans="1:23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13">
        <f t="shared" si="123"/>
        <v>0</v>
      </c>
      <c r="P1140" s="39">
        <f t="shared" si="124"/>
        <v>31.25</v>
      </c>
      <c r="Q1140" s="39" t="s">
        <v>8310</v>
      </c>
      <c r="R1140" s="39" t="s">
        <v>8325</v>
      </c>
      <c r="S1140" s="42">
        <f t="shared" si="119"/>
        <v>42736.906610312501</v>
      </c>
      <c r="T1140" s="42">
        <f t="shared" si="120"/>
        <v>42756.906610312501</v>
      </c>
      <c r="U1140" s="40">
        <f t="shared" si="121"/>
        <v>2017</v>
      </c>
      <c r="V1140" s="40">
        <f t="shared" si="122"/>
        <v>2017</v>
      </c>
      <c r="W1140" s="50">
        <f t="shared" si="125"/>
        <v>20</v>
      </c>
    </row>
    <row r="1141" spans="1:23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13">
        <f t="shared" si="123"/>
        <v>0</v>
      </c>
      <c r="P1141" s="39">
        <f t="shared" si="124"/>
        <v>5</v>
      </c>
      <c r="Q1141" s="39" t="s">
        <v>8310</v>
      </c>
      <c r="R1141" s="39" t="s">
        <v>8325</v>
      </c>
      <c r="S1141" s="42">
        <f t="shared" si="119"/>
        <v>41975.34752807871</v>
      </c>
      <c r="T1141" s="42">
        <f t="shared" si="120"/>
        <v>42005.34752807871</v>
      </c>
      <c r="U1141" s="40">
        <f t="shared" si="121"/>
        <v>2015</v>
      </c>
      <c r="V1141" s="40">
        <f t="shared" si="122"/>
        <v>2014</v>
      </c>
      <c r="W1141" s="50">
        <f t="shared" si="125"/>
        <v>30</v>
      </c>
    </row>
    <row r="1142" spans="1:23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13">
        <f t="shared" si="123"/>
        <v>0</v>
      </c>
      <c r="P1142" s="39">
        <f t="shared" si="124"/>
        <v>0</v>
      </c>
      <c r="Q1142" s="39" t="s">
        <v>8310</v>
      </c>
      <c r="R1142" s="39" t="s">
        <v>8325</v>
      </c>
      <c r="S1142" s="42">
        <f t="shared" si="119"/>
        <v>42192.462050011571</v>
      </c>
      <c r="T1142" s="42">
        <f t="shared" si="120"/>
        <v>42222.462050011571</v>
      </c>
      <c r="U1142" s="40">
        <f t="shared" si="121"/>
        <v>2015</v>
      </c>
      <c r="V1142" s="40">
        <f t="shared" si="122"/>
        <v>2015</v>
      </c>
      <c r="W1142" s="50">
        <f t="shared" si="125"/>
        <v>30</v>
      </c>
    </row>
    <row r="1143" spans="1:23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13">
        <f t="shared" si="123"/>
        <v>0</v>
      </c>
      <c r="P1143" s="39">
        <f t="shared" si="124"/>
        <v>0</v>
      </c>
      <c r="Q1143" s="39" t="s">
        <v>8310</v>
      </c>
      <c r="R1143" s="39" t="s">
        <v>8325</v>
      </c>
      <c r="S1143" s="42">
        <f t="shared" si="119"/>
        <v>42164.699657986115</v>
      </c>
      <c r="T1143" s="42">
        <f t="shared" si="120"/>
        <v>42194.699657986115</v>
      </c>
      <c r="U1143" s="40">
        <f t="shared" si="121"/>
        <v>2015</v>
      </c>
      <c r="V1143" s="40">
        <f t="shared" si="122"/>
        <v>2015</v>
      </c>
      <c r="W1143" s="50">
        <f t="shared" si="125"/>
        <v>30</v>
      </c>
    </row>
    <row r="1144" spans="1:23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13">
        <f t="shared" si="123"/>
        <v>0</v>
      </c>
      <c r="P1144" s="39">
        <f t="shared" si="124"/>
        <v>0</v>
      </c>
      <c r="Q1144" s="39" t="s">
        <v>8310</v>
      </c>
      <c r="R1144" s="39" t="s">
        <v>8325</v>
      </c>
      <c r="S1144" s="42">
        <f t="shared" si="119"/>
        <v>42022.006107951383</v>
      </c>
      <c r="T1144" s="42">
        <f t="shared" si="120"/>
        <v>42052.006107951383</v>
      </c>
      <c r="U1144" s="40">
        <f t="shared" si="121"/>
        <v>2015</v>
      </c>
      <c r="V1144" s="40">
        <f t="shared" si="122"/>
        <v>2015</v>
      </c>
      <c r="W1144" s="50">
        <f t="shared" si="125"/>
        <v>30</v>
      </c>
    </row>
    <row r="1145" spans="1:23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13">
        <f t="shared" si="123"/>
        <v>0</v>
      </c>
      <c r="P1145" s="39">
        <f t="shared" si="124"/>
        <v>23.25</v>
      </c>
      <c r="Q1145" s="39" t="s">
        <v>8310</v>
      </c>
      <c r="R1145" s="39" t="s">
        <v>8325</v>
      </c>
      <c r="S1145" s="42">
        <f t="shared" si="119"/>
        <v>42325.193589421295</v>
      </c>
      <c r="T1145" s="42">
        <f t="shared" si="120"/>
        <v>42355.193589421295</v>
      </c>
      <c r="U1145" s="40">
        <f t="shared" si="121"/>
        <v>2015</v>
      </c>
      <c r="V1145" s="40">
        <f t="shared" si="122"/>
        <v>2015</v>
      </c>
      <c r="W1145" s="50">
        <f t="shared" si="125"/>
        <v>30</v>
      </c>
    </row>
    <row r="1146" spans="1:23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13">
        <f t="shared" si="123"/>
        <v>0</v>
      </c>
      <c r="P1146" s="39">
        <f t="shared" si="124"/>
        <v>0</v>
      </c>
      <c r="Q1146" s="39" t="s">
        <v>8315</v>
      </c>
      <c r="R1146" s="39" t="s">
        <v>8311</v>
      </c>
      <c r="S1146" s="42">
        <f t="shared" si="119"/>
        <v>42093.181948148151</v>
      </c>
      <c r="T1146" s="42">
        <f t="shared" si="120"/>
        <v>42123.181948148151</v>
      </c>
      <c r="U1146" s="40">
        <f t="shared" si="121"/>
        <v>2015</v>
      </c>
      <c r="V1146" s="40">
        <f t="shared" si="122"/>
        <v>2015</v>
      </c>
      <c r="W1146" s="50">
        <f t="shared" si="125"/>
        <v>30</v>
      </c>
    </row>
    <row r="1147" spans="1:23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13">
        <f t="shared" si="123"/>
        <v>0</v>
      </c>
      <c r="P1147" s="39">
        <f t="shared" si="124"/>
        <v>100</v>
      </c>
      <c r="Q1147" s="39" t="s">
        <v>8315</v>
      </c>
      <c r="R1147" s="39" t="s">
        <v>8311</v>
      </c>
      <c r="S1147" s="42">
        <f t="shared" si="119"/>
        <v>41854.747599444447</v>
      </c>
      <c r="T1147" s="42">
        <f t="shared" si="120"/>
        <v>41914.747599444447</v>
      </c>
      <c r="U1147" s="40">
        <f t="shared" si="121"/>
        <v>2014</v>
      </c>
      <c r="V1147" s="40">
        <f t="shared" si="122"/>
        <v>2014</v>
      </c>
      <c r="W1147" s="50">
        <f t="shared" si="125"/>
        <v>60</v>
      </c>
    </row>
    <row r="1148" spans="1:23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13">
        <f t="shared" si="123"/>
        <v>9</v>
      </c>
      <c r="P1148" s="39">
        <f t="shared" si="124"/>
        <v>44.17</v>
      </c>
      <c r="Q1148" s="39" t="s">
        <v>8315</v>
      </c>
      <c r="R1148" s="39" t="s">
        <v>8311</v>
      </c>
      <c r="S1148" s="42">
        <f t="shared" si="119"/>
        <v>41723.953402465282</v>
      </c>
      <c r="T1148" s="42">
        <f t="shared" si="120"/>
        <v>41761.953393206015</v>
      </c>
      <c r="U1148" s="40">
        <f t="shared" si="121"/>
        <v>2014</v>
      </c>
      <c r="V1148" s="40">
        <f t="shared" si="122"/>
        <v>2014</v>
      </c>
      <c r="W1148" s="50">
        <f t="shared" si="125"/>
        <v>37.999990740732756</v>
      </c>
    </row>
    <row r="1149" spans="1:23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13">
        <f t="shared" si="123"/>
        <v>0</v>
      </c>
      <c r="P1149" s="39">
        <f t="shared" si="124"/>
        <v>0</v>
      </c>
      <c r="Q1149" s="39" t="s">
        <v>8315</v>
      </c>
      <c r="R1149" s="39" t="s">
        <v>8311</v>
      </c>
      <c r="S1149" s="42">
        <f t="shared" si="119"/>
        <v>41871.972034525461</v>
      </c>
      <c r="T1149" s="42">
        <f t="shared" si="120"/>
        <v>41931.972034525461</v>
      </c>
      <c r="U1149" s="40">
        <f t="shared" si="121"/>
        <v>2014</v>
      </c>
      <c r="V1149" s="40">
        <f t="shared" si="122"/>
        <v>2014</v>
      </c>
      <c r="W1149" s="50">
        <f t="shared" si="125"/>
        <v>60</v>
      </c>
    </row>
    <row r="1150" spans="1:23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13">
        <f t="shared" si="123"/>
        <v>0</v>
      </c>
      <c r="P1150" s="39">
        <f t="shared" si="124"/>
        <v>24.33</v>
      </c>
      <c r="Q1150" s="39" t="s">
        <v>8315</v>
      </c>
      <c r="R1150" s="39" t="s">
        <v>8311</v>
      </c>
      <c r="S1150" s="42">
        <f t="shared" si="119"/>
        <v>42675.171078483792</v>
      </c>
      <c r="T1150" s="42">
        <f t="shared" si="120"/>
        <v>42705.212752094907</v>
      </c>
      <c r="U1150" s="40">
        <f t="shared" si="121"/>
        <v>2016</v>
      </c>
      <c r="V1150" s="40">
        <f t="shared" si="122"/>
        <v>2016</v>
      </c>
      <c r="W1150" s="50">
        <f t="shared" si="125"/>
        <v>30.041673611114675</v>
      </c>
    </row>
    <row r="1151" spans="1:23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13">
        <f t="shared" si="123"/>
        <v>0</v>
      </c>
      <c r="P1151" s="39">
        <f t="shared" si="124"/>
        <v>37.5</v>
      </c>
      <c r="Q1151" s="39" t="s">
        <v>8315</v>
      </c>
      <c r="R1151" s="39" t="s">
        <v>8311</v>
      </c>
      <c r="S1151" s="42">
        <f t="shared" si="119"/>
        <v>42507.71026118056</v>
      </c>
      <c r="T1151" s="42">
        <f t="shared" si="120"/>
        <v>42537.71026118056</v>
      </c>
      <c r="U1151" s="40">
        <f t="shared" si="121"/>
        <v>2016</v>
      </c>
      <c r="V1151" s="40">
        <f t="shared" si="122"/>
        <v>2016</v>
      </c>
      <c r="W1151" s="50">
        <f t="shared" si="125"/>
        <v>30</v>
      </c>
    </row>
    <row r="1152" spans="1:23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13">
        <f t="shared" si="123"/>
        <v>10</v>
      </c>
      <c r="P1152" s="39">
        <f t="shared" si="124"/>
        <v>42</v>
      </c>
      <c r="Q1152" s="39" t="s">
        <v>8315</v>
      </c>
      <c r="R1152" s="39" t="s">
        <v>8311</v>
      </c>
      <c r="S1152" s="42">
        <f t="shared" si="119"/>
        <v>42317.954579571757</v>
      </c>
      <c r="T1152" s="42">
        <f t="shared" si="120"/>
        <v>42377.954579571757</v>
      </c>
      <c r="U1152" s="40">
        <f t="shared" si="121"/>
        <v>2016</v>
      </c>
      <c r="V1152" s="40">
        <f t="shared" si="122"/>
        <v>2015</v>
      </c>
      <c r="W1152" s="50">
        <f t="shared" si="125"/>
        <v>60</v>
      </c>
    </row>
    <row r="1153" spans="1:23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13">
        <f t="shared" si="123"/>
        <v>0</v>
      </c>
      <c r="P1153" s="39">
        <f t="shared" si="124"/>
        <v>0</v>
      </c>
      <c r="Q1153" s="39" t="s">
        <v>8315</v>
      </c>
      <c r="R1153" s="39" t="s">
        <v>8311</v>
      </c>
      <c r="S1153" s="42">
        <f t="shared" si="119"/>
        <v>42224.102591006944</v>
      </c>
      <c r="T1153" s="42">
        <f t="shared" si="120"/>
        <v>42254.102591006944</v>
      </c>
      <c r="U1153" s="40">
        <f t="shared" si="121"/>
        <v>2015</v>
      </c>
      <c r="V1153" s="40">
        <f t="shared" si="122"/>
        <v>2015</v>
      </c>
      <c r="W1153" s="50">
        <f t="shared" si="125"/>
        <v>30</v>
      </c>
    </row>
    <row r="1154" spans="1:23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13">
        <f t="shared" si="123"/>
        <v>6</v>
      </c>
      <c r="P1154" s="39">
        <f t="shared" si="124"/>
        <v>60.73</v>
      </c>
      <c r="Q1154" s="39" t="s">
        <v>8315</v>
      </c>
      <c r="R1154" s="39" t="s">
        <v>8311</v>
      </c>
      <c r="S1154" s="42">
        <f t="shared" ref="S1154:S1217" si="126">((((LEFT(J1154,10) &amp; "." &amp; RIGHT(J1154,3))/60)/60)/24)+DATE(1970,1,1)</f>
        <v>42109.709633240738</v>
      </c>
      <c r="T1154" s="42">
        <f t="shared" ref="T1154:T1217" si="127">((((LEFT(I1154,10) &amp; "." &amp; RIGHT(I1154,3))/60)/60)/24)+DATE(1970,1,1)</f>
        <v>42139.709633240738</v>
      </c>
      <c r="U1154" s="40">
        <f t="shared" ref="U1154:U1217" si="128">YEAR(T1154)</f>
        <v>2015</v>
      </c>
      <c r="V1154" s="40">
        <f t="shared" ref="V1154:V1217" si="129">YEAR(S1154)</f>
        <v>2015</v>
      </c>
      <c r="W1154" s="50">
        <f t="shared" si="125"/>
        <v>30</v>
      </c>
    </row>
    <row r="1155" spans="1:23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13">
        <f t="shared" ref="O1155:O1218" si="130">IFERROR(ROUND(E1155/D1155*100,0),"no backers")</f>
        <v>1</v>
      </c>
      <c r="P1155" s="39">
        <f t="shared" ref="P1155:P1218" si="131">IFERROR(ROUND(E1155/L1155,2),0)</f>
        <v>50</v>
      </c>
      <c r="Q1155" s="39" t="s">
        <v>8315</v>
      </c>
      <c r="R1155" s="39" t="s">
        <v>8311</v>
      </c>
      <c r="S1155" s="42">
        <f t="shared" si="126"/>
        <v>42143.714181770833</v>
      </c>
      <c r="T1155" s="42">
        <f t="shared" si="127"/>
        <v>42173.714181770833</v>
      </c>
      <c r="U1155" s="40">
        <f t="shared" si="128"/>
        <v>2015</v>
      </c>
      <c r="V1155" s="40">
        <f t="shared" si="129"/>
        <v>2015</v>
      </c>
      <c r="W1155" s="50">
        <f t="shared" ref="W1155:W1218" si="132">T1155-S1155</f>
        <v>30</v>
      </c>
    </row>
    <row r="1156" spans="1:23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13">
        <f t="shared" si="130"/>
        <v>7</v>
      </c>
      <c r="P1156" s="39">
        <f t="shared" si="131"/>
        <v>108.33</v>
      </c>
      <c r="Q1156" s="39" t="s">
        <v>8315</v>
      </c>
      <c r="R1156" s="39" t="s">
        <v>8311</v>
      </c>
      <c r="S1156" s="42">
        <f t="shared" si="126"/>
        <v>42223.10886581018</v>
      </c>
      <c r="T1156" s="42">
        <f t="shared" si="127"/>
        <v>42253.10886581018</v>
      </c>
      <c r="U1156" s="40">
        <f t="shared" si="128"/>
        <v>2015</v>
      </c>
      <c r="V1156" s="40">
        <f t="shared" si="129"/>
        <v>2015</v>
      </c>
      <c r="W1156" s="50">
        <f t="shared" si="132"/>
        <v>30</v>
      </c>
    </row>
    <row r="1157" spans="1:23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13">
        <f t="shared" si="130"/>
        <v>1</v>
      </c>
      <c r="P1157" s="39">
        <f t="shared" si="131"/>
        <v>23.5</v>
      </c>
      <c r="Q1157" s="39" t="s">
        <v>8315</v>
      </c>
      <c r="R1157" s="39" t="s">
        <v>8311</v>
      </c>
      <c r="S1157" s="42">
        <f t="shared" si="126"/>
        <v>41835.763986203703</v>
      </c>
      <c r="T1157" s="42">
        <f t="shared" si="127"/>
        <v>41865.763986203703</v>
      </c>
      <c r="U1157" s="40">
        <f t="shared" si="128"/>
        <v>2014</v>
      </c>
      <c r="V1157" s="40">
        <f t="shared" si="129"/>
        <v>2014</v>
      </c>
      <c r="W1157" s="50">
        <f t="shared" si="132"/>
        <v>30</v>
      </c>
    </row>
    <row r="1158" spans="1:23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13">
        <f t="shared" si="130"/>
        <v>0</v>
      </c>
      <c r="P1158" s="39">
        <f t="shared" si="131"/>
        <v>0</v>
      </c>
      <c r="Q1158" s="39" t="s">
        <v>8315</v>
      </c>
      <c r="R1158" s="39" t="s">
        <v>8311</v>
      </c>
      <c r="S1158" s="42">
        <f t="shared" si="126"/>
        <v>42029.071321319439</v>
      </c>
      <c r="T1158" s="42">
        <f t="shared" si="127"/>
        <v>42059.071321319439</v>
      </c>
      <c r="U1158" s="40">
        <f t="shared" si="128"/>
        <v>2015</v>
      </c>
      <c r="V1158" s="40">
        <f t="shared" si="129"/>
        <v>2015</v>
      </c>
      <c r="W1158" s="50">
        <f t="shared" si="132"/>
        <v>30</v>
      </c>
    </row>
    <row r="1159" spans="1:23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13">
        <f t="shared" si="130"/>
        <v>2</v>
      </c>
      <c r="P1159" s="39">
        <f t="shared" si="131"/>
        <v>50.33</v>
      </c>
      <c r="Q1159" s="39" t="s">
        <v>8315</v>
      </c>
      <c r="R1159" s="39" t="s">
        <v>8311</v>
      </c>
      <c r="S1159" s="42">
        <f t="shared" si="126"/>
        <v>41918.628250925925</v>
      </c>
      <c r="T1159" s="42">
        <f t="shared" si="127"/>
        <v>41978.669912962963</v>
      </c>
      <c r="U1159" s="40">
        <f t="shared" si="128"/>
        <v>2014</v>
      </c>
      <c r="V1159" s="40">
        <f t="shared" si="129"/>
        <v>2014</v>
      </c>
      <c r="W1159" s="50">
        <f t="shared" si="132"/>
        <v>60.041662037037895</v>
      </c>
    </row>
    <row r="1160" spans="1:23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13">
        <f t="shared" si="130"/>
        <v>0</v>
      </c>
      <c r="P1160" s="39">
        <f t="shared" si="131"/>
        <v>11.67</v>
      </c>
      <c r="Q1160" s="39" t="s">
        <v>8315</v>
      </c>
      <c r="R1160" s="39" t="s">
        <v>8311</v>
      </c>
      <c r="S1160" s="42">
        <f t="shared" si="126"/>
        <v>41952.091760740739</v>
      </c>
      <c r="T1160" s="42">
        <f t="shared" si="127"/>
        <v>41982.091760740746</v>
      </c>
      <c r="U1160" s="40">
        <f t="shared" si="128"/>
        <v>2014</v>
      </c>
      <c r="V1160" s="40">
        <f t="shared" si="129"/>
        <v>2014</v>
      </c>
      <c r="W1160" s="50">
        <f t="shared" si="132"/>
        <v>30.000000000007276</v>
      </c>
    </row>
    <row r="1161" spans="1:23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13">
        <f t="shared" si="130"/>
        <v>0</v>
      </c>
      <c r="P1161" s="39">
        <f t="shared" si="131"/>
        <v>0</v>
      </c>
      <c r="Q1161" s="39" t="s">
        <v>8315</v>
      </c>
      <c r="R1161" s="39" t="s">
        <v>8311</v>
      </c>
      <c r="S1161" s="42">
        <f t="shared" si="126"/>
        <v>42154.726455613432</v>
      </c>
      <c r="T1161" s="42">
        <f t="shared" si="127"/>
        <v>42185.656251157401</v>
      </c>
      <c r="U1161" s="40">
        <f t="shared" si="128"/>
        <v>2015</v>
      </c>
      <c r="V1161" s="40">
        <f t="shared" si="129"/>
        <v>2015</v>
      </c>
      <c r="W1161" s="50">
        <f t="shared" si="132"/>
        <v>30.929795543968794</v>
      </c>
    </row>
    <row r="1162" spans="1:23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13">
        <f t="shared" si="130"/>
        <v>4</v>
      </c>
      <c r="P1162" s="39">
        <f t="shared" si="131"/>
        <v>60.79</v>
      </c>
      <c r="Q1162" s="39" t="s">
        <v>8315</v>
      </c>
      <c r="R1162" s="39" t="s">
        <v>8311</v>
      </c>
      <c r="S1162" s="42">
        <f t="shared" si="126"/>
        <v>42061.154932708334</v>
      </c>
      <c r="T1162" s="42">
        <f t="shared" si="127"/>
        <v>42091.113270671296</v>
      </c>
      <c r="U1162" s="40">
        <f t="shared" si="128"/>
        <v>2015</v>
      </c>
      <c r="V1162" s="40">
        <f t="shared" si="129"/>
        <v>2015</v>
      </c>
      <c r="W1162" s="50">
        <f t="shared" si="132"/>
        <v>29.958337962962105</v>
      </c>
    </row>
    <row r="1163" spans="1:23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13">
        <f t="shared" si="130"/>
        <v>0</v>
      </c>
      <c r="P1163" s="39">
        <f t="shared" si="131"/>
        <v>0</v>
      </c>
      <c r="Q1163" s="39" t="s">
        <v>8315</v>
      </c>
      <c r="R1163" s="39" t="s">
        <v>8311</v>
      </c>
      <c r="S1163" s="42">
        <f t="shared" si="126"/>
        <v>42122.629509131948</v>
      </c>
      <c r="T1163" s="42">
        <f t="shared" si="127"/>
        <v>42143.629513761574</v>
      </c>
      <c r="U1163" s="40">
        <f t="shared" si="128"/>
        <v>2015</v>
      </c>
      <c r="V1163" s="40">
        <f t="shared" si="129"/>
        <v>2015</v>
      </c>
      <c r="W1163" s="50">
        <f t="shared" si="132"/>
        <v>21.000004629626346</v>
      </c>
    </row>
    <row r="1164" spans="1:23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13">
        <f t="shared" si="130"/>
        <v>0</v>
      </c>
      <c r="P1164" s="39">
        <f t="shared" si="131"/>
        <v>17.5</v>
      </c>
      <c r="Q1164" s="39" t="s">
        <v>8315</v>
      </c>
      <c r="R1164" s="39" t="s">
        <v>8311</v>
      </c>
      <c r="S1164" s="42">
        <f t="shared" si="126"/>
        <v>41876.683621111108</v>
      </c>
      <c r="T1164" s="42">
        <f t="shared" si="127"/>
        <v>41907.683614166664</v>
      </c>
      <c r="U1164" s="40">
        <f t="shared" si="128"/>
        <v>2014</v>
      </c>
      <c r="V1164" s="40">
        <f t="shared" si="129"/>
        <v>2014</v>
      </c>
      <c r="W1164" s="50">
        <f t="shared" si="132"/>
        <v>30.999993055556843</v>
      </c>
    </row>
    <row r="1165" spans="1:23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13">
        <f t="shared" si="130"/>
        <v>0</v>
      </c>
      <c r="P1165" s="39">
        <f t="shared" si="131"/>
        <v>0</v>
      </c>
      <c r="Q1165" s="39" t="s">
        <v>8315</v>
      </c>
      <c r="R1165" s="39" t="s">
        <v>8311</v>
      </c>
      <c r="S1165" s="42">
        <f t="shared" si="126"/>
        <v>41830.723621759258</v>
      </c>
      <c r="T1165" s="42">
        <f t="shared" si="127"/>
        <v>41860.723621759258</v>
      </c>
      <c r="U1165" s="40">
        <f t="shared" si="128"/>
        <v>2014</v>
      </c>
      <c r="V1165" s="40">
        <f t="shared" si="129"/>
        <v>2014</v>
      </c>
      <c r="W1165" s="50">
        <f t="shared" si="132"/>
        <v>30</v>
      </c>
    </row>
    <row r="1166" spans="1:23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13">
        <f t="shared" si="130"/>
        <v>0</v>
      </c>
      <c r="P1166" s="39">
        <f t="shared" si="131"/>
        <v>0</v>
      </c>
      <c r="Q1166" s="39" t="s">
        <v>8315</v>
      </c>
      <c r="R1166" s="39" t="s">
        <v>8311</v>
      </c>
      <c r="S1166" s="42">
        <f t="shared" si="126"/>
        <v>42509.724335439816</v>
      </c>
      <c r="T1166" s="42">
        <f t="shared" si="127"/>
        <v>42539.724335439816</v>
      </c>
      <c r="U1166" s="40">
        <f t="shared" si="128"/>
        <v>2016</v>
      </c>
      <c r="V1166" s="40">
        <f t="shared" si="129"/>
        <v>2016</v>
      </c>
      <c r="W1166" s="50">
        <f t="shared" si="132"/>
        <v>30</v>
      </c>
    </row>
    <row r="1167" spans="1:23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13">
        <f t="shared" si="130"/>
        <v>21</v>
      </c>
      <c r="P1167" s="39">
        <f t="shared" si="131"/>
        <v>82.82</v>
      </c>
      <c r="Q1167" s="39" t="s">
        <v>8315</v>
      </c>
      <c r="R1167" s="39" t="s">
        <v>8311</v>
      </c>
      <c r="S1167" s="42">
        <f t="shared" si="126"/>
        <v>41792.214476041663</v>
      </c>
      <c r="T1167" s="42">
        <f t="shared" si="127"/>
        <v>41826.214471412037</v>
      </c>
      <c r="U1167" s="40">
        <f t="shared" si="128"/>
        <v>2014</v>
      </c>
      <c r="V1167" s="40">
        <f t="shared" si="129"/>
        <v>2014</v>
      </c>
      <c r="W1167" s="50">
        <f t="shared" si="132"/>
        <v>33.999995370373654</v>
      </c>
    </row>
    <row r="1168" spans="1:23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13">
        <f t="shared" si="130"/>
        <v>19</v>
      </c>
      <c r="P1168" s="39">
        <f t="shared" si="131"/>
        <v>358.88</v>
      </c>
      <c r="Q1168" s="39" t="s">
        <v>8315</v>
      </c>
      <c r="R1168" s="39" t="s">
        <v>8311</v>
      </c>
      <c r="S1168" s="42">
        <f t="shared" si="126"/>
        <v>42150.485443773148</v>
      </c>
      <c r="T1168" s="42">
        <f t="shared" si="127"/>
        <v>42181.166668981481</v>
      </c>
      <c r="U1168" s="40">
        <f t="shared" si="128"/>
        <v>2015</v>
      </c>
      <c r="V1168" s="40">
        <f t="shared" si="129"/>
        <v>2015</v>
      </c>
      <c r="W1168" s="50">
        <f t="shared" si="132"/>
        <v>30.681225208332762</v>
      </c>
    </row>
    <row r="1169" spans="1:23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13">
        <f t="shared" si="130"/>
        <v>2</v>
      </c>
      <c r="P1169" s="39">
        <f t="shared" si="131"/>
        <v>61.19</v>
      </c>
      <c r="Q1169" s="39" t="s">
        <v>8315</v>
      </c>
      <c r="R1169" s="39" t="s">
        <v>8311</v>
      </c>
      <c r="S1169" s="42">
        <f t="shared" si="126"/>
        <v>41863.734896932874</v>
      </c>
      <c r="T1169" s="42">
        <f t="shared" si="127"/>
        <v>41894.7349015625</v>
      </c>
      <c r="U1169" s="40">
        <f t="shared" si="128"/>
        <v>2014</v>
      </c>
      <c r="V1169" s="40">
        <f t="shared" si="129"/>
        <v>2014</v>
      </c>
      <c r="W1169" s="50">
        <f t="shared" si="132"/>
        <v>31.000004629626346</v>
      </c>
    </row>
    <row r="1170" spans="1:23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13">
        <f t="shared" si="130"/>
        <v>6</v>
      </c>
      <c r="P1170" s="39">
        <f t="shared" si="131"/>
        <v>340</v>
      </c>
      <c r="Q1170" s="39" t="s">
        <v>8315</v>
      </c>
      <c r="R1170" s="39" t="s">
        <v>8311</v>
      </c>
      <c r="S1170" s="42">
        <f t="shared" si="126"/>
        <v>42605.053993807873</v>
      </c>
      <c r="T1170" s="42">
        <f t="shared" si="127"/>
        <v>42635.053993807873</v>
      </c>
      <c r="U1170" s="40">
        <f t="shared" si="128"/>
        <v>2016</v>
      </c>
      <c r="V1170" s="40">
        <f t="shared" si="129"/>
        <v>2016</v>
      </c>
      <c r="W1170" s="50">
        <f t="shared" si="132"/>
        <v>30</v>
      </c>
    </row>
    <row r="1171" spans="1:23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13">
        <f t="shared" si="130"/>
        <v>0</v>
      </c>
      <c r="P1171" s="39">
        <f t="shared" si="131"/>
        <v>5.67</v>
      </c>
      <c r="Q1171" s="39" t="s">
        <v>8315</v>
      </c>
      <c r="R1171" s="39" t="s">
        <v>8311</v>
      </c>
      <c r="S1171" s="42">
        <f t="shared" si="126"/>
        <v>42027.353747256944</v>
      </c>
      <c r="T1171" s="42">
        <f t="shared" si="127"/>
        <v>42057.353747256944</v>
      </c>
      <c r="U1171" s="40">
        <f t="shared" si="128"/>
        <v>2015</v>
      </c>
      <c r="V1171" s="40">
        <f t="shared" si="129"/>
        <v>2015</v>
      </c>
      <c r="W1171" s="50">
        <f t="shared" si="132"/>
        <v>30</v>
      </c>
    </row>
    <row r="1172" spans="1:23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13">
        <f t="shared" si="130"/>
        <v>0</v>
      </c>
      <c r="P1172" s="39">
        <f t="shared" si="131"/>
        <v>50</v>
      </c>
      <c r="Q1172" s="39" t="s">
        <v>8315</v>
      </c>
      <c r="R1172" s="39" t="s">
        <v>8311</v>
      </c>
      <c r="S1172" s="42">
        <f t="shared" si="126"/>
        <v>42124.893184849541</v>
      </c>
      <c r="T1172" s="42">
        <f t="shared" si="127"/>
        <v>42154.893184849541</v>
      </c>
      <c r="U1172" s="40">
        <f t="shared" si="128"/>
        <v>2015</v>
      </c>
      <c r="V1172" s="40">
        <f t="shared" si="129"/>
        <v>2015</v>
      </c>
      <c r="W1172" s="50">
        <f t="shared" si="132"/>
        <v>30</v>
      </c>
    </row>
    <row r="1173" spans="1:23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13">
        <f t="shared" si="130"/>
        <v>0</v>
      </c>
      <c r="P1173" s="39">
        <f t="shared" si="131"/>
        <v>25</v>
      </c>
      <c r="Q1173" s="39" t="s">
        <v>8315</v>
      </c>
      <c r="R1173" s="39" t="s">
        <v>8311</v>
      </c>
      <c r="S1173" s="42">
        <f t="shared" si="126"/>
        <v>41938.804712118057</v>
      </c>
      <c r="T1173" s="42">
        <f t="shared" si="127"/>
        <v>41956.846388043981</v>
      </c>
      <c r="U1173" s="40">
        <f t="shared" si="128"/>
        <v>2014</v>
      </c>
      <c r="V1173" s="40">
        <f t="shared" si="129"/>
        <v>2014</v>
      </c>
      <c r="W1173" s="50">
        <f t="shared" si="132"/>
        <v>18.04167592592421</v>
      </c>
    </row>
    <row r="1174" spans="1:23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13">
        <f t="shared" si="130"/>
        <v>0</v>
      </c>
      <c r="P1174" s="39">
        <f t="shared" si="131"/>
        <v>0</v>
      </c>
      <c r="Q1174" s="39" t="s">
        <v>8315</v>
      </c>
      <c r="R1174" s="39" t="s">
        <v>8311</v>
      </c>
      <c r="S1174" s="42">
        <f t="shared" si="126"/>
        <v>41841.682323518522</v>
      </c>
      <c r="T1174" s="42">
        <f t="shared" si="127"/>
        <v>41871.682323518522</v>
      </c>
      <c r="U1174" s="40">
        <f t="shared" si="128"/>
        <v>2014</v>
      </c>
      <c r="V1174" s="40">
        <f t="shared" si="129"/>
        <v>2014</v>
      </c>
      <c r="W1174" s="50">
        <f t="shared" si="132"/>
        <v>30</v>
      </c>
    </row>
    <row r="1175" spans="1:23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13">
        <f t="shared" si="130"/>
        <v>0</v>
      </c>
      <c r="P1175" s="39">
        <f t="shared" si="131"/>
        <v>30</v>
      </c>
      <c r="Q1175" s="39" t="s">
        <v>8315</v>
      </c>
      <c r="R1175" s="39" t="s">
        <v>8311</v>
      </c>
      <c r="S1175" s="42">
        <f t="shared" si="126"/>
        <v>42184.185845567132</v>
      </c>
      <c r="T1175" s="42">
        <f t="shared" si="127"/>
        <v>42219.185845567132</v>
      </c>
      <c r="U1175" s="40">
        <f t="shared" si="128"/>
        <v>2015</v>
      </c>
      <c r="V1175" s="40">
        <f t="shared" si="129"/>
        <v>2015</v>
      </c>
      <c r="W1175" s="50">
        <f t="shared" si="132"/>
        <v>35</v>
      </c>
    </row>
    <row r="1176" spans="1:23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13">
        <f t="shared" si="130"/>
        <v>6</v>
      </c>
      <c r="P1176" s="39">
        <f t="shared" si="131"/>
        <v>46.63</v>
      </c>
      <c r="Q1176" s="39" t="s">
        <v>8315</v>
      </c>
      <c r="R1176" s="39" t="s">
        <v>8311</v>
      </c>
      <c r="S1176" s="42">
        <f t="shared" si="126"/>
        <v>42468.84175146991</v>
      </c>
      <c r="T1176" s="42">
        <f t="shared" si="127"/>
        <v>42498.84175146991</v>
      </c>
      <c r="U1176" s="40">
        <f t="shared" si="128"/>
        <v>2016</v>
      </c>
      <c r="V1176" s="40">
        <f t="shared" si="129"/>
        <v>2016</v>
      </c>
      <c r="W1176" s="50">
        <f t="shared" si="132"/>
        <v>30</v>
      </c>
    </row>
    <row r="1177" spans="1:23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13">
        <f t="shared" si="130"/>
        <v>3</v>
      </c>
      <c r="P1177" s="39">
        <f t="shared" si="131"/>
        <v>65</v>
      </c>
      <c r="Q1177" s="39" t="s">
        <v>8315</v>
      </c>
      <c r="R1177" s="39" t="s">
        <v>8311</v>
      </c>
      <c r="S1177" s="42">
        <f t="shared" si="126"/>
        <v>42170.728464571759</v>
      </c>
      <c r="T1177" s="42">
        <f t="shared" si="127"/>
        <v>42200.728464571759</v>
      </c>
      <c r="U1177" s="40">
        <f t="shared" si="128"/>
        <v>2015</v>
      </c>
      <c r="V1177" s="40">
        <f t="shared" si="129"/>
        <v>2015</v>
      </c>
      <c r="W1177" s="50">
        <f t="shared" si="132"/>
        <v>30</v>
      </c>
    </row>
    <row r="1178" spans="1:23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13">
        <f t="shared" si="130"/>
        <v>0</v>
      </c>
      <c r="P1178" s="39">
        <f t="shared" si="131"/>
        <v>10</v>
      </c>
      <c r="Q1178" s="39" t="s">
        <v>8315</v>
      </c>
      <c r="R1178" s="39" t="s">
        <v>8311</v>
      </c>
      <c r="S1178" s="42">
        <f t="shared" si="126"/>
        <v>42746.019658541671</v>
      </c>
      <c r="T1178" s="42">
        <f t="shared" si="127"/>
        <v>42800.541668981481</v>
      </c>
      <c r="U1178" s="40">
        <f t="shared" si="128"/>
        <v>2017</v>
      </c>
      <c r="V1178" s="40">
        <f t="shared" si="129"/>
        <v>2017</v>
      </c>
      <c r="W1178" s="50">
        <f t="shared" si="132"/>
        <v>54.522010439810401</v>
      </c>
    </row>
    <row r="1179" spans="1:23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13">
        <f t="shared" si="130"/>
        <v>0</v>
      </c>
      <c r="P1179" s="39">
        <f t="shared" si="131"/>
        <v>0</v>
      </c>
      <c r="Q1179" s="39" t="s">
        <v>8315</v>
      </c>
      <c r="R1179" s="39" t="s">
        <v>8311</v>
      </c>
      <c r="S1179" s="42">
        <f t="shared" si="126"/>
        <v>41897.660836759256</v>
      </c>
      <c r="T1179" s="42">
        <f t="shared" si="127"/>
        <v>41927.660836759256</v>
      </c>
      <c r="U1179" s="40">
        <f t="shared" si="128"/>
        <v>2014</v>
      </c>
      <c r="V1179" s="40">
        <f t="shared" si="129"/>
        <v>2014</v>
      </c>
      <c r="W1179" s="50">
        <f t="shared" si="132"/>
        <v>30</v>
      </c>
    </row>
    <row r="1180" spans="1:23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13">
        <f t="shared" si="130"/>
        <v>0</v>
      </c>
      <c r="P1180" s="39">
        <f t="shared" si="131"/>
        <v>5</v>
      </c>
      <c r="Q1180" s="39" t="s">
        <v>8315</v>
      </c>
      <c r="R1180" s="39" t="s">
        <v>8311</v>
      </c>
      <c r="S1180" s="42">
        <f t="shared" si="126"/>
        <v>41837.905699675925</v>
      </c>
      <c r="T1180" s="42">
        <f t="shared" si="127"/>
        <v>41867.905699675925</v>
      </c>
      <c r="U1180" s="40">
        <f t="shared" si="128"/>
        <v>2014</v>
      </c>
      <c r="V1180" s="40">
        <f t="shared" si="129"/>
        <v>2014</v>
      </c>
      <c r="W1180" s="50">
        <f t="shared" si="132"/>
        <v>30</v>
      </c>
    </row>
    <row r="1181" spans="1:23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13">
        <f t="shared" si="130"/>
        <v>5</v>
      </c>
      <c r="P1181" s="39">
        <f t="shared" si="131"/>
        <v>640</v>
      </c>
      <c r="Q1181" s="39" t="s">
        <v>8315</v>
      </c>
      <c r="R1181" s="39" t="s">
        <v>8311</v>
      </c>
      <c r="S1181" s="42">
        <f t="shared" si="126"/>
        <v>42275.720227164355</v>
      </c>
      <c r="T1181" s="42">
        <f t="shared" si="127"/>
        <v>42305.720227164355</v>
      </c>
      <c r="U1181" s="40">
        <f t="shared" si="128"/>
        <v>2015</v>
      </c>
      <c r="V1181" s="40">
        <f t="shared" si="129"/>
        <v>2015</v>
      </c>
      <c r="W1181" s="50">
        <f t="shared" si="132"/>
        <v>30</v>
      </c>
    </row>
    <row r="1182" spans="1:23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13">
        <f t="shared" si="130"/>
        <v>12</v>
      </c>
      <c r="P1182" s="39">
        <f t="shared" si="131"/>
        <v>69.12</v>
      </c>
      <c r="Q1182" s="39" t="s">
        <v>8315</v>
      </c>
      <c r="R1182" s="39" t="s">
        <v>8311</v>
      </c>
      <c r="S1182" s="42">
        <f t="shared" si="126"/>
        <v>41781.806880949072</v>
      </c>
      <c r="T1182" s="42">
        <f t="shared" si="127"/>
        <v>41818.806878634256</v>
      </c>
      <c r="U1182" s="40">
        <f t="shared" si="128"/>
        <v>2014</v>
      </c>
      <c r="V1182" s="40">
        <f t="shared" si="129"/>
        <v>2014</v>
      </c>
      <c r="W1182" s="50">
        <f t="shared" si="132"/>
        <v>36.999997685183189</v>
      </c>
    </row>
    <row r="1183" spans="1:23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13">
        <f t="shared" si="130"/>
        <v>0</v>
      </c>
      <c r="P1183" s="39">
        <f t="shared" si="131"/>
        <v>1.33</v>
      </c>
      <c r="Q1183" s="39" t="s">
        <v>8315</v>
      </c>
      <c r="R1183" s="39" t="s">
        <v>8311</v>
      </c>
      <c r="S1183" s="42">
        <f t="shared" si="126"/>
        <v>42034.339367141205</v>
      </c>
      <c r="T1183" s="42">
        <f t="shared" si="127"/>
        <v>42064.339367141205</v>
      </c>
      <c r="U1183" s="40">
        <f t="shared" si="128"/>
        <v>2015</v>
      </c>
      <c r="V1183" s="40">
        <f t="shared" si="129"/>
        <v>2015</v>
      </c>
      <c r="W1183" s="50">
        <f t="shared" si="132"/>
        <v>30</v>
      </c>
    </row>
    <row r="1184" spans="1:23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13">
        <f t="shared" si="130"/>
        <v>4</v>
      </c>
      <c r="P1184" s="39">
        <f t="shared" si="131"/>
        <v>10.5</v>
      </c>
      <c r="Q1184" s="39" t="s">
        <v>8315</v>
      </c>
      <c r="R1184" s="39" t="s">
        <v>8311</v>
      </c>
      <c r="S1184" s="42">
        <f t="shared" si="126"/>
        <v>42728.827408425932</v>
      </c>
      <c r="T1184" s="42">
        <f t="shared" si="127"/>
        <v>42747.695837037034</v>
      </c>
      <c r="U1184" s="40">
        <f t="shared" si="128"/>
        <v>2017</v>
      </c>
      <c r="V1184" s="40">
        <f t="shared" si="129"/>
        <v>2016</v>
      </c>
      <c r="W1184" s="50">
        <f t="shared" si="132"/>
        <v>18.86842861110199</v>
      </c>
    </row>
    <row r="1185" spans="1:23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13">
        <f t="shared" si="130"/>
        <v>4</v>
      </c>
      <c r="P1185" s="39">
        <f t="shared" si="131"/>
        <v>33.33</v>
      </c>
      <c r="Q1185" s="39" t="s">
        <v>8315</v>
      </c>
      <c r="R1185" s="39" t="s">
        <v>8311</v>
      </c>
      <c r="S1185" s="42">
        <f t="shared" si="126"/>
        <v>42656.861379895832</v>
      </c>
      <c r="T1185" s="42">
        <f t="shared" si="127"/>
        <v>42676.165973842595</v>
      </c>
      <c r="U1185" s="40">
        <f t="shared" si="128"/>
        <v>2016</v>
      </c>
      <c r="V1185" s="40">
        <f t="shared" si="129"/>
        <v>2016</v>
      </c>
      <c r="W1185" s="50">
        <f t="shared" si="132"/>
        <v>19.304593946762907</v>
      </c>
    </row>
    <row r="1186" spans="1:23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13">
        <f t="shared" si="130"/>
        <v>105</v>
      </c>
      <c r="P1186" s="39">
        <f t="shared" si="131"/>
        <v>61.56</v>
      </c>
      <c r="Q1186" s="39" t="s">
        <v>8345</v>
      </c>
      <c r="R1186" s="39" t="s">
        <v>8335</v>
      </c>
      <c r="S1186" s="42">
        <f t="shared" si="126"/>
        <v>42741.59967142361</v>
      </c>
      <c r="T1186" s="42">
        <f t="shared" si="127"/>
        <v>42772.599664479167</v>
      </c>
      <c r="U1186" s="40">
        <f t="shared" si="128"/>
        <v>2017</v>
      </c>
      <c r="V1186" s="40">
        <f t="shared" si="129"/>
        <v>2017</v>
      </c>
      <c r="W1186" s="50">
        <f t="shared" si="132"/>
        <v>30.999993055556843</v>
      </c>
    </row>
    <row r="1187" spans="1:23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13">
        <f t="shared" si="130"/>
        <v>105</v>
      </c>
      <c r="P1187" s="39">
        <f t="shared" si="131"/>
        <v>118.74</v>
      </c>
      <c r="Q1187" s="39" t="s">
        <v>8345</v>
      </c>
      <c r="R1187" s="39" t="s">
        <v>8335</v>
      </c>
      <c r="S1187" s="42">
        <f t="shared" si="126"/>
        <v>42130.8651521875</v>
      </c>
      <c r="T1187" s="42">
        <f t="shared" si="127"/>
        <v>42163.166666666672</v>
      </c>
      <c r="U1187" s="40">
        <f t="shared" si="128"/>
        <v>2015</v>
      </c>
      <c r="V1187" s="40">
        <f t="shared" si="129"/>
        <v>2015</v>
      </c>
      <c r="W1187" s="50">
        <f t="shared" si="132"/>
        <v>32.301514479171601</v>
      </c>
    </row>
    <row r="1188" spans="1:23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13">
        <f t="shared" si="130"/>
        <v>107</v>
      </c>
      <c r="P1188" s="39">
        <f t="shared" si="131"/>
        <v>65.08</v>
      </c>
      <c r="Q1188" s="39" t="s">
        <v>8345</v>
      </c>
      <c r="R1188" s="39" t="s">
        <v>8335</v>
      </c>
      <c r="S1188" s="42">
        <f t="shared" si="126"/>
        <v>42123.863370312494</v>
      </c>
      <c r="T1188" s="42">
        <f t="shared" si="127"/>
        <v>42156.945839351858</v>
      </c>
      <c r="U1188" s="40">
        <f t="shared" si="128"/>
        <v>2015</v>
      </c>
      <c r="V1188" s="40">
        <f t="shared" si="129"/>
        <v>2015</v>
      </c>
      <c r="W1188" s="50">
        <f t="shared" si="132"/>
        <v>33.082469039363787</v>
      </c>
    </row>
    <row r="1189" spans="1:23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13">
        <f t="shared" si="130"/>
        <v>104</v>
      </c>
      <c r="P1189" s="39">
        <f t="shared" si="131"/>
        <v>130.16</v>
      </c>
      <c r="Q1189" s="39" t="s">
        <v>8345</v>
      </c>
      <c r="R1189" s="39" t="s">
        <v>8335</v>
      </c>
      <c r="S1189" s="42">
        <f t="shared" si="126"/>
        <v>42109.894945868058</v>
      </c>
      <c r="T1189" s="42">
        <f t="shared" si="127"/>
        <v>42141.750006944443</v>
      </c>
      <c r="U1189" s="40">
        <f t="shared" si="128"/>
        <v>2015</v>
      </c>
      <c r="V1189" s="40">
        <f t="shared" si="129"/>
        <v>2015</v>
      </c>
      <c r="W1189" s="50">
        <f t="shared" si="132"/>
        <v>31.855061076385027</v>
      </c>
    </row>
    <row r="1190" spans="1:23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13">
        <f t="shared" si="130"/>
        <v>161</v>
      </c>
      <c r="P1190" s="39">
        <f t="shared" si="131"/>
        <v>37.78</v>
      </c>
      <c r="Q1190" s="39" t="s">
        <v>8345</v>
      </c>
      <c r="R1190" s="39" t="s">
        <v>8335</v>
      </c>
      <c r="S1190" s="42">
        <f t="shared" si="126"/>
        <v>42711.700698379631</v>
      </c>
      <c r="T1190" s="42">
        <f t="shared" si="127"/>
        <v>42732.700703009265</v>
      </c>
      <c r="U1190" s="40">
        <f t="shared" si="128"/>
        <v>2016</v>
      </c>
      <c r="V1190" s="40">
        <f t="shared" si="129"/>
        <v>2016</v>
      </c>
      <c r="W1190" s="50">
        <f t="shared" si="132"/>
        <v>21.000004629633622</v>
      </c>
    </row>
    <row r="1191" spans="1:23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13">
        <f t="shared" si="130"/>
        <v>108</v>
      </c>
      <c r="P1191" s="39">
        <f t="shared" si="131"/>
        <v>112.79</v>
      </c>
      <c r="Q1191" s="39" t="s">
        <v>8345</v>
      </c>
      <c r="R1191" s="39" t="s">
        <v>8335</v>
      </c>
      <c r="S1191" s="42">
        <f t="shared" si="126"/>
        <v>42529.979115682872</v>
      </c>
      <c r="T1191" s="42">
        <f t="shared" si="127"/>
        <v>42550.979120312499</v>
      </c>
      <c r="U1191" s="40">
        <f t="shared" si="128"/>
        <v>2016</v>
      </c>
      <c r="V1191" s="40">
        <f t="shared" si="129"/>
        <v>2016</v>
      </c>
      <c r="W1191" s="50">
        <f t="shared" si="132"/>
        <v>21.000004629626346</v>
      </c>
    </row>
    <row r="1192" spans="1:23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13">
        <f t="shared" si="130"/>
        <v>135</v>
      </c>
      <c r="P1192" s="39">
        <f t="shared" si="131"/>
        <v>51.92</v>
      </c>
      <c r="Q1192" s="39" t="s">
        <v>8345</v>
      </c>
      <c r="R1192" s="39" t="s">
        <v>8335</v>
      </c>
      <c r="S1192" s="42">
        <f t="shared" si="126"/>
        <v>41852.665807002311</v>
      </c>
      <c r="T1192" s="42">
        <f t="shared" si="127"/>
        <v>41882.665807002311</v>
      </c>
      <c r="U1192" s="40">
        <f t="shared" si="128"/>
        <v>2014</v>
      </c>
      <c r="V1192" s="40">
        <f t="shared" si="129"/>
        <v>2014</v>
      </c>
      <c r="W1192" s="50">
        <f t="shared" si="132"/>
        <v>30</v>
      </c>
    </row>
    <row r="1193" spans="1:23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13">
        <f t="shared" si="130"/>
        <v>109</v>
      </c>
      <c r="P1193" s="39">
        <f t="shared" si="131"/>
        <v>89.24</v>
      </c>
      <c r="Q1193" s="39" t="s">
        <v>8345</v>
      </c>
      <c r="R1193" s="39" t="s">
        <v>8335</v>
      </c>
      <c r="S1193" s="42">
        <f t="shared" si="126"/>
        <v>42419.603705555557</v>
      </c>
      <c r="T1193" s="42">
        <f t="shared" si="127"/>
        <v>42449.562043518519</v>
      </c>
      <c r="U1193" s="40">
        <f t="shared" si="128"/>
        <v>2016</v>
      </c>
      <c r="V1193" s="40">
        <f t="shared" si="129"/>
        <v>2016</v>
      </c>
      <c r="W1193" s="50">
        <f t="shared" si="132"/>
        <v>29.958337962962105</v>
      </c>
    </row>
    <row r="1194" spans="1:23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13">
        <f t="shared" si="130"/>
        <v>290</v>
      </c>
      <c r="P1194" s="39">
        <f t="shared" si="131"/>
        <v>19.329999999999998</v>
      </c>
      <c r="Q1194" s="39" t="s">
        <v>8345</v>
      </c>
      <c r="R1194" s="39" t="s">
        <v>8335</v>
      </c>
      <c r="S1194" s="42">
        <f t="shared" si="126"/>
        <v>42747.506701134262</v>
      </c>
      <c r="T1194" s="42">
        <f t="shared" si="127"/>
        <v>42777.506701134262</v>
      </c>
      <c r="U1194" s="40">
        <f t="shared" si="128"/>
        <v>2017</v>
      </c>
      <c r="V1194" s="40">
        <f t="shared" si="129"/>
        <v>2017</v>
      </c>
      <c r="W1194" s="50">
        <f t="shared" si="132"/>
        <v>30</v>
      </c>
    </row>
    <row r="1195" spans="1:23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13">
        <f t="shared" si="130"/>
        <v>104</v>
      </c>
      <c r="P1195" s="39">
        <f t="shared" si="131"/>
        <v>79.97</v>
      </c>
      <c r="Q1195" s="39" t="s">
        <v>8345</v>
      </c>
      <c r="R1195" s="39" t="s">
        <v>8335</v>
      </c>
      <c r="S1195" s="42">
        <f t="shared" si="126"/>
        <v>42409.776077002316</v>
      </c>
      <c r="T1195" s="42">
        <f t="shared" si="127"/>
        <v>42469.734414965278</v>
      </c>
      <c r="U1195" s="40">
        <f t="shared" si="128"/>
        <v>2016</v>
      </c>
      <c r="V1195" s="40">
        <f t="shared" si="129"/>
        <v>2016</v>
      </c>
      <c r="W1195" s="50">
        <f t="shared" si="132"/>
        <v>59.958337962962105</v>
      </c>
    </row>
    <row r="1196" spans="1:23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13">
        <f t="shared" si="130"/>
        <v>322</v>
      </c>
      <c r="P1196" s="39">
        <f t="shared" si="131"/>
        <v>56.41</v>
      </c>
      <c r="Q1196" s="39" t="s">
        <v>8345</v>
      </c>
      <c r="R1196" s="39" t="s">
        <v>8335</v>
      </c>
      <c r="S1196" s="42">
        <f t="shared" si="126"/>
        <v>42072.488187256939</v>
      </c>
      <c r="T1196" s="42">
        <f t="shared" si="127"/>
        <v>42102.488187256939</v>
      </c>
      <c r="U1196" s="40">
        <f t="shared" si="128"/>
        <v>2015</v>
      </c>
      <c r="V1196" s="40">
        <f t="shared" si="129"/>
        <v>2015</v>
      </c>
      <c r="W1196" s="50">
        <f t="shared" si="132"/>
        <v>30</v>
      </c>
    </row>
    <row r="1197" spans="1:23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13">
        <f t="shared" si="130"/>
        <v>135</v>
      </c>
      <c r="P1197" s="39">
        <f t="shared" si="131"/>
        <v>79.41</v>
      </c>
      <c r="Q1197" s="39" t="s">
        <v>8345</v>
      </c>
      <c r="R1197" s="39" t="s">
        <v>8335</v>
      </c>
      <c r="S1197" s="42">
        <f t="shared" si="126"/>
        <v>42298.347843206022</v>
      </c>
      <c r="T1197" s="42">
        <f t="shared" si="127"/>
        <v>42358.375</v>
      </c>
      <c r="U1197" s="40">
        <f t="shared" si="128"/>
        <v>2015</v>
      </c>
      <c r="V1197" s="40">
        <f t="shared" si="129"/>
        <v>2015</v>
      </c>
      <c r="W1197" s="50">
        <f t="shared" si="132"/>
        <v>60.027156793978065</v>
      </c>
    </row>
    <row r="1198" spans="1:23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13">
        <f t="shared" si="130"/>
        <v>270</v>
      </c>
      <c r="P1198" s="39">
        <f t="shared" si="131"/>
        <v>76.44</v>
      </c>
      <c r="Q1198" s="39" t="s">
        <v>8345</v>
      </c>
      <c r="R1198" s="39" t="s">
        <v>8335</v>
      </c>
      <c r="S1198" s="42">
        <f t="shared" si="126"/>
        <v>42326.818744664357</v>
      </c>
      <c r="T1198" s="42">
        <f t="shared" si="127"/>
        <v>42356.818744664357</v>
      </c>
      <c r="U1198" s="40">
        <f t="shared" si="128"/>
        <v>2015</v>
      </c>
      <c r="V1198" s="40">
        <f t="shared" si="129"/>
        <v>2015</v>
      </c>
      <c r="W1198" s="50">
        <f t="shared" si="132"/>
        <v>30</v>
      </c>
    </row>
    <row r="1199" spans="1:23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13">
        <f t="shared" si="130"/>
        <v>253</v>
      </c>
      <c r="P1199" s="39">
        <f t="shared" si="131"/>
        <v>121</v>
      </c>
      <c r="Q1199" s="39" t="s">
        <v>8345</v>
      </c>
      <c r="R1199" s="39" t="s">
        <v>8335</v>
      </c>
      <c r="S1199" s="42">
        <f t="shared" si="126"/>
        <v>42503.66474576389</v>
      </c>
      <c r="T1199" s="42">
        <f t="shared" si="127"/>
        <v>42534.249311805557</v>
      </c>
      <c r="U1199" s="40">
        <f t="shared" si="128"/>
        <v>2016</v>
      </c>
      <c r="V1199" s="40">
        <f t="shared" si="129"/>
        <v>2016</v>
      </c>
      <c r="W1199" s="50">
        <f t="shared" si="132"/>
        <v>30.584566041667131</v>
      </c>
    </row>
    <row r="1200" spans="1:23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13">
        <f t="shared" si="130"/>
        <v>261</v>
      </c>
      <c r="P1200" s="39">
        <f t="shared" si="131"/>
        <v>54.62</v>
      </c>
      <c r="Q1200" s="39" t="s">
        <v>8345</v>
      </c>
      <c r="R1200" s="39" t="s">
        <v>8335</v>
      </c>
      <c r="S1200" s="42">
        <f t="shared" si="126"/>
        <v>42333.619051921298</v>
      </c>
      <c r="T1200" s="42">
        <f t="shared" si="127"/>
        <v>42369.125009259253</v>
      </c>
      <c r="U1200" s="40">
        <f t="shared" si="128"/>
        <v>2015</v>
      </c>
      <c r="V1200" s="40">
        <f t="shared" si="129"/>
        <v>2015</v>
      </c>
      <c r="W1200" s="50">
        <f t="shared" si="132"/>
        <v>35.505957337954897</v>
      </c>
    </row>
    <row r="1201" spans="1:23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13">
        <f t="shared" si="130"/>
        <v>101</v>
      </c>
      <c r="P1201" s="39">
        <f t="shared" si="131"/>
        <v>299.22000000000003</v>
      </c>
      <c r="Q1201" s="39" t="s">
        <v>8345</v>
      </c>
      <c r="R1201" s="39" t="s">
        <v>8335</v>
      </c>
      <c r="S1201" s="42">
        <f t="shared" si="126"/>
        <v>42161.770837962962</v>
      </c>
      <c r="T1201" s="42">
        <f t="shared" si="127"/>
        <v>42193.770835648145</v>
      </c>
      <c r="U1201" s="40">
        <f t="shared" si="128"/>
        <v>2015</v>
      </c>
      <c r="V1201" s="40">
        <f t="shared" si="129"/>
        <v>2015</v>
      </c>
      <c r="W1201" s="50">
        <f t="shared" si="132"/>
        <v>31.999997685183189</v>
      </c>
    </row>
    <row r="1202" spans="1:23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13">
        <f t="shared" si="130"/>
        <v>126</v>
      </c>
      <c r="P1202" s="39">
        <f t="shared" si="131"/>
        <v>58.53</v>
      </c>
      <c r="Q1202" s="39" t="s">
        <v>8345</v>
      </c>
      <c r="R1202" s="39" t="s">
        <v>8335</v>
      </c>
      <c r="S1202" s="42">
        <f t="shared" si="126"/>
        <v>42089.477502962967</v>
      </c>
      <c r="T1202" s="42">
        <f t="shared" si="127"/>
        <v>42110.477507592586</v>
      </c>
      <c r="U1202" s="40">
        <f t="shared" si="128"/>
        <v>2015</v>
      </c>
      <c r="V1202" s="40">
        <f t="shared" si="129"/>
        <v>2015</v>
      </c>
      <c r="W1202" s="50">
        <f t="shared" si="132"/>
        <v>21.00000462961907</v>
      </c>
    </row>
    <row r="1203" spans="1:23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13">
        <f t="shared" si="130"/>
        <v>102</v>
      </c>
      <c r="P1203" s="39">
        <f t="shared" si="131"/>
        <v>55.37</v>
      </c>
      <c r="Q1203" s="39" t="s">
        <v>8345</v>
      </c>
      <c r="R1203" s="39" t="s">
        <v>8335</v>
      </c>
      <c r="S1203" s="42">
        <f t="shared" si="126"/>
        <v>42536.60701673611</v>
      </c>
      <c r="T1203" s="42">
        <f t="shared" si="127"/>
        <v>42566.60701673611</v>
      </c>
      <c r="U1203" s="40">
        <f t="shared" si="128"/>
        <v>2016</v>
      </c>
      <c r="V1203" s="40">
        <f t="shared" si="129"/>
        <v>2016</v>
      </c>
      <c r="W1203" s="50">
        <f t="shared" si="132"/>
        <v>30</v>
      </c>
    </row>
    <row r="1204" spans="1:23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13">
        <f t="shared" si="130"/>
        <v>199</v>
      </c>
      <c r="P1204" s="39">
        <f t="shared" si="131"/>
        <v>183.8</v>
      </c>
      <c r="Q1204" s="39" t="s">
        <v>8345</v>
      </c>
      <c r="R1204" s="39" t="s">
        <v>8335</v>
      </c>
      <c r="S1204" s="42">
        <f t="shared" si="126"/>
        <v>42152.288821226852</v>
      </c>
      <c r="T1204" s="42">
        <f t="shared" si="127"/>
        <v>42182.288821226852</v>
      </c>
      <c r="U1204" s="40">
        <f t="shared" si="128"/>
        <v>2015</v>
      </c>
      <c r="V1204" s="40">
        <f t="shared" si="129"/>
        <v>2015</v>
      </c>
      <c r="W1204" s="50">
        <f t="shared" si="132"/>
        <v>30</v>
      </c>
    </row>
    <row r="1205" spans="1:23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13">
        <f t="shared" si="130"/>
        <v>102</v>
      </c>
      <c r="P1205" s="39">
        <f t="shared" si="131"/>
        <v>165.35</v>
      </c>
      <c r="Q1205" s="39" t="s">
        <v>8345</v>
      </c>
      <c r="R1205" s="39" t="s">
        <v>8335</v>
      </c>
      <c r="S1205" s="42">
        <f t="shared" si="126"/>
        <v>42125.614901932873</v>
      </c>
      <c r="T1205" s="42">
        <f t="shared" si="127"/>
        <v>42155.614901932873</v>
      </c>
      <c r="U1205" s="40">
        <f t="shared" si="128"/>
        <v>2015</v>
      </c>
      <c r="V1205" s="40">
        <f t="shared" si="129"/>
        <v>2015</v>
      </c>
      <c r="W1205" s="50">
        <f t="shared" si="132"/>
        <v>30</v>
      </c>
    </row>
    <row r="1206" spans="1:23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13">
        <f t="shared" si="130"/>
        <v>103</v>
      </c>
      <c r="P1206" s="39">
        <f t="shared" si="131"/>
        <v>234.79</v>
      </c>
      <c r="Q1206" s="39" t="s">
        <v>8345</v>
      </c>
      <c r="R1206" s="39" t="s">
        <v>8335</v>
      </c>
      <c r="S1206" s="42">
        <f t="shared" si="126"/>
        <v>42297.748076770833</v>
      </c>
      <c r="T1206" s="42">
        <f t="shared" si="127"/>
        <v>42342.208335648145</v>
      </c>
      <c r="U1206" s="40">
        <f t="shared" si="128"/>
        <v>2015</v>
      </c>
      <c r="V1206" s="40">
        <f t="shared" si="129"/>
        <v>2015</v>
      </c>
      <c r="W1206" s="50">
        <f t="shared" si="132"/>
        <v>44.460258877312299</v>
      </c>
    </row>
    <row r="1207" spans="1:23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13">
        <f t="shared" si="130"/>
        <v>101</v>
      </c>
      <c r="P1207" s="39">
        <f t="shared" si="131"/>
        <v>211.48</v>
      </c>
      <c r="Q1207" s="39" t="s">
        <v>8345</v>
      </c>
      <c r="R1207" s="39" t="s">
        <v>8335</v>
      </c>
      <c r="S1207" s="42">
        <f t="shared" si="126"/>
        <v>42138.506381377316</v>
      </c>
      <c r="T1207" s="42">
        <f t="shared" si="127"/>
        <v>42168.506381377316</v>
      </c>
      <c r="U1207" s="40">
        <f t="shared" si="128"/>
        <v>2015</v>
      </c>
      <c r="V1207" s="40">
        <f t="shared" si="129"/>
        <v>2015</v>
      </c>
      <c r="W1207" s="50">
        <f t="shared" si="132"/>
        <v>30</v>
      </c>
    </row>
    <row r="1208" spans="1:23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13">
        <f t="shared" si="130"/>
        <v>115</v>
      </c>
      <c r="P1208" s="39">
        <f t="shared" si="131"/>
        <v>32.340000000000003</v>
      </c>
      <c r="Q1208" s="39" t="s">
        <v>8345</v>
      </c>
      <c r="R1208" s="39" t="s">
        <v>8335</v>
      </c>
      <c r="S1208" s="42">
        <f t="shared" si="126"/>
        <v>42772.776079317133</v>
      </c>
      <c r="T1208" s="42">
        <f t="shared" si="127"/>
        <v>42805.561816435191</v>
      </c>
      <c r="U1208" s="40">
        <f t="shared" si="128"/>
        <v>2017</v>
      </c>
      <c r="V1208" s="40">
        <f t="shared" si="129"/>
        <v>2017</v>
      </c>
      <c r="W1208" s="50">
        <f t="shared" si="132"/>
        <v>32.785737118058023</v>
      </c>
    </row>
    <row r="1209" spans="1:23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13">
        <f t="shared" si="130"/>
        <v>104</v>
      </c>
      <c r="P1209" s="39">
        <f t="shared" si="131"/>
        <v>123.38</v>
      </c>
      <c r="Q1209" s="39" t="s">
        <v>8345</v>
      </c>
      <c r="R1209" s="39" t="s">
        <v>8335</v>
      </c>
      <c r="S1209" s="42">
        <f t="shared" si="126"/>
        <v>42430.430249687503</v>
      </c>
      <c r="T1209" s="42">
        <f t="shared" si="127"/>
        <v>42460.416671296298</v>
      </c>
      <c r="U1209" s="40">
        <f t="shared" si="128"/>
        <v>2016</v>
      </c>
      <c r="V1209" s="40">
        <f t="shared" si="129"/>
        <v>2016</v>
      </c>
      <c r="W1209" s="50">
        <f t="shared" si="132"/>
        <v>29.986421608795354</v>
      </c>
    </row>
    <row r="1210" spans="1:23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13">
        <f t="shared" si="130"/>
        <v>155</v>
      </c>
      <c r="P1210" s="39">
        <f t="shared" si="131"/>
        <v>207.07</v>
      </c>
      <c r="Q1210" s="39" t="s">
        <v>8345</v>
      </c>
      <c r="R1210" s="39" t="s">
        <v>8335</v>
      </c>
      <c r="S1210" s="42">
        <f t="shared" si="126"/>
        <v>42423.709084074071</v>
      </c>
      <c r="T1210" s="42">
        <f t="shared" si="127"/>
        <v>42453.667410462964</v>
      </c>
      <c r="U1210" s="40">
        <f t="shared" si="128"/>
        <v>2016</v>
      </c>
      <c r="V1210" s="40">
        <f t="shared" si="129"/>
        <v>2016</v>
      </c>
      <c r="W1210" s="50">
        <f t="shared" si="132"/>
        <v>29.958326388892601</v>
      </c>
    </row>
    <row r="1211" spans="1:23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13">
        <f t="shared" si="130"/>
        <v>106</v>
      </c>
      <c r="P1211" s="39">
        <f t="shared" si="131"/>
        <v>138.26</v>
      </c>
      <c r="Q1211" s="39" t="s">
        <v>8345</v>
      </c>
      <c r="R1211" s="39" t="s">
        <v>8335</v>
      </c>
      <c r="S1211" s="42">
        <f t="shared" si="126"/>
        <v>42761.846133159721</v>
      </c>
      <c r="T1211" s="42">
        <f t="shared" si="127"/>
        <v>42791.846133159721</v>
      </c>
      <c r="U1211" s="40">
        <f t="shared" si="128"/>
        <v>2017</v>
      </c>
      <c r="V1211" s="40">
        <f t="shared" si="129"/>
        <v>2017</v>
      </c>
      <c r="W1211" s="50">
        <f t="shared" si="132"/>
        <v>30</v>
      </c>
    </row>
    <row r="1212" spans="1:23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13">
        <f t="shared" si="130"/>
        <v>254</v>
      </c>
      <c r="P1212" s="39">
        <f t="shared" si="131"/>
        <v>493.82</v>
      </c>
      <c r="Q1212" s="39" t="s">
        <v>8345</v>
      </c>
      <c r="R1212" s="39" t="s">
        <v>8335</v>
      </c>
      <c r="S1212" s="42">
        <f t="shared" si="126"/>
        <v>42132.941812175923</v>
      </c>
      <c r="T1212" s="42">
        <f t="shared" si="127"/>
        <v>42155.875</v>
      </c>
      <c r="U1212" s="40">
        <f t="shared" si="128"/>
        <v>2015</v>
      </c>
      <c r="V1212" s="40">
        <f t="shared" si="129"/>
        <v>2015</v>
      </c>
      <c r="W1212" s="50">
        <f t="shared" si="132"/>
        <v>22.933187824077322</v>
      </c>
    </row>
    <row r="1213" spans="1:23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13">
        <f t="shared" si="130"/>
        <v>101</v>
      </c>
      <c r="P1213" s="39">
        <f t="shared" si="131"/>
        <v>168.5</v>
      </c>
      <c r="Q1213" s="39" t="s">
        <v>8345</v>
      </c>
      <c r="R1213" s="39" t="s">
        <v>8335</v>
      </c>
      <c r="S1213" s="42">
        <f t="shared" si="126"/>
        <v>42515.866449780093</v>
      </c>
      <c r="T1213" s="42">
        <f t="shared" si="127"/>
        <v>42530.866449780093</v>
      </c>
      <c r="U1213" s="40">
        <f t="shared" si="128"/>
        <v>2016</v>
      </c>
      <c r="V1213" s="40">
        <f t="shared" si="129"/>
        <v>2016</v>
      </c>
      <c r="W1213" s="50">
        <f t="shared" si="132"/>
        <v>15</v>
      </c>
    </row>
    <row r="1214" spans="1:23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13">
        <f t="shared" si="130"/>
        <v>129</v>
      </c>
      <c r="P1214" s="39">
        <f t="shared" si="131"/>
        <v>38.869999999999997</v>
      </c>
      <c r="Q1214" s="39" t="s">
        <v>8345</v>
      </c>
      <c r="R1214" s="39" t="s">
        <v>8335</v>
      </c>
      <c r="S1214" s="42">
        <f t="shared" si="126"/>
        <v>42318.950181655091</v>
      </c>
      <c r="T1214" s="42">
        <f t="shared" si="127"/>
        <v>42335.041666666672</v>
      </c>
      <c r="U1214" s="40">
        <f t="shared" si="128"/>
        <v>2015</v>
      </c>
      <c r="V1214" s="40">
        <f t="shared" si="129"/>
        <v>2015</v>
      </c>
      <c r="W1214" s="50">
        <f t="shared" si="132"/>
        <v>16.091485011580517</v>
      </c>
    </row>
    <row r="1215" spans="1:23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13">
        <f t="shared" si="130"/>
        <v>102</v>
      </c>
      <c r="P1215" s="39">
        <f t="shared" si="131"/>
        <v>61.53</v>
      </c>
      <c r="Q1215" s="39" t="s">
        <v>8345</v>
      </c>
      <c r="R1215" s="39" t="s">
        <v>8335</v>
      </c>
      <c r="S1215" s="42">
        <f t="shared" si="126"/>
        <v>42731.755788194438</v>
      </c>
      <c r="T1215" s="42">
        <f t="shared" si="127"/>
        <v>42766.755788194438</v>
      </c>
      <c r="U1215" s="40">
        <f t="shared" si="128"/>
        <v>2017</v>
      </c>
      <c r="V1215" s="40">
        <f t="shared" si="129"/>
        <v>2016</v>
      </c>
      <c r="W1215" s="50">
        <f t="shared" si="132"/>
        <v>35</v>
      </c>
    </row>
    <row r="1216" spans="1:23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13">
        <f t="shared" si="130"/>
        <v>132</v>
      </c>
      <c r="P1216" s="39">
        <f t="shared" si="131"/>
        <v>105.44</v>
      </c>
      <c r="Q1216" s="39" t="s">
        <v>8345</v>
      </c>
      <c r="R1216" s="39" t="s">
        <v>8335</v>
      </c>
      <c r="S1216" s="42">
        <f t="shared" si="126"/>
        <v>42104.840342650466</v>
      </c>
      <c r="T1216" s="42">
        <f t="shared" si="127"/>
        <v>42164.840342650466</v>
      </c>
      <c r="U1216" s="40">
        <f t="shared" si="128"/>
        <v>2015</v>
      </c>
      <c r="V1216" s="40">
        <f t="shared" si="129"/>
        <v>2015</v>
      </c>
      <c r="W1216" s="50">
        <f t="shared" si="132"/>
        <v>60</v>
      </c>
    </row>
    <row r="1217" spans="1:23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13">
        <f t="shared" si="130"/>
        <v>786</v>
      </c>
      <c r="P1217" s="39">
        <f t="shared" si="131"/>
        <v>71.59</v>
      </c>
      <c r="Q1217" s="39" t="s">
        <v>8345</v>
      </c>
      <c r="R1217" s="39" t="s">
        <v>8335</v>
      </c>
      <c r="S1217" s="42">
        <f t="shared" si="126"/>
        <v>41759.923110601849</v>
      </c>
      <c r="T1217" s="42">
        <f t="shared" si="127"/>
        <v>41789.923110601849</v>
      </c>
      <c r="U1217" s="40">
        <f t="shared" si="128"/>
        <v>2014</v>
      </c>
      <c r="V1217" s="40">
        <f t="shared" si="129"/>
        <v>2014</v>
      </c>
      <c r="W1217" s="50">
        <f t="shared" si="132"/>
        <v>30</v>
      </c>
    </row>
    <row r="1218" spans="1:23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13">
        <f t="shared" si="130"/>
        <v>146</v>
      </c>
      <c r="P1218" s="39">
        <f t="shared" si="131"/>
        <v>91.88</v>
      </c>
      <c r="Q1218" s="39" t="s">
        <v>8345</v>
      </c>
      <c r="R1218" s="39" t="s">
        <v>8335</v>
      </c>
      <c r="S1218" s="42">
        <f t="shared" ref="S1218:S1281" si="133">((((LEFT(J1218,10) &amp; "." &amp; RIGHT(J1218,3))/60)/60)/24)+DATE(1970,1,1)</f>
        <v>42247.616405752313</v>
      </c>
      <c r="T1218" s="42">
        <f t="shared" ref="T1218:T1281" si="134">((((LEFT(I1218,10) &amp; "." &amp; RIGHT(I1218,3))/60)/60)/24)+DATE(1970,1,1)</f>
        <v>42279.960428009261</v>
      </c>
      <c r="U1218" s="40">
        <f t="shared" ref="U1218:U1281" si="135">YEAR(T1218)</f>
        <v>2015</v>
      </c>
      <c r="V1218" s="40">
        <f t="shared" ref="V1218:V1281" si="136">YEAR(S1218)</f>
        <v>2015</v>
      </c>
      <c r="W1218" s="50">
        <f t="shared" si="132"/>
        <v>32.344022256947937</v>
      </c>
    </row>
    <row r="1219" spans="1:23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13">
        <f t="shared" ref="O1219:O1282" si="137">IFERROR(ROUND(E1219/D1219*100,0),"no backers")</f>
        <v>103</v>
      </c>
      <c r="P1219" s="39">
        <f t="shared" ref="P1219:P1282" si="138">IFERROR(ROUND(E1219/L1219,2),0)</f>
        <v>148.57</v>
      </c>
      <c r="Q1219" s="39" t="s">
        <v>8345</v>
      </c>
      <c r="R1219" s="39" t="s">
        <v>8335</v>
      </c>
      <c r="S1219" s="42">
        <f t="shared" si="133"/>
        <v>42535.809494675923</v>
      </c>
      <c r="T1219" s="42">
        <f t="shared" si="134"/>
        <v>42565.809494675923</v>
      </c>
      <c r="U1219" s="40">
        <f t="shared" si="135"/>
        <v>2016</v>
      </c>
      <c r="V1219" s="40">
        <f t="shared" si="136"/>
        <v>2016</v>
      </c>
      <c r="W1219" s="50">
        <f t="shared" ref="W1219:W1282" si="139">T1219-S1219</f>
        <v>30</v>
      </c>
    </row>
    <row r="1220" spans="1:23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13">
        <f t="shared" si="137"/>
        <v>172</v>
      </c>
      <c r="P1220" s="39">
        <f t="shared" si="138"/>
        <v>174.21</v>
      </c>
      <c r="Q1220" s="39" t="s">
        <v>8345</v>
      </c>
      <c r="R1220" s="39" t="s">
        <v>8335</v>
      </c>
      <c r="S1220" s="42">
        <f t="shared" si="133"/>
        <v>42278.662046296296</v>
      </c>
      <c r="T1220" s="42">
        <f t="shared" si="134"/>
        <v>42309.125009259253</v>
      </c>
      <c r="U1220" s="40">
        <f t="shared" si="135"/>
        <v>2015</v>
      </c>
      <c r="V1220" s="40">
        <f t="shared" si="136"/>
        <v>2015</v>
      </c>
      <c r="W1220" s="50">
        <f t="shared" si="139"/>
        <v>30.462962962956226</v>
      </c>
    </row>
    <row r="1221" spans="1:23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13">
        <f t="shared" si="137"/>
        <v>159</v>
      </c>
      <c r="P1221" s="39">
        <f t="shared" si="138"/>
        <v>102.86</v>
      </c>
      <c r="Q1221" s="39" t="s">
        <v>8345</v>
      </c>
      <c r="R1221" s="39" t="s">
        <v>8335</v>
      </c>
      <c r="S1221" s="42">
        <f t="shared" si="133"/>
        <v>42633.461961956025</v>
      </c>
      <c r="T1221" s="42">
        <f t="shared" si="134"/>
        <v>42663.461961956025</v>
      </c>
      <c r="U1221" s="40">
        <f t="shared" si="135"/>
        <v>2016</v>
      </c>
      <c r="V1221" s="40">
        <f t="shared" si="136"/>
        <v>2016</v>
      </c>
      <c r="W1221" s="50">
        <f t="shared" si="139"/>
        <v>30</v>
      </c>
    </row>
    <row r="1222" spans="1:23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13">
        <f t="shared" si="137"/>
        <v>104</v>
      </c>
      <c r="P1222" s="39">
        <f t="shared" si="138"/>
        <v>111.18</v>
      </c>
      <c r="Q1222" s="39" t="s">
        <v>8345</v>
      </c>
      <c r="R1222" s="39" t="s">
        <v>8335</v>
      </c>
      <c r="S1222" s="42">
        <f t="shared" si="133"/>
        <v>42211.62861240741</v>
      </c>
      <c r="T1222" s="42">
        <f t="shared" si="134"/>
        <v>42241.62861240741</v>
      </c>
      <c r="U1222" s="40">
        <f t="shared" si="135"/>
        <v>2015</v>
      </c>
      <c r="V1222" s="40">
        <f t="shared" si="136"/>
        <v>2015</v>
      </c>
      <c r="W1222" s="50">
        <f t="shared" si="139"/>
        <v>30</v>
      </c>
    </row>
    <row r="1223" spans="1:23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13">
        <f t="shared" si="137"/>
        <v>111</v>
      </c>
      <c r="P1223" s="39">
        <f t="shared" si="138"/>
        <v>23.8</v>
      </c>
      <c r="Q1223" s="39" t="s">
        <v>8345</v>
      </c>
      <c r="R1223" s="39" t="s">
        <v>8335</v>
      </c>
      <c r="S1223" s="42">
        <f t="shared" si="133"/>
        <v>42680.475561203697</v>
      </c>
      <c r="T1223" s="42">
        <f t="shared" si="134"/>
        <v>42708.000006944443</v>
      </c>
      <c r="U1223" s="40">
        <f t="shared" si="135"/>
        <v>2016</v>
      </c>
      <c r="V1223" s="40">
        <f t="shared" si="136"/>
        <v>2016</v>
      </c>
      <c r="W1223" s="50">
        <f t="shared" si="139"/>
        <v>27.52444574074616</v>
      </c>
    </row>
    <row r="1224" spans="1:23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13">
        <f t="shared" si="137"/>
        <v>280</v>
      </c>
      <c r="P1224" s="39">
        <f t="shared" si="138"/>
        <v>81.27</v>
      </c>
      <c r="Q1224" s="39" t="s">
        <v>8345</v>
      </c>
      <c r="R1224" s="39" t="s">
        <v>8335</v>
      </c>
      <c r="S1224" s="42">
        <f t="shared" si="133"/>
        <v>42430.720458877317</v>
      </c>
      <c r="T1224" s="42">
        <f t="shared" si="134"/>
        <v>42461.166668981481</v>
      </c>
      <c r="U1224" s="40">
        <f t="shared" si="135"/>
        <v>2016</v>
      </c>
      <c r="V1224" s="40">
        <f t="shared" si="136"/>
        <v>2016</v>
      </c>
      <c r="W1224" s="50">
        <f t="shared" si="139"/>
        <v>30.446210104164493</v>
      </c>
    </row>
    <row r="1225" spans="1:23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13">
        <f t="shared" si="137"/>
        <v>112</v>
      </c>
      <c r="P1225" s="39">
        <f t="shared" si="138"/>
        <v>116.21</v>
      </c>
      <c r="Q1225" s="39" t="s">
        <v>8345</v>
      </c>
      <c r="R1225" s="39" t="s">
        <v>8335</v>
      </c>
      <c r="S1225" s="42">
        <f t="shared" si="133"/>
        <v>42654.177191076393</v>
      </c>
      <c r="T1225" s="42">
        <f t="shared" si="134"/>
        <v>42684.2188646875</v>
      </c>
      <c r="U1225" s="40">
        <f t="shared" si="135"/>
        <v>2016</v>
      </c>
      <c r="V1225" s="40">
        <f t="shared" si="136"/>
        <v>2016</v>
      </c>
      <c r="W1225" s="50">
        <f t="shared" si="139"/>
        <v>30.041673611107399</v>
      </c>
    </row>
    <row r="1226" spans="1:23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13">
        <f t="shared" si="137"/>
        <v>7</v>
      </c>
      <c r="P1226" s="39">
        <f t="shared" si="138"/>
        <v>58.89</v>
      </c>
      <c r="Q1226" s="39" t="s">
        <v>8309</v>
      </c>
      <c r="R1226" s="39" t="s">
        <v>8331</v>
      </c>
      <c r="S1226" s="42">
        <f t="shared" si="133"/>
        <v>41736.549795162042</v>
      </c>
      <c r="T1226" s="42">
        <f t="shared" si="134"/>
        <v>41796.549795162042</v>
      </c>
      <c r="U1226" s="40">
        <f t="shared" si="135"/>
        <v>2014</v>
      </c>
      <c r="V1226" s="40">
        <f t="shared" si="136"/>
        <v>2014</v>
      </c>
      <c r="W1226" s="50">
        <f t="shared" si="139"/>
        <v>60</v>
      </c>
    </row>
    <row r="1227" spans="1:23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13">
        <f t="shared" si="137"/>
        <v>4</v>
      </c>
      <c r="P1227" s="39">
        <f t="shared" si="138"/>
        <v>44</v>
      </c>
      <c r="Q1227" s="39" t="s">
        <v>8309</v>
      </c>
      <c r="R1227" s="39" t="s">
        <v>8331</v>
      </c>
      <c r="S1227" s="42">
        <f t="shared" si="133"/>
        <v>41509.905998587965</v>
      </c>
      <c r="T1227" s="42">
        <f t="shared" si="134"/>
        <v>41569.905998587965</v>
      </c>
      <c r="U1227" s="40">
        <f t="shared" si="135"/>
        <v>2013</v>
      </c>
      <c r="V1227" s="40">
        <f t="shared" si="136"/>
        <v>2013</v>
      </c>
      <c r="W1227" s="50">
        <f t="shared" si="139"/>
        <v>60</v>
      </c>
    </row>
    <row r="1228" spans="1:23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13">
        <f t="shared" si="137"/>
        <v>4</v>
      </c>
      <c r="P1228" s="39">
        <f t="shared" si="138"/>
        <v>48.43</v>
      </c>
      <c r="Q1228" s="39" t="s">
        <v>8309</v>
      </c>
      <c r="R1228" s="39" t="s">
        <v>8331</v>
      </c>
      <c r="S1228" s="42">
        <f t="shared" si="133"/>
        <v>41715.87479144676</v>
      </c>
      <c r="T1228" s="42">
        <f t="shared" si="134"/>
        <v>41750.041666666664</v>
      </c>
      <c r="U1228" s="40">
        <f t="shared" si="135"/>
        <v>2014</v>
      </c>
      <c r="V1228" s="40">
        <f t="shared" si="136"/>
        <v>2014</v>
      </c>
      <c r="W1228" s="50">
        <f t="shared" si="139"/>
        <v>34.166875219903886</v>
      </c>
    </row>
    <row r="1229" spans="1:23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13">
        <f t="shared" si="137"/>
        <v>0</v>
      </c>
      <c r="P1229" s="39">
        <f t="shared" si="138"/>
        <v>0</v>
      </c>
      <c r="Q1229" s="39" t="s">
        <v>8309</v>
      </c>
      <c r="R1229" s="39" t="s">
        <v>8331</v>
      </c>
      <c r="S1229" s="42">
        <f t="shared" si="133"/>
        <v>41827.919173796297</v>
      </c>
      <c r="T1229" s="42">
        <f t="shared" si="134"/>
        <v>41858.291675925924</v>
      </c>
      <c r="U1229" s="40">
        <f t="shared" si="135"/>
        <v>2014</v>
      </c>
      <c r="V1229" s="40">
        <f t="shared" si="136"/>
        <v>2014</v>
      </c>
      <c r="W1229" s="50">
        <f t="shared" si="139"/>
        <v>30.37250212962681</v>
      </c>
    </row>
    <row r="1230" spans="1:23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13">
        <f t="shared" si="137"/>
        <v>29</v>
      </c>
      <c r="P1230" s="39">
        <f t="shared" si="138"/>
        <v>61.04</v>
      </c>
      <c r="Q1230" s="39" t="s">
        <v>8309</v>
      </c>
      <c r="R1230" s="39" t="s">
        <v>8331</v>
      </c>
      <c r="S1230" s="42">
        <f t="shared" si="133"/>
        <v>40754.72925935185</v>
      </c>
      <c r="T1230" s="42">
        <f t="shared" si="134"/>
        <v>40814.72925935185</v>
      </c>
      <c r="U1230" s="40">
        <f t="shared" si="135"/>
        <v>2011</v>
      </c>
      <c r="V1230" s="40">
        <f t="shared" si="136"/>
        <v>2011</v>
      </c>
      <c r="W1230" s="50">
        <f t="shared" si="139"/>
        <v>60</v>
      </c>
    </row>
    <row r="1231" spans="1:23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13">
        <f t="shared" si="137"/>
        <v>1</v>
      </c>
      <c r="P1231" s="39">
        <f t="shared" si="138"/>
        <v>25</v>
      </c>
      <c r="Q1231" s="39" t="s">
        <v>8309</v>
      </c>
      <c r="R1231" s="39" t="s">
        <v>8331</v>
      </c>
      <c r="S1231" s="42">
        <f t="shared" si="133"/>
        <v>40985.459804710648</v>
      </c>
      <c r="T1231" s="42">
        <f t="shared" si="134"/>
        <v>41015.666666666664</v>
      </c>
      <c r="U1231" s="40">
        <f t="shared" si="135"/>
        <v>2012</v>
      </c>
      <c r="V1231" s="40">
        <f t="shared" si="136"/>
        <v>2012</v>
      </c>
      <c r="W1231" s="50">
        <f t="shared" si="139"/>
        <v>30.206861956015928</v>
      </c>
    </row>
    <row r="1232" spans="1:23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13">
        <f t="shared" si="137"/>
        <v>0</v>
      </c>
      <c r="P1232" s="39">
        <f t="shared" si="138"/>
        <v>0</v>
      </c>
      <c r="Q1232" s="39" t="s">
        <v>8309</v>
      </c>
      <c r="R1232" s="39" t="s">
        <v>8331</v>
      </c>
      <c r="S1232" s="42">
        <f t="shared" si="133"/>
        <v>40568.972576736116</v>
      </c>
      <c r="T1232" s="42">
        <f t="shared" si="134"/>
        <v>40598.972576736116</v>
      </c>
      <c r="U1232" s="40">
        <f t="shared" si="135"/>
        <v>2011</v>
      </c>
      <c r="V1232" s="40">
        <f t="shared" si="136"/>
        <v>2011</v>
      </c>
      <c r="W1232" s="50">
        <f t="shared" si="139"/>
        <v>30</v>
      </c>
    </row>
    <row r="1233" spans="1:23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13">
        <f t="shared" si="137"/>
        <v>0</v>
      </c>
      <c r="P1233" s="39">
        <f t="shared" si="138"/>
        <v>0</v>
      </c>
      <c r="Q1233" s="39" t="s">
        <v>8309</v>
      </c>
      <c r="R1233" s="39" t="s">
        <v>8331</v>
      </c>
      <c r="S1233" s="42">
        <f t="shared" si="133"/>
        <v>42193.94177046296</v>
      </c>
      <c r="T1233" s="42">
        <f t="shared" si="134"/>
        <v>42244.041673611107</v>
      </c>
      <c r="U1233" s="40">
        <f t="shared" si="135"/>
        <v>2015</v>
      </c>
      <c r="V1233" s="40">
        <f t="shared" si="136"/>
        <v>2015</v>
      </c>
      <c r="W1233" s="50">
        <f t="shared" si="139"/>
        <v>50.09990314814786</v>
      </c>
    </row>
    <row r="1234" spans="1:23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13">
        <f t="shared" si="137"/>
        <v>1</v>
      </c>
      <c r="P1234" s="39">
        <f t="shared" si="138"/>
        <v>40</v>
      </c>
      <c r="Q1234" s="39" t="s">
        <v>8309</v>
      </c>
      <c r="R1234" s="39" t="s">
        <v>8331</v>
      </c>
      <c r="S1234" s="42">
        <f t="shared" si="133"/>
        <v>41506.84803321759</v>
      </c>
      <c r="T1234" s="42">
        <f t="shared" si="134"/>
        <v>41553.84804247685</v>
      </c>
      <c r="U1234" s="40">
        <f t="shared" si="135"/>
        <v>2013</v>
      </c>
      <c r="V1234" s="40">
        <f t="shared" si="136"/>
        <v>2013</v>
      </c>
      <c r="W1234" s="50">
        <f t="shared" si="139"/>
        <v>47.000009259259969</v>
      </c>
    </row>
    <row r="1235" spans="1:23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13">
        <f t="shared" si="137"/>
        <v>12</v>
      </c>
      <c r="P1235" s="39">
        <f t="shared" si="138"/>
        <v>19.329999999999998</v>
      </c>
      <c r="Q1235" s="39" t="s">
        <v>8309</v>
      </c>
      <c r="R1235" s="39" t="s">
        <v>8331</v>
      </c>
      <c r="S1235" s="42">
        <f t="shared" si="133"/>
        <v>40939.9487844213</v>
      </c>
      <c r="T1235" s="42">
        <f t="shared" si="134"/>
        <v>40960.948777476857</v>
      </c>
      <c r="U1235" s="40">
        <f t="shared" si="135"/>
        <v>2012</v>
      </c>
      <c r="V1235" s="40">
        <f t="shared" si="136"/>
        <v>2012</v>
      </c>
      <c r="W1235" s="50">
        <f t="shared" si="139"/>
        <v>20.999993055556843</v>
      </c>
    </row>
    <row r="1236" spans="1:23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13">
        <f t="shared" si="137"/>
        <v>0</v>
      </c>
      <c r="P1236" s="39">
        <f t="shared" si="138"/>
        <v>0</v>
      </c>
      <c r="Q1236" s="39" t="s">
        <v>8309</v>
      </c>
      <c r="R1236" s="39" t="s">
        <v>8331</v>
      </c>
      <c r="S1236" s="42">
        <f t="shared" si="133"/>
        <v>42007.788684513886</v>
      </c>
      <c r="T1236" s="42">
        <f t="shared" si="134"/>
        <v>42037.788684513886</v>
      </c>
      <c r="U1236" s="40">
        <f t="shared" si="135"/>
        <v>2015</v>
      </c>
      <c r="V1236" s="40">
        <f t="shared" si="136"/>
        <v>2015</v>
      </c>
      <c r="W1236" s="50">
        <f t="shared" si="139"/>
        <v>30</v>
      </c>
    </row>
    <row r="1237" spans="1:23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13">
        <f t="shared" si="137"/>
        <v>3</v>
      </c>
      <c r="P1237" s="39">
        <f t="shared" si="138"/>
        <v>35</v>
      </c>
      <c r="Q1237" s="39" t="s">
        <v>8309</v>
      </c>
      <c r="R1237" s="39" t="s">
        <v>8331</v>
      </c>
      <c r="S1237" s="42">
        <f t="shared" si="133"/>
        <v>41583.135408553244</v>
      </c>
      <c r="T1237" s="42">
        <f t="shared" si="134"/>
        <v>41623.135408553244</v>
      </c>
      <c r="U1237" s="40">
        <f t="shared" si="135"/>
        <v>2013</v>
      </c>
      <c r="V1237" s="40">
        <f t="shared" si="136"/>
        <v>2013</v>
      </c>
      <c r="W1237" s="50">
        <f t="shared" si="139"/>
        <v>40</v>
      </c>
    </row>
    <row r="1238" spans="1:23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13">
        <f t="shared" si="137"/>
        <v>0</v>
      </c>
      <c r="P1238" s="39">
        <f t="shared" si="138"/>
        <v>0</v>
      </c>
      <c r="Q1238" s="39" t="s">
        <v>8309</v>
      </c>
      <c r="R1238" s="39" t="s">
        <v>8331</v>
      </c>
      <c r="S1238" s="42">
        <f t="shared" si="133"/>
        <v>41110.680140787037</v>
      </c>
      <c r="T1238" s="42">
        <f t="shared" si="134"/>
        <v>41118.666668981481</v>
      </c>
      <c r="U1238" s="40">
        <f t="shared" si="135"/>
        <v>2012</v>
      </c>
      <c r="V1238" s="40">
        <f t="shared" si="136"/>
        <v>2012</v>
      </c>
      <c r="W1238" s="50">
        <f t="shared" si="139"/>
        <v>7.986528194443963</v>
      </c>
    </row>
    <row r="1239" spans="1:23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13">
        <f t="shared" si="137"/>
        <v>0</v>
      </c>
      <c r="P1239" s="39">
        <f t="shared" si="138"/>
        <v>0</v>
      </c>
      <c r="Q1239" s="39" t="s">
        <v>8309</v>
      </c>
      <c r="R1239" s="39" t="s">
        <v>8331</v>
      </c>
      <c r="S1239" s="42">
        <f t="shared" si="133"/>
        <v>41125.283169733797</v>
      </c>
      <c r="T1239" s="42">
        <f t="shared" si="134"/>
        <v>41145.283169733797</v>
      </c>
      <c r="U1239" s="40">
        <f t="shared" si="135"/>
        <v>2012</v>
      </c>
      <c r="V1239" s="40">
        <f t="shared" si="136"/>
        <v>2012</v>
      </c>
      <c r="W1239" s="50">
        <f t="shared" si="139"/>
        <v>20</v>
      </c>
    </row>
    <row r="1240" spans="1:23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13">
        <f t="shared" si="137"/>
        <v>18</v>
      </c>
      <c r="P1240" s="39">
        <f t="shared" si="138"/>
        <v>59.33</v>
      </c>
      <c r="Q1240" s="39" t="s">
        <v>8309</v>
      </c>
      <c r="R1240" s="39" t="s">
        <v>8331</v>
      </c>
      <c r="S1240" s="42">
        <f t="shared" si="133"/>
        <v>40731.61037657407</v>
      </c>
      <c r="T1240" s="42">
        <f t="shared" si="134"/>
        <v>40761.61037657407</v>
      </c>
      <c r="U1240" s="40">
        <f t="shared" si="135"/>
        <v>2011</v>
      </c>
      <c r="V1240" s="40">
        <f t="shared" si="136"/>
        <v>2011</v>
      </c>
      <c r="W1240" s="50">
        <f t="shared" si="139"/>
        <v>30</v>
      </c>
    </row>
    <row r="1241" spans="1:23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13">
        <f t="shared" si="137"/>
        <v>0</v>
      </c>
      <c r="P1241" s="39">
        <f t="shared" si="138"/>
        <v>0</v>
      </c>
      <c r="Q1241" s="39" t="s">
        <v>8309</v>
      </c>
      <c r="R1241" s="39" t="s">
        <v>8331</v>
      </c>
      <c r="S1241" s="42">
        <f t="shared" si="133"/>
        <v>40883.962589895833</v>
      </c>
      <c r="T1241" s="42">
        <f t="shared" si="134"/>
        <v>40913.962589895833</v>
      </c>
      <c r="U1241" s="40">
        <f t="shared" si="135"/>
        <v>2012</v>
      </c>
      <c r="V1241" s="40">
        <f t="shared" si="136"/>
        <v>2011</v>
      </c>
      <c r="W1241" s="50">
        <f t="shared" si="139"/>
        <v>30</v>
      </c>
    </row>
    <row r="1242" spans="1:23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13">
        <f t="shared" si="137"/>
        <v>3</v>
      </c>
      <c r="P1242" s="39">
        <f t="shared" si="138"/>
        <v>30.13</v>
      </c>
      <c r="Q1242" s="39" t="s">
        <v>8309</v>
      </c>
      <c r="R1242" s="39" t="s">
        <v>8331</v>
      </c>
      <c r="S1242" s="42">
        <f t="shared" si="133"/>
        <v>41409.040016863422</v>
      </c>
      <c r="T1242" s="42">
        <f t="shared" si="134"/>
        <v>41467.910426620365</v>
      </c>
      <c r="U1242" s="40">
        <f t="shared" si="135"/>
        <v>2013</v>
      </c>
      <c r="V1242" s="40">
        <f t="shared" si="136"/>
        <v>2013</v>
      </c>
      <c r="W1242" s="50">
        <f t="shared" si="139"/>
        <v>58.870409756942536</v>
      </c>
    </row>
    <row r="1243" spans="1:23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13">
        <f t="shared" si="137"/>
        <v>51</v>
      </c>
      <c r="P1243" s="39">
        <f t="shared" si="138"/>
        <v>74.62</v>
      </c>
      <c r="Q1243" s="39" t="s">
        <v>8309</v>
      </c>
      <c r="R1243" s="39" t="s">
        <v>8331</v>
      </c>
      <c r="S1243" s="42">
        <f t="shared" si="133"/>
        <v>41923.837742824071</v>
      </c>
      <c r="T1243" s="42">
        <f t="shared" si="134"/>
        <v>41946.24930949074</v>
      </c>
      <c r="U1243" s="40">
        <f t="shared" si="135"/>
        <v>2014</v>
      </c>
      <c r="V1243" s="40">
        <f t="shared" si="136"/>
        <v>2014</v>
      </c>
      <c r="W1243" s="50">
        <f t="shared" si="139"/>
        <v>22.411566666669387</v>
      </c>
    </row>
    <row r="1244" spans="1:23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13">
        <f t="shared" si="137"/>
        <v>1</v>
      </c>
      <c r="P1244" s="39">
        <f t="shared" si="138"/>
        <v>5</v>
      </c>
      <c r="Q1244" s="39" t="s">
        <v>8309</v>
      </c>
      <c r="R1244" s="39" t="s">
        <v>8331</v>
      </c>
      <c r="S1244" s="42">
        <f t="shared" si="133"/>
        <v>40782.165538217596</v>
      </c>
      <c r="T1244" s="42">
        <f t="shared" si="134"/>
        <v>40797.554167592592</v>
      </c>
      <c r="U1244" s="40">
        <f t="shared" si="135"/>
        <v>2011</v>
      </c>
      <c r="V1244" s="40">
        <f t="shared" si="136"/>
        <v>2011</v>
      </c>
      <c r="W1244" s="50">
        <f t="shared" si="139"/>
        <v>15.388629374996526</v>
      </c>
    </row>
    <row r="1245" spans="1:23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13">
        <f t="shared" si="137"/>
        <v>14</v>
      </c>
      <c r="P1245" s="39">
        <f t="shared" si="138"/>
        <v>44.5</v>
      </c>
      <c r="Q1245" s="39" t="s">
        <v>8309</v>
      </c>
      <c r="R1245" s="39" t="s">
        <v>8331</v>
      </c>
      <c r="S1245" s="42">
        <f t="shared" si="133"/>
        <v>40671.879302905094</v>
      </c>
      <c r="T1245" s="42">
        <f t="shared" si="134"/>
        <v>40732.87500925926</v>
      </c>
      <c r="U1245" s="40">
        <f t="shared" si="135"/>
        <v>2011</v>
      </c>
      <c r="V1245" s="40">
        <f t="shared" si="136"/>
        <v>2011</v>
      </c>
      <c r="W1245" s="50">
        <f t="shared" si="139"/>
        <v>60.995706354166032</v>
      </c>
    </row>
    <row r="1246" spans="1:23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13">
        <f t="shared" si="137"/>
        <v>104</v>
      </c>
      <c r="P1246" s="39">
        <f t="shared" si="138"/>
        <v>46.13</v>
      </c>
      <c r="Q1246" s="39" t="s">
        <v>8309</v>
      </c>
      <c r="R1246" s="39" t="s">
        <v>8308</v>
      </c>
      <c r="S1246" s="42">
        <f t="shared" si="133"/>
        <v>41355.825506053239</v>
      </c>
      <c r="T1246" s="42">
        <f t="shared" si="134"/>
        <v>41386.875004629634</v>
      </c>
      <c r="U1246" s="40">
        <f t="shared" si="135"/>
        <v>2013</v>
      </c>
      <c r="V1246" s="40">
        <f t="shared" si="136"/>
        <v>2013</v>
      </c>
      <c r="W1246" s="50">
        <f t="shared" si="139"/>
        <v>31.049498576394399</v>
      </c>
    </row>
    <row r="1247" spans="1:23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13">
        <f t="shared" si="137"/>
        <v>120</v>
      </c>
      <c r="P1247" s="39">
        <f t="shared" si="138"/>
        <v>141.47</v>
      </c>
      <c r="Q1247" s="39" t="s">
        <v>8309</v>
      </c>
      <c r="R1247" s="39" t="s">
        <v>8308</v>
      </c>
      <c r="S1247" s="42">
        <f t="shared" si="133"/>
        <v>41774.599940208333</v>
      </c>
      <c r="T1247" s="42">
        <f t="shared" si="134"/>
        <v>41804.599940208333</v>
      </c>
      <c r="U1247" s="40">
        <f t="shared" si="135"/>
        <v>2014</v>
      </c>
      <c r="V1247" s="40">
        <f t="shared" si="136"/>
        <v>2014</v>
      </c>
      <c r="W1247" s="50">
        <f t="shared" si="139"/>
        <v>30</v>
      </c>
    </row>
    <row r="1248" spans="1:23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13">
        <f t="shared" si="137"/>
        <v>117</v>
      </c>
      <c r="P1248" s="39">
        <f t="shared" si="138"/>
        <v>75.48</v>
      </c>
      <c r="Q1248" s="39" t="s">
        <v>8309</v>
      </c>
      <c r="R1248" s="39" t="s">
        <v>8308</v>
      </c>
      <c r="S1248" s="42">
        <f t="shared" si="133"/>
        <v>40838.043395243054</v>
      </c>
      <c r="T1248" s="42">
        <f t="shared" si="134"/>
        <v>40883.085068854161</v>
      </c>
      <c r="U1248" s="40">
        <f t="shared" si="135"/>
        <v>2011</v>
      </c>
      <c r="V1248" s="40">
        <f t="shared" si="136"/>
        <v>2011</v>
      </c>
      <c r="W1248" s="50">
        <f t="shared" si="139"/>
        <v>45.041673611107399</v>
      </c>
    </row>
    <row r="1249" spans="1:23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13">
        <f t="shared" si="137"/>
        <v>122</v>
      </c>
      <c r="P1249" s="39">
        <f t="shared" si="138"/>
        <v>85.5</v>
      </c>
      <c r="Q1249" s="39" t="s">
        <v>8309</v>
      </c>
      <c r="R1249" s="39" t="s">
        <v>8308</v>
      </c>
      <c r="S1249" s="42">
        <f t="shared" si="133"/>
        <v>41370.292310821758</v>
      </c>
      <c r="T1249" s="42">
        <f t="shared" si="134"/>
        <v>41400.292310821758</v>
      </c>
      <c r="U1249" s="40">
        <f t="shared" si="135"/>
        <v>2013</v>
      </c>
      <c r="V1249" s="40">
        <f t="shared" si="136"/>
        <v>2013</v>
      </c>
      <c r="W1249" s="50">
        <f t="shared" si="139"/>
        <v>30</v>
      </c>
    </row>
    <row r="1250" spans="1:23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13">
        <f t="shared" si="137"/>
        <v>152</v>
      </c>
      <c r="P1250" s="39">
        <f t="shared" si="138"/>
        <v>64.25</v>
      </c>
      <c r="Q1250" s="39" t="s">
        <v>8309</v>
      </c>
      <c r="R1250" s="39" t="s">
        <v>8308</v>
      </c>
      <c r="S1250" s="42">
        <f t="shared" si="133"/>
        <v>41767.656874456021</v>
      </c>
      <c r="T1250" s="42">
        <f t="shared" si="134"/>
        <v>41803.290980787038</v>
      </c>
      <c r="U1250" s="40">
        <f t="shared" si="135"/>
        <v>2014</v>
      </c>
      <c r="V1250" s="40">
        <f t="shared" si="136"/>
        <v>2014</v>
      </c>
      <c r="W1250" s="50">
        <f t="shared" si="139"/>
        <v>35.634106331017392</v>
      </c>
    </row>
    <row r="1251" spans="1:23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13">
        <f t="shared" si="137"/>
        <v>104</v>
      </c>
      <c r="P1251" s="39">
        <f t="shared" si="138"/>
        <v>64.47</v>
      </c>
      <c r="Q1251" s="39" t="s">
        <v>8309</v>
      </c>
      <c r="R1251" s="39" t="s">
        <v>8308</v>
      </c>
      <c r="S1251" s="42">
        <f t="shared" si="133"/>
        <v>41067.740870497684</v>
      </c>
      <c r="T1251" s="42">
        <f t="shared" si="134"/>
        <v>41097.740870497684</v>
      </c>
      <c r="U1251" s="40">
        <f t="shared" si="135"/>
        <v>2012</v>
      </c>
      <c r="V1251" s="40">
        <f t="shared" si="136"/>
        <v>2012</v>
      </c>
      <c r="W1251" s="50">
        <f t="shared" si="139"/>
        <v>30</v>
      </c>
    </row>
    <row r="1252" spans="1:23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13">
        <f t="shared" si="137"/>
        <v>200</v>
      </c>
      <c r="P1252" s="39">
        <f t="shared" si="138"/>
        <v>118.2</v>
      </c>
      <c r="Q1252" s="39" t="s">
        <v>8309</v>
      </c>
      <c r="R1252" s="39" t="s">
        <v>8308</v>
      </c>
      <c r="S1252" s="42">
        <f t="shared" si="133"/>
        <v>41843.64272142361</v>
      </c>
      <c r="T1252" s="42">
        <f t="shared" si="134"/>
        <v>41888.64272142361</v>
      </c>
      <c r="U1252" s="40">
        <f t="shared" si="135"/>
        <v>2014</v>
      </c>
      <c r="V1252" s="40">
        <f t="shared" si="136"/>
        <v>2014</v>
      </c>
      <c r="W1252" s="50">
        <f t="shared" si="139"/>
        <v>45</v>
      </c>
    </row>
    <row r="1253" spans="1:23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13">
        <f t="shared" si="137"/>
        <v>102</v>
      </c>
      <c r="P1253" s="39">
        <f t="shared" si="138"/>
        <v>82.54</v>
      </c>
      <c r="Q1253" s="39" t="s">
        <v>8309</v>
      </c>
      <c r="R1253" s="39" t="s">
        <v>8308</v>
      </c>
      <c r="S1253" s="42">
        <f t="shared" si="133"/>
        <v>40751.814434803244</v>
      </c>
      <c r="T1253" s="42">
        <f t="shared" si="134"/>
        <v>40811.814434803244</v>
      </c>
      <c r="U1253" s="40">
        <f t="shared" si="135"/>
        <v>2011</v>
      </c>
      <c r="V1253" s="40">
        <f t="shared" si="136"/>
        <v>2011</v>
      </c>
      <c r="W1253" s="50">
        <f t="shared" si="139"/>
        <v>60</v>
      </c>
    </row>
    <row r="1254" spans="1:23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13">
        <f t="shared" si="137"/>
        <v>138</v>
      </c>
      <c r="P1254" s="39">
        <f t="shared" si="138"/>
        <v>34.17</v>
      </c>
      <c r="Q1254" s="39" t="s">
        <v>8309</v>
      </c>
      <c r="R1254" s="39" t="s">
        <v>8308</v>
      </c>
      <c r="S1254" s="42">
        <f t="shared" si="133"/>
        <v>41543.988078344912</v>
      </c>
      <c r="T1254" s="42">
        <f t="shared" si="134"/>
        <v>41571.988069085644</v>
      </c>
      <c r="U1254" s="40">
        <f t="shared" si="135"/>
        <v>2013</v>
      </c>
      <c r="V1254" s="40">
        <f t="shared" si="136"/>
        <v>2013</v>
      </c>
      <c r="W1254" s="50">
        <f t="shared" si="139"/>
        <v>27.999990740732756</v>
      </c>
    </row>
    <row r="1255" spans="1:23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13">
        <f t="shared" si="137"/>
        <v>303833</v>
      </c>
      <c r="P1255" s="39">
        <f t="shared" si="138"/>
        <v>42.73</v>
      </c>
      <c r="Q1255" s="39" t="s">
        <v>8309</v>
      </c>
      <c r="R1255" s="39" t="s">
        <v>8308</v>
      </c>
      <c r="S1255" s="42">
        <f t="shared" si="133"/>
        <v>41855.783647071759</v>
      </c>
      <c r="T1255" s="42">
        <f t="shared" si="134"/>
        <v>41885.783647071759</v>
      </c>
      <c r="U1255" s="40">
        <f t="shared" si="135"/>
        <v>2014</v>
      </c>
      <c r="V1255" s="40">
        <f t="shared" si="136"/>
        <v>2014</v>
      </c>
      <c r="W1255" s="50">
        <f t="shared" si="139"/>
        <v>30</v>
      </c>
    </row>
    <row r="1256" spans="1:23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13">
        <f t="shared" si="137"/>
        <v>199</v>
      </c>
      <c r="P1256" s="39">
        <f t="shared" si="138"/>
        <v>94.49</v>
      </c>
      <c r="Q1256" s="39" t="s">
        <v>8309</v>
      </c>
      <c r="R1256" s="39" t="s">
        <v>8308</v>
      </c>
      <c r="S1256" s="42">
        <f t="shared" si="133"/>
        <v>40487.621375995368</v>
      </c>
      <c r="T1256" s="42">
        <f t="shared" si="134"/>
        <v>40544.207649768519</v>
      </c>
      <c r="U1256" s="40">
        <f t="shared" si="135"/>
        <v>2011</v>
      </c>
      <c r="V1256" s="40">
        <f t="shared" si="136"/>
        <v>2010</v>
      </c>
      <c r="W1256" s="50">
        <f t="shared" si="139"/>
        <v>56.586273773151333</v>
      </c>
    </row>
    <row r="1257" spans="1:23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13">
        <f t="shared" si="137"/>
        <v>202</v>
      </c>
      <c r="P1257" s="39">
        <f t="shared" si="138"/>
        <v>55.7</v>
      </c>
      <c r="Q1257" s="39" t="s">
        <v>8309</v>
      </c>
      <c r="R1257" s="39" t="s">
        <v>8308</v>
      </c>
      <c r="S1257" s="42">
        <f t="shared" si="133"/>
        <v>41579.845509861116</v>
      </c>
      <c r="T1257" s="42">
        <f t="shared" si="134"/>
        <v>41609.887183472223</v>
      </c>
      <c r="U1257" s="40">
        <f t="shared" si="135"/>
        <v>2013</v>
      </c>
      <c r="V1257" s="40">
        <f t="shared" si="136"/>
        <v>2013</v>
      </c>
      <c r="W1257" s="50">
        <f t="shared" si="139"/>
        <v>30.041673611107399</v>
      </c>
    </row>
    <row r="1258" spans="1:23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13">
        <f t="shared" si="137"/>
        <v>118</v>
      </c>
      <c r="P1258" s="39">
        <f t="shared" si="138"/>
        <v>98.03</v>
      </c>
      <c r="Q1258" s="39" t="s">
        <v>8309</v>
      </c>
      <c r="R1258" s="39" t="s">
        <v>8308</v>
      </c>
      <c r="S1258" s="42">
        <f t="shared" si="133"/>
        <v>40921.919342951391</v>
      </c>
      <c r="T1258" s="42">
        <f t="shared" si="134"/>
        <v>40951.919342951391</v>
      </c>
      <c r="U1258" s="40">
        <f t="shared" si="135"/>
        <v>2012</v>
      </c>
      <c r="V1258" s="40">
        <f t="shared" si="136"/>
        <v>2012</v>
      </c>
      <c r="W1258" s="50">
        <f t="shared" si="139"/>
        <v>30</v>
      </c>
    </row>
    <row r="1259" spans="1:23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13">
        <f t="shared" si="137"/>
        <v>295</v>
      </c>
      <c r="P1259" s="39">
        <f t="shared" si="138"/>
        <v>92.1</v>
      </c>
      <c r="Q1259" s="39" t="s">
        <v>8309</v>
      </c>
      <c r="R1259" s="39" t="s">
        <v>8308</v>
      </c>
      <c r="S1259" s="42">
        <f t="shared" si="133"/>
        <v>40587.085539236112</v>
      </c>
      <c r="T1259" s="42">
        <f t="shared" si="134"/>
        <v>40636.043872569448</v>
      </c>
      <c r="U1259" s="40">
        <f t="shared" si="135"/>
        <v>2011</v>
      </c>
      <c r="V1259" s="40">
        <f t="shared" si="136"/>
        <v>2011</v>
      </c>
      <c r="W1259" s="50">
        <f t="shared" si="139"/>
        <v>48.958333333335759</v>
      </c>
    </row>
    <row r="1260" spans="1:23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13">
        <f t="shared" si="137"/>
        <v>213</v>
      </c>
      <c r="P1260" s="39">
        <f t="shared" si="138"/>
        <v>38.18</v>
      </c>
      <c r="Q1260" s="39" t="s">
        <v>8309</v>
      </c>
      <c r="R1260" s="39" t="s">
        <v>8308</v>
      </c>
      <c r="S1260" s="42">
        <f t="shared" si="133"/>
        <v>41487.611250138893</v>
      </c>
      <c r="T1260" s="42">
        <f t="shared" si="134"/>
        <v>41517.611250138893</v>
      </c>
      <c r="U1260" s="40">
        <f t="shared" si="135"/>
        <v>2013</v>
      </c>
      <c r="V1260" s="40">
        <f t="shared" si="136"/>
        <v>2013</v>
      </c>
      <c r="W1260" s="50">
        <f t="shared" si="139"/>
        <v>30</v>
      </c>
    </row>
    <row r="1261" spans="1:23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13">
        <f t="shared" si="137"/>
        <v>104</v>
      </c>
      <c r="P1261" s="39">
        <f t="shared" si="138"/>
        <v>27.15</v>
      </c>
      <c r="Q1261" s="39" t="s">
        <v>8309</v>
      </c>
      <c r="R1261" s="39" t="s">
        <v>8308</v>
      </c>
      <c r="S1261" s="42">
        <f t="shared" si="133"/>
        <v>41766.970655833335</v>
      </c>
      <c r="T1261" s="42">
        <f t="shared" si="134"/>
        <v>41799.165976157405</v>
      </c>
      <c r="U1261" s="40">
        <f t="shared" si="135"/>
        <v>2014</v>
      </c>
      <c r="V1261" s="40">
        <f t="shared" si="136"/>
        <v>2014</v>
      </c>
      <c r="W1261" s="50">
        <f t="shared" si="139"/>
        <v>32.195320324070053</v>
      </c>
    </row>
    <row r="1262" spans="1:23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13">
        <f t="shared" si="137"/>
        <v>114</v>
      </c>
      <c r="P1262" s="39">
        <f t="shared" si="138"/>
        <v>50.69</v>
      </c>
      <c r="Q1262" s="39" t="s">
        <v>8309</v>
      </c>
      <c r="R1262" s="39" t="s">
        <v>8308</v>
      </c>
      <c r="S1262" s="42">
        <f t="shared" si="133"/>
        <v>41666.842831249996</v>
      </c>
      <c r="T1262" s="42">
        <f t="shared" si="134"/>
        <v>41696.842831249996</v>
      </c>
      <c r="U1262" s="40">
        <f t="shared" si="135"/>
        <v>2014</v>
      </c>
      <c r="V1262" s="40">
        <f t="shared" si="136"/>
        <v>2014</v>
      </c>
      <c r="W1262" s="50">
        <f t="shared" si="139"/>
        <v>30</v>
      </c>
    </row>
    <row r="1263" spans="1:23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13">
        <f t="shared" si="137"/>
        <v>101</v>
      </c>
      <c r="P1263" s="39">
        <f t="shared" si="138"/>
        <v>38.94</v>
      </c>
      <c r="Q1263" s="39" t="s">
        <v>8309</v>
      </c>
      <c r="R1263" s="39" t="s">
        <v>8308</v>
      </c>
      <c r="S1263" s="42">
        <f t="shared" si="133"/>
        <v>41638.342907719903</v>
      </c>
      <c r="T1263" s="42">
        <f t="shared" si="134"/>
        <v>41668.342907719903</v>
      </c>
      <c r="U1263" s="40">
        <f t="shared" si="135"/>
        <v>2014</v>
      </c>
      <c r="V1263" s="40">
        <f t="shared" si="136"/>
        <v>2013</v>
      </c>
      <c r="W1263" s="50">
        <f t="shared" si="139"/>
        <v>30</v>
      </c>
    </row>
    <row r="1264" spans="1:23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13">
        <f t="shared" si="137"/>
        <v>125</v>
      </c>
      <c r="P1264" s="39">
        <f t="shared" si="138"/>
        <v>77.64</v>
      </c>
      <c r="Q1264" s="39" t="s">
        <v>8309</v>
      </c>
      <c r="R1264" s="39" t="s">
        <v>8308</v>
      </c>
      <c r="S1264" s="42">
        <f t="shared" si="133"/>
        <v>41656.762646898147</v>
      </c>
      <c r="T1264" s="42">
        <f t="shared" si="134"/>
        <v>41686.762646898147</v>
      </c>
      <c r="U1264" s="40">
        <f t="shared" si="135"/>
        <v>2014</v>
      </c>
      <c r="V1264" s="40">
        <f t="shared" si="136"/>
        <v>2014</v>
      </c>
      <c r="W1264" s="50">
        <f t="shared" si="139"/>
        <v>30</v>
      </c>
    </row>
    <row r="1265" spans="1:23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13">
        <f t="shared" si="137"/>
        <v>119</v>
      </c>
      <c r="P1265" s="39">
        <f t="shared" si="138"/>
        <v>43.54</v>
      </c>
      <c r="Q1265" s="39" t="s">
        <v>8309</v>
      </c>
      <c r="R1265" s="39" t="s">
        <v>8308</v>
      </c>
      <c r="S1265" s="42">
        <f t="shared" si="133"/>
        <v>41692.084148958333</v>
      </c>
      <c r="T1265" s="42">
        <f t="shared" si="134"/>
        <v>41727.041675925924</v>
      </c>
      <c r="U1265" s="40">
        <f t="shared" si="135"/>
        <v>2014</v>
      </c>
      <c r="V1265" s="40">
        <f t="shared" si="136"/>
        <v>2014</v>
      </c>
      <c r="W1265" s="50">
        <f t="shared" si="139"/>
        <v>34.957526967591548</v>
      </c>
    </row>
    <row r="1266" spans="1:23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13">
        <f t="shared" si="137"/>
        <v>166</v>
      </c>
      <c r="P1266" s="39">
        <f t="shared" si="138"/>
        <v>31.82</v>
      </c>
      <c r="Q1266" s="39" t="s">
        <v>8309</v>
      </c>
      <c r="R1266" s="39" t="s">
        <v>8308</v>
      </c>
      <c r="S1266" s="42">
        <f t="shared" si="133"/>
        <v>41547.663003275462</v>
      </c>
      <c r="T1266" s="42">
        <f t="shared" si="134"/>
        <v>41576.662998645836</v>
      </c>
      <c r="U1266" s="40">
        <f t="shared" si="135"/>
        <v>2013</v>
      </c>
      <c r="V1266" s="40">
        <f t="shared" si="136"/>
        <v>2013</v>
      </c>
      <c r="W1266" s="50">
        <f t="shared" si="139"/>
        <v>28.999995370373654</v>
      </c>
    </row>
    <row r="1267" spans="1:23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13">
        <f t="shared" si="137"/>
        <v>119</v>
      </c>
      <c r="P1267" s="39">
        <f t="shared" si="138"/>
        <v>63.18</v>
      </c>
      <c r="Q1267" s="39" t="s">
        <v>8309</v>
      </c>
      <c r="R1267" s="39" t="s">
        <v>8308</v>
      </c>
      <c r="S1267" s="42">
        <f t="shared" si="133"/>
        <v>40465.655266377318</v>
      </c>
      <c r="T1267" s="42">
        <f t="shared" si="134"/>
        <v>40512.655275636578</v>
      </c>
      <c r="U1267" s="40">
        <f t="shared" si="135"/>
        <v>2010</v>
      </c>
      <c r="V1267" s="40">
        <f t="shared" si="136"/>
        <v>2010</v>
      </c>
      <c r="W1267" s="50">
        <f t="shared" si="139"/>
        <v>47.000009259259969</v>
      </c>
    </row>
    <row r="1268" spans="1:23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13">
        <f t="shared" si="137"/>
        <v>100</v>
      </c>
      <c r="P1268" s="39">
        <f t="shared" si="138"/>
        <v>190.9</v>
      </c>
      <c r="Q1268" s="39" t="s">
        <v>8309</v>
      </c>
      <c r="R1268" s="39" t="s">
        <v>8308</v>
      </c>
      <c r="S1268" s="42">
        <f t="shared" si="133"/>
        <v>41620.876679918983</v>
      </c>
      <c r="T1268" s="42">
        <f t="shared" si="134"/>
        <v>41650.876679918983</v>
      </c>
      <c r="U1268" s="40">
        <f t="shared" si="135"/>
        <v>2014</v>
      </c>
      <c r="V1268" s="40">
        <f t="shared" si="136"/>
        <v>2013</v>
      </c>
      <c r="W1268" s="50">
        <f t="shared" si="139"/>
        <v>30</v>
      </c>
    </row>
    <row r="1269" spans="1:23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13">
        <f t="shared" si="137"/>
        <v>102</v>
      </c>
      <c r="P1269" s="39">
        <f t="shared" si="138"/>
        <v>140.86000000000001</v>
      </c>
      <c r="Q1269" s="39" t="s">
        <v>8309</v>
      </c>
      <c r="R1269" s="39" t="s">
        <v>8308</v>
      </c>
      <c r="S1269" s="42">
        <f t="shared" si="133"/>
        <v>41449.585168495374</v>
      </c>
      <c r="T1269" s="42">
        <f t="shared" si="134"/>
        <v>41479.585168495374</v>
      </c>
      <c r="U1269" s="40">
        <f t="shared" si="135"/>
        <v>2013</v>
      </c>
      <c r="V1269" s="40">
        <f t="shared" si="136"/>
        <v>2013</v>
      </c>
      <c r="W1269" s="50">
        <f t="shared" si="139"/>
        <v>30</v>
      </c>
    </row>
    <row r="1270" spans="1:23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13">
        <f t="shared" si="137"/>
        <v>117</v>
      </c>
      <c r="P1270" s="39">
        <f t="shared" si="138"/>
        <v>76.92</v>
      </c>
      <c r="Q1270" s="39" t="s">
        <v>8309</v>
      </c>
      <c r="R1270" s="39" t="s">
        <v>8308</v>
      </c>
      <c r="S1270" s="42">
        <f t="shared" si="133"/>
        <v>41507.845454247683</v>
      </c>
      <c r="T1270" s="42">
        <f t="shared" si="134"/>
        <v>41537.845454247683</v>
      </c>
      <c r="U1270" s="40">
        <f t="shared" si="135"/>
        <v>2013</v>
      </c>
      <c r="V1270" s="40">
        <f t="shared" si="136"/>
        <v>2013</v>
      </c>
      <c r="W1270" s="50">
        <f t="shared" si="139"/>
        <v>30</v>
      </c>
    </row>
    <row r="1271" spans="1:23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13">
        <f t="shared" si="137"/>
        <v>109</v>
      </c>
      <c r="P1271" s="39">
        <f t="shared" si="138"/>
        <v>99.16</v>
      </c>
      <c r="Q1271" s="39" t="s">
        <v>8309</v>
      </c>
      <c r="R1271" s="39" t="s">
        <v>8308</v>
      </c>
      <c r="S1271" s="42">
        <f t="shared" si="133"/>
        <v>42445.823061481482</v>
      </c>
      <c r="T1271" s="42">
        <f t="shared" si="134"/>
        <v>42476.000009259253</v>
      </c>
      <c r="U1271" s="40">
        <f t="shared" si="135"/>
        <v>2016</v>
      </c>
      <c r="V1271" s="40">
        <f t="shared" si="136"/>
        <v>2016</v>
      </c>
      <c r="W1271" s="50">
        <f t="shared" si="139"/>
        <v>30.176947777770692</v>
      </c>
    </row>
    <row r="1272" spans="1:23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13">
        <f t="shared" si="137"/>
        <v>115</v>
      </c>
      <c r="P1272" s="39">
        <f t="shared" si="138"/>
        <v>67.88</v>
      </c>
      <c r="Q1272" s="39" t="s">
        <v>8309</v>
      </c>
      <c r="R1272" s="39" t="s">
        <v>8308</v>
      </c>
      <c r="S1272" s="42">
        <f t="shared" si="133"/>
        <v>40933.856975023147</v>
      </c>
      <c r="T1272" s="42">
        <f t="shared" si="134"/>
        <v>40993.81530141204</v>
      </c>
      <c r="U1272" s="40">
        <f t="shared" si="135"/>
        <v>2012</v>
      </c>
      <c r="V1272" s="40">
        <f t="shared" si="136"/>
        <v>2012</v>
      </c>
      <c r="W1272" s="50">
        <f t="shared" si="139"/>
        <v>59.958326388892601</v>
      </c>
    </row>
    <row r="1273" spans="1:23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13">
        <f t="shared" si="137"/>
        <v>102</v>
      </c>
      <c r="P1273" s="39">
        <f t="shared" si="138"/>
        <v>246.29</v>
      </c>
      <c r="Q1273" s="39" t="s">
        <v>8309</v>
      </c>
      <c r="R1273" s="39" t="s">
        <v>8308</v>
      </c>
      <c r="S1273" s="42">
        <f t="shared" si="133"/>
        <v>41561.683563182873</v>
      </c>
      <c r="T1273" s="42">
        <f t="shared" si="134"/>
        <v>41591.72522521991</v>
      </c>
      <c r="U1273" s="40">
        <f t="shared" si="135"/>
        <v>2013</v>
      </c>
      <c r="V1273" s="40">
        <f t="shared" si="136"/>
        <v>2013</v>
      </c>
      <c r="W1273" s="50">
        <f t="shared" si="139"/>
        <v>30.041662037037895</v>
      </c>
    </row>
    <row r="1274" spans="1:23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13">
        <f t="shared" si="137"/>
        <v>106</v>
      </c>
      <c r="P1274" s="39">
        <f t="shared" si="138"/>
        <v>189.29</v>
      </c>
      <c r="Q1274" s="39" t="s">
        <v>8309</v>
      </c>
      <c r="R1274" s="39" t="s">
        <v>8308</v>
      </c>
      <c r="S1274" s="42">
        <f t="shared" si="133"/>
        <v>40274.745131701391</v>
      </c>
      <c r="T1274" s="42">
        <f t="shared" si="134"/>
        <v>40344.166671296298</v>
      </c>
      <c r="U1274" s="40">
        <f t="shared" si="135"/>
        <v>2010</v>
      </c>
      <c r="V1274" s="40">
        <f t="shared" si="136"/>
        <v>2010</v>
      </c>
      <c r="W1274" s="50">
        <f t="shared" si="139"/>
        <v>69.42153959490679</v>
      </c>
    </row>
    <row r="1275" spans="1:23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13">
        <f t="shared" si="137"/>
        <v>104</v>
      </c>
      <c r="P1275" s="39">
        <f t="shared" si="138"/>
        <v>76.67</v>
      </c>
      <c r="Q1275" s="39" t="s">
        <v>8309</v>
      </c>
      <c r="R1275" s="39" t="s">
        <v>8308</v>
      </c>
      <c r="S1275" s="42">
        <f t="shared" si="133"/>
        <v>41852.730223275459</v>
      </c>
      <c r="T1275" s="42">
        <f t="shared" si="134"/>
        <v>41882.730223275459</v>
      </c>
      <c r="U1275" s="40">
        <f t="shared" si="135"/>
        <v>2014</v>
      </c>
      <c r="V1275" s="40">
        <f t="shared" si="136"/>
        <v>2014</v>
      </c>
      <c r="W1275" s="50">
        <f t="shared" si="139"/>
        <v>30</v>
      </c>
    </row>
    <row r="1276" spans="1:23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13">
        <f t="shared" si="137"/>
        <v>155</v>
      </c>
      <c r="P1276" s="39">
        <f t="shared" si="138"/>
        <v>82.96</v>
      </c>
      <c r="Q1276" s="39" t="s">
        <v>8309</v>
      </c>
      <c r="R1276" s="39" t="s">
        <v>8308</v>
      </c>
      <c r="S1276" s="42">
        <f t="shared" si="133"/>
        <v>41116.690109085648</v>
      </c>
      <c r="T1276" s="42">
        <f t="shared" si="134"/>
        <v>41151.690109085648</v>
      </c>
      <c r="U1276" s="40">
        <f t="shared" si="135"/>
        <v>2012</v>
      </c>
      <c r="V1276" s="40">
        <f t="shared" si="136"/>
        <v>2012</v>
      </c>
      <c r="W1276" s="50">
        <f t="shared" si="139"/>
        <v>35</v>
      </c>
    </row>
    <row r="1277" spans="1:23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13">
        <f t="shared" si="137"/>
        <v>162</v>
      </c>
      <c r="P1277" s="39">
        <f t="shared" si="138"/>
        <v>62.52</v>
      </c>
      <c r="Q1277" s="39" t="s">
        <v>8309</v>
      </c>
      <c r="R1277" s="39" t="s">
        <v>8308</v>
      </c>
      <c r="S1277" s="42">
        <f t="shared" si="133"/>
        <v>41458.867911886577</v>
      </c>
      <c r="T1277" s="42">
        <f t="shared" si="134"/>
        <v>41493.867911886577</v>
      </c>
      <c r="U1277" s="40">
        <f t="shared" si="135"/>
        <v>2013</v>
      </c>
      <c r="V1277" s="40">
        <f t="shared" si="136"/>
        <v>2013</v>
      </c>
      <c r="W1277" s="50">
        <f t="shared" si="139"/>
        <v>35</v>
      </c>
    </row>
    <row r="1278" spans="1:23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13">
        <f t="shared" si="137"/>
        <v>104</v>
      </c>
      <c r="P1278" s="39">
        <f t="shared" si="138"/>
        <v>46.07</v>
      </c>
      <c r="Q1278" s="39" t="s">
        <v>8309</v>
      </c>
      <c r="R1278" s="39" t="s">
        <v>8308</v>
      </c>
      <c r="S1278" s="42">
        <f t="shared" si="133"/>
        <v>40007.704248229165</v>
      </c>
      <c r="T1278" s="42">
        <f t="shared" si="134"/>
        <v>40057.166673611107</v>
      </c>
      <c r="U1278" s="40">
        <f t="shared" si="135"/>
        <v>2009</v>
      </c>
      <c r="V1278" s="40">
        <f t="shared" si="136"/>
        <v>2009</v>
      </c>
      <c r="W1278" s="50">
        <f t="shared" si="139"/>
        <v>49.462425381942012</v>
      </c>
    </row>
    <row r="1279" spans="1:23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13">
        <f t="shared" si="137"/>
        <v>106</v>
      </c>
      <c r="P1279" s="39">
        <f t="shared" si="138"/>
        <v>38.54</v>
      </c>
      <c r="Q1279" s="39" t="s">
        <v>8309</v>
      </c>
      <c r="R1279" s="39" t="s">
        <v>8308</v>
      </c>
      <c r="S1279" s="42">
        <f t="shared" si="133"/>
        <v>41121.561890590274</v>
      </c>
      <c r="T1279" s="42">
        <f t="shared" si="134"/>
        <v>41156.561890590274</v>
      </c>
      <c r="U1279" s="40">
        <f t="shared" si="135"/>
        <v>2012</v>
      </c>
      <c r="V1279" s="40">
        <f t="shared" si="136"/>
        <v>2012</v>
      </c>
      <c r="W1279" s="50">
        <f t="shared" si="139"/>
        <v>35</v>
      </c>
    </row>
    <row r="1280" spans="1:23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13">
        <f t="shared" si="137"/>
        <v>155</v>
      </c>
      <c r="P1280" s="39">
        <f t="shared" si="138"/>
        <v>53.01</v>
      </c>
      <c r="Q1280" s="39" t="s">
        <v>8309</v>
      </c>
      <c r="R1280" s="39" t="s">
        <v>8308</v>
      </c>
      <c r="S1280" s="42">
        <f t="shared" si="133"/>
        <v>41786.555170902779</v>
      </c>
      <c r="T1280" s="42">
        <f t="shared" si="134"/>
        <v>41815.083340277779</v>
      </c>
      <c r="U1280" s="40">
        <f t="shared" si="135"/>
        <v>2014</v>
      </c>
      <c r="V1280" s="40">
        <f t="shared" si="136"/>
        <v>2014</v>
      </c>
      <c r="W1280" s="50">
        <f t="shared" si="139"/>
        <v>28.528169375000289</v>
      </c>
    </row>
    <row r="1281" spans="1:23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13">
        <f t="shared" si="137"/>
        <v>111</v>
      </c>
      <c r="P1281" s="39">
        <f t="shared" si="138"/>
        <v>73.36</v>
      </c>
      <c r="Q1281" s="39" t="s">
        <v>8309</v>
      </c>
      <c r="R1281" s="39" t="s">
        <v>8308</v>
      </c>
      <c r="S1281" s="42">
        <f t="shared" si="133"/>
        <v>41682.09919872685</v>
      </c>
      <c r="T1281" s="42">
        <f t="shared" si="134"/>
        <v>41722.057525115742</v>
      </c>
      <c r="U1281" s="40">
        <f t="shared" si="135"/>
        <v>2014</v>
      </c>
      <c r="V1281" s="40">
        <f t="shared" si="136"/>
        <v>2014</v>
      </c>
      <c r="W1281" s="50">
        <f t="shared" si="139"/>
        <v>39.958326388892601</v>
      </c>
    </row>
    <row r="1282" spans="1:23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13">
        <f t="shared" si="137"/>
        <v>111</v>
      </c>
      <c r="P1282" s="39">
        <f t="shared" si="138"/>
        <v>127.98</v>
      </c>
      <c r="Q1282" s="39" t="s">
        <v>8309</v>
      </c>
      <c r="R1282" s="39" t="s">
        <v>8308</v>
      </c>
      <c r="S1282" s="42">
        <f t="shared" ref="S1282:S1345" si="140">((((LEFT(J1282,10) &amp; "." &amp; RIGHT(J1282,3))/60)/60)/24)+DATE(1970,1,1)</f>
        <v>40513.757570069443</v>
      </c>
      <c r="T1282" s="42">
        <f t="shared" ref="T1282:T1345" si="141">((((LEFT(I1282,10) &amp; "." &amp; RIGHT(I1282,3))/60)/60)/24)+DATE(1970,1,1)</f>
        <v>40603.757570069443</v>
      </c>
      <c r="U1282" s="40">
        <f t="shared" ref="U1282:U1345" si="142">YEAR(T1282)</f>
        <v>2011</v>
      </c>
      <c r="V1282" s="40">
        <f t="shared" ref="V1282:V1345" si="143">YEAR(S1282)</f>
        <v>2010</v>
      </c>
      <c r="W1282" s="50">
        <f t="shared" si="139"/>
        <v>90</v>
      </c>
    </row>
    <row r="1283" spans="1:23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13">
        <f t="shared" ref="O1283:O1346" si="144">IFERROR(ROUND(E1283/D1283*100,0),"no backers")</f>
        <v>111</v>
      </c>
      <c r="P1283" s="39">
        <f t="shared" ref="P1283:P1346" si="145">IFERROR(ROUND(E1283/L1283,2),0)</f>
        <v>104.73</v>
      </c>
      <c r="Q1283" s="39" t="s">
        <v>8309</v>
      </c>
      <c r="R1283" s="39" t="s">
        <v>8308</v>
      </c>
      <c r="S1283" s="42">
        <f t="shared" si="140"/>
        <v>41463.743481898149</v>
      </c>
      <c r="T1283" s="42">
        <f t="shared" si="141"/>
        <v>41483.743481898149</v>
      </c>
      <c r="U1283" s="40">
        <f t="shared" si="142"/>
        <v>2013</v>
      </c>
      <c r="V1283" s="40">
        <f t="shared" si="143"/>
        <v>2013</v>
      </c>
      <c r="W1283" s="50">
        <f t="shared" ref="W1283:W1346" si="146">T1283-S1283</f>
        <v>20</v>
      </c>
    </row>
    <row r="1284" spans="1:23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13">
        <f t="shared" si="144"/>
        <v>124</v>
      </c>
      <c r="P1284" s="39">
        <f t="shared" si="145"/>
        <v>67.67</v>
      </c>
      <c r="Q1284" s="39" t="s">
        <v>8309</v>
      </c>
      <c r="R1284" s="39" t="s">
        <v>8308</v>
      </c>
      <c r="S1284" s="42">
        <f t="shared" si="140"/>
        <v>41586.475183506947</v>
      </c>
      <c r="T1284" s="42">
        <f t="shared" si="141"/>
        <v>41617.207640509259</v>
      </c>
      <c r="U1284" s="40">
        <f t="shared" si="142"/>
        <v>2013</v>
      </c>
      <c r="V1284" s="40">
        <f t="shared" si="143"/>
        <v>2013</v>
      </c>
      <c r="W1284" s="50">
        <f t="shared" si="146"/>
        <v>30.732457002312003</v>
      </c>
    </row>
    <row r="1285" spans="1:23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13">
        <f t="shared" si="144"/>
        <v>211</v>
      </c>
      <c r="P1285" s="39">
        <f t="shared" si="145"/>
        <v>95.93</v>
      </c>
      <c r="Q1285" s="39" t="s">
        <v>8309</v>
      </c>
      <c r="R1285" s="39" t="s">
        <v>8308</v>
      </c>
      <c r="S1285" s="42">
        <f t="shared" si="140"/>
        <v>41320.717469780095</v>
      </c>
      <c r="T1285" s="42">
        <f t="shared" si="141"/>
        <v>41344.166671296298</v>
      </c>
      <c r="U1285" s="40">
        <f t="shared" si="142"/>
        <v>2013</v>
      </c>
      <c r="V1285" s="40">
        <f t="shared" si="143"/>
        <v>2013</v>
      </c>
      <c r="W1285" s="50">
        <f t="shared" si="146"/>
        <v>23.449201516203175</v>
      </c>
    </row>
    <row r="1286" spans="1:23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13">
        <f t="shared" si="144"/>
        <v>101</v>
      </c>
      <c r="P1286" s="39">
        <f t="shared" si="145"/>
        <v>65.16</v>
      </c>
      <c r="Q1286" s="39" t="s">
        <v>8346</v>
      </c>
      <c r="R1286" s="39" t="s">
        <v>8316</v>
      </c>
      <c r="S1286" s="42">
        <f t="shared" si="140"/>
        <v>42712.234750949079</v>
      </c>
      <c r="T1286" s="42">
        <f t="shared" si="141"/>
        <v>42735.707645138886</v>
      </c>
      <c r="U1286" s="40">
        <f t="shared" si="142"/>
        <v>2016</v>
      </c>
      <c r="V1286" s="40">
        <f t="shared" si="143"/>
        <v>2016</v>
      </c>
      <c r="W1286" s="50">
        <f t="shared" si="146"/>
        <v>23.472894189806539</v>
      </c>
    </row>
    <row r="1287" spans="1:23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13">
        <f t="shared" si="144"/>
        <v>102</v>
      </c>
      <c r="P1287" s="39">
        <f t="shared" si="145"/>
        <v>32.270000000000003</v>
      </c>
      <c r="Q1287" s="39" t="s">
        <v>8346</v>
      </c>
      <c r="R1287" s="39" t="s">
        <v>8316</v>
      </c>
      <c r="S1287" s="42">
        <f t="shared" si="140"/>
        <v>42160.583052951391</v>
      </c>
      <c r="T1287" s="42">
        <f t="shared" si="141"/>
        <v>42175.583052951391</v>
      </c>
      <c r="U1287" s="40">
        <f t="shared" si="142"/>
        <v>2015</v>
      </c>
      <c r="V1287" s="40">
        <f t="shared" si="143"/>
        <v>2015</v>
      </c>
      <c r="W1287" s="50">
        <f t="shared" si="146"/>
        <v>15</v>
      </c>
    </row>
    <row r="1288" spans="1:23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13">
        <f t="shared" si="144"/>
        <v>108</v>
      </c>
      <c r="P1288" s="39">
        <f t="shared" si="145"/>
        <v>81.25</v>
      </c>
      <c r="Q1288" s="39" t="s">
        <v>8346</v>
      </c>
      <c r="R1288" s="39" t="s">
        <v>8316</v>
      </c>
      <c r="S1288" s="42">
        <f t="shared" si="140"/>
        <v>42039.384574386568</v>
      </c>
      <c r="T1288" s="42">
        <f t="shared" si="141"/>
        <v>42052.583340277779</v>
      </c>
      <c r="U1288" s="40">
        <f t="shared" si="142"/>
        <v>2015</v>
      </c>
      <c r="V1288" s="40">
        <f t="shared" si="143"/>
        <v>2015</v>
      </c>
      <c r="W1288" s="50">
        <f t="shared" si="146"/>
        <v>13.198765891211224</v>
      </c>
    </row>
    <row r="1289" spans="1:23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13">
        <f t="shared" si="144"/>
        <v>242</v>
      </c>
      <c r="P1289" s="39">
        <f t="shared" si="145"/>
        <v>24.2</v>
      </c>
      <c r="Q1289" s="39" t="s">
        <v>8346</v>
      </c>
      <c r="R1289" s="39" t="s">
        <v>8316</v>
      </c>
      <c r="S1289" s="42">
        <f t="shared" si="140"/>
        <v>42107.621028425929</v>
      </c>
      <c r="T1289" s="42">
        <f t="shared" si="141"/>
        <v>42167.621028425929</v>
      </c>
      <c r="U1289" s="40">
        <f t="shared" si="142"/>
        <v>2015</v>
      </c>
      <c r="V1289" s="40">
        <f t="shared" si="143"/>
        <v>2015</v>
      </c>
      <c r="W1289" s="50">
        <f t="shared" si="146"/>
        <v>60</v>
      </c>
    </row>
    <row r="1290" spans="1:23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13">
        <f t="shared" si="144"/>
        <v>100</v>
      </c>
      <c r="P1290" s="39">
        <f t="shared" si="145"/>
        <v>65.87</v>
      </c>
      <c r="Q1290" s="39" t="s">
        <v>8346</v>
      </c>
      <c r="R1290" s="39" t="s">
        <v>8316</v>
      </c>
      <c r="S1290" s="42">
        <f t="shared" si="140"/>
        <v>42561.154666238428</v>
      </c>
      <c r="T1290" s="42">
        <f t="shared" si="141"/>
        <v>42592.166673611107</v>
      </c>
      <c r="U1290" s="40">
        <f t="shared" si="142"/>
        <v>2016</v>
      </c>
      <c r="V1290" s="40">
        <f t="shared" si="143"/>
        <v>2016</v>
      </c>
      <c r="W1290" s="50">
        <f t="shared" si="146"/>
        <v>31.012007372679363</v>
      </c>
    </row>
    <row r="1291" spans="1:23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13">
        <f t="shared" si="144"/>
        <v>125</v>
      </c>
      <c r="P1291" s="39">
        <f t="shared" si="145"/>
        <v>36.08</v>
      </c>
      <c r="Q1291" s="39" t="s">
        <v>8346</v>
      </c>
      <c r="R1291" s="39" t="s">
        <v>8316</v>
      </c>
      <c r="S1291" s="42">
        <f t="shared" si="140"/>
        <v>42709.134787557865</v>
      </c>
      <c r="T1291" s="42">
        <f t="shared" si="141"/>
        <v>42739.134787557865</v>
      </c>
      <c r="U1291" s="40">
        <f t="shared" si="142"/>
        <v>2017</v>
      </c>
      <c r="V1291" s="40">
        <f t="shared" si="143"/>
        <v>2016</v>
      </c>
      <c r="W1291" s="50">
        <f t="shared" si="146"/>
        <v>30</v>
      </c>
    </row>
    <row r="1292" spans="1:23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13">
        <f t="shared" si="144"/>
        <v>109</v>
      </c>
      <c r="P1292" s="39">
        <f t="shared" si="145"/>
        <v>44.19</v>
      </c>
      <c r="Q1292" s="39" t="s">
        <v>8346</v>
      </c>
      <c r="R1292" s="39" t="s">
        <v>8316</v>
      </c>
      <c r="S1292" s="42">
        <f t="shared" si="140"/>
        <v>42086.614952905089</v>
      </c>
      <c r="T1292" s="42">
        <f t="shared" si="141"/>
        <v>42117.290976157412</v>
      </c>
      <c r="U1292" s="40">
        <f t="shared" si="142"/>
        <v>2015</v>
      </c>
      <c r="V1292" s="40">
        <f t="shared" si="143"/>
        <v>2015</v>
      </c>
      <c r="W1292" s="50">
        <f t="shared" si="146"/>
        <v>30.676023252322921</v>
      </c>
    </row>
    <row r="1293" spans="1:23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13">
        <f t="shared" si="144"/>
        <v>146</v>
      </c>
      <c r="P1293" s="39">
        <f t="shared" si="145"/>
        <v>104.07</v>
      </c>
      <c r="Q1293" s="39" t="s">
        <v>8346</v>
      </c>
      <c r="R1293" s="39" t="s">
        <v>8316</v>
      </c>
      <c r="S1293" s="42">
        <f t="shared" si="140"/>
        <v>42064.652678136568</v>
      </c>
      <c r="T1293" s="42">
        <f t="shared" si="141"/>
        <v>42101.291666666672</v>
      </c>
      <c r="U1293" s="40">
        <f t="shared" si="142"/>
        <v>2015</v>
      </c>
      <c r="V1293" s="40">
        <f t="shared" si="143"/>
        <v>2015</v>
      </c>
      <c r="W1293" s="50">
        <f t="shared" si="146"/>
        <v>36.638988530103234</v>
      </c>
    </row>
    <row r="1294" spans="1:23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13">
        <f t="shared" si="144"/>
        <v>110</v>
      </c>
      <c r="P1294" s="39">
        <f t="shared" si="145"/>
        <v>35.96</v>
      </c>
      <c r="Q1294" s="39" t="s">
        <v>8346</v>
      </c>
      <c r="R1294" s="39" t="s">
        <v>8316</v>
      </c>
      <c r="S1294" s="42">
        <f t="shared" si="140"/>
        <v>42256.764222546291</v>
      </c>
      <c r="T1294" s="42">
        <f t="shared" si="141"/>
        <v>42283.957642824069</v>
      </c>
      <c r="U1294" s="40">
        <f t="shared" si="142"/>
        <v>2015</v>
      </c>
      <c r="V1294" s="40">
        <f t="shared" si="143"/>
        <v>2015</v>
      </c>
      <c r="W1294" s="50">
        <f t="shared" si="146"/>
        <v>27.193420277777477</v>
      </c>
    </row>
    <row r="1295" spans="1:23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13">
        <f t="shared" si="144"/>
        <v>102</v>
      </c>
      <c r="P1295" s="39">
        <f t="shared" si="145"/>
        <v>127.79</v>
      </c>
      <c r="Q1295" s="39" t="s">
        <v>8346</v>
      </c>
      <c r="R1295" s="39" t="s">
        <v>8316</v>
      </c>
      <c r="S1295" s="42">
        <f t="shared" si="140"/>
        <v>42292.701062164349</v>
      </c>
      <c r="T1295" s="42">
        <f t="shared" si="141"/>
        <v>42322.742724201387</v>
      </c>
      <c r="U1295" s="40">
        <f t="shared" si="142"/>
        <v>2015</v>
      </c>
      <c r="V1295" s="40">
        <f t="shared" si="143"/>
        <v>2015</v>
      </c>
      <c r="W1295" s="50">
        <f t="shared" si="146"/>
        <v>30.041662037037895</v>
      </c>
    </row>
    <row r="1296" spans="1:23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13">
        <f t="shared" si="144"/>
        <v>122</v>
      </c>
      <c r="P1296" s="39">
        <f t="shared" si="145"/>
        <v>27.73</v>
      </c>
      <c r="Q1296" s="39" t="s">
        <v>8346</v>
      </c>
      <c r="R1296" s="39" t="s">
        <v>8316</v>
      </c>
      <c r="S1296" s="42">
        <f t="shared" si="140"/>
        <v>42278.453678206017</v>
      </c>
      <c r="T1296" s="42">
        <f t="shared" si="141"/>
        <v>42296.458337962962</v>
      </c>
      <c r="U1296" s="40">
        <f t="shared" si="142"/>
        <v>2015</v>
      </c>
      <c r="V1296" s="40">
        <f t="shared" si="143"/>
        <v>2015</v>
      </c>
      <c r="W1296" s="50">
        <f t="shared" si="146"/>
        <v>18.00465975694533</v>
      </c>
    </row>
    <row r="1297" spans="1:23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13">
        <f t="shared" si="144"/>
        <v>102</v>
      </c>
      <c r="P1297" s="39">
        <f t="shared" si="145"/>
        <v>39.83</v>
      </c>
      <c r="Q1297" s="39" t="s">
        <v>8346</v>
      </c>
      <c r="R1297" s="39" t="s">
        <v>8316</v>
      </c>
      <c r="S1297" s="42">
        <f t="shared" si="140"/>
        <v>42184.572887696762</v>
      </c>
      <c r="T1297" s="42">
        <f t="shared" si="141"/>
        <v>42214.708335648145</v>
      </c>
      <c r="U1297" s="40">
        <f t="shared" si="142"/>
        <v>2015</v>
      </c>
      <c r="V1297" s="40">
        <f t="shared" si="143"/>
        <v>2015</v>
      </c>
      <c r="W1297" s="50">
        <f t="shared" si="146"/>
        <v>30.135447951382957</v>
      </c>
    </row>
    <row r="1298" spans="1:23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13">
        <f t="shared" si="144"/>
        <v>141</v>
      </c>
      <c r="P1298" s="39">
        <f t="shared" si="145"/>
        <v>52.17</v>
      </c>
      <c r="Q1298" s="39" t="s">
        <v>8346</v>
      </c>
      <c r="R1298" s="39" t="s">
        <v>8316</v>
      </c>
      <c r="S1298" s="42">
        <f t="shared" si="140"/>
        <v>42423.050624687501</v>
      </c>
      <c r="T1298" s="42">
        <f t="shared" si="141"/>
        <v>42443.008951076386</v>
      </c>
      <c r="U1298" s="40">
        <f t="shared" si="142"/>
        <v>2016</v>
      </c>
      <c r="V1298" s="40">
        <f t="shared" si="143"/>
        <v>2016</v>
      </c>
      <c r="W1298" s="50">
        <f t="shared" si="146"/>
        <v>19.958326388885325</v>
      </c>
    </row>
    <row r="1299" spans="1:23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13">
        <f t="shared" si="144"/>
        <v>110</v>
      </c>
      <c r="P1299" s="39">
        <f t="shared" si="145"/>
        <v>92.04</v>
      </c>
      <c r="Q1299" s="39" t="s">
        <v>8346</v>
      </c>
      <c r="R1299" s="39" t="s">
        <v>8316</v>
      </c>
      <c r="S1299" s="42">
        <f t="shared" si="140"/>
        <v>42461.747203217594</v>
      </c>
      <c r="T1299" s="42">
        <f t="shared" si="141"/>
        <v>42491.747203217594</v>
      </c>
      <c r="U1299" s="40">
        <f t="shared" si="142"/>
        <v>2016</v>
      </c>
      <c r="V1299" s="40">
        <f t="shared" si="143"/>
        <v>2016</v>
      </c>
      <c r="W1299" s="50">
        <f t="shared" si="146"/>
        <v>30</v>
      </c>
    </row>
    <row r="1300" spans="1:23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13">
        <f t="shared" si="144"/>
        <v>105</v>
      </c>
      <c r="P1300" s="39">
        <f t="shared" si="145"/>
        <v>63.42</v>
      </c>
      <c r="Q1300" s="39" t="s">
        <v>8346</v>
      </c>
      <c r="R1300" s="39" t="s">
        <v>8316</v>
      </c>
      <c r="S1300" s="42">
        <f t="shared" si="140"/>
        <v>42458.680930925926</v>
      </c>
      <c r="T1300" s="42">
        <f t="shared" si="141"/>
        <v>42488.680930925926</v>
      </c>
      <c r="U1300" s="40">
        <f t="shared" si="142"/>
        <v>2016</v>
      </c>
      <c r="V1300" s="40">
        <f t="shared" si="143"/>
        <v>2016</v>
      </c>
      <c r="W1300" s="50">
        <f t="shared" si="146"/>
        <v>30</v>
      </c>
    </row>
    <row r="1301" spans="1:23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13">
        <f t="shared" si="144"/>
        <v>124</v>
      </c>
      <c r="P1301" s="39">
        <f t="shared" si="145"/>
        <v>135.63</v>
      </c>
      <c r="Q1301" s="39" t="s">
        <v>8346</v>
      </c>
      <c r="R1301" s="39" t="s">
        <v>8316</v>
      </c>
      <c r="S1301" s="42">
        <f t="shared" si="140"/>
        <v>42169.814344432874</v>
      </c>
      <c r="T1301" s="42">
        <f t="shared" si="141"/>
        <v>42199.814344432874</v>
      </c>
      <c r="U1301" s="40">
        <f t="shared" si="142"/>
        <v>2015</v>
      </c>
      <c r="V1301" s="40">
        <f t="shared" si="143"/>
        <v>2015</v>
      </c>
      <c r="W1301" s="50">
        <f t="shared" si="146"/>
        <v>30</v>
      </c>
    </row>
    <row r="1302" spans="1:23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13">
        <f t="shared" si="144"/>
        <v>135</v>
      </c>
      <c r="P1302" s="39">
        <f t="shared" si="145"/>
        <v>168.75</v>
      </c>
      <c r="Q1302" s="39" t="s">
        <v>8346</v>
      </c>
      <c r="R1302" s="39" t="s">
        <v>8316</v>
      </c>
      <c r="S1302" s="42">
        <f t="shared" si="140"/>
        <v>42483.675219189812</v>
      </c>
      <c r="T1302" s="42">
        <f t="shared" si="141"/>
        <v>42522.789588194442</v>
      </c>
      <c r="U1302" s="40">
        <f t="shared" si="142"/>
        <v>2016</v>
      </c>
      <c r="V1302" s="40">
        <f t="shared" si="143"/>
        <v>2016</v>
      </c>
      <c r="W1302" s="50">
        <f t="shared" si="146"/>
        <v>39.114369004630134</v>
      </c>
    </row>
    <row r="1303" spans="1:23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13">
        <f t="shared" si="144"/>
        <v>103</v>
      </c>
      <c r="P1303" s="39">
        <f t="shared" si="145"/>
        <v>70.86</v>
      </c>
      <c r="Q1303" s="39" t="s">
        <v>8346</v>
      </c>
      <c r="R1303" s="39" t="s">
        <v>8316</v>
      </c>
      <c r="S1303" s="42">
        <f t="shared" si="140"/>
        <v>42195.749747430556</v>
      </c>
      <c r="T1303" s="42">
        <f t="shared" si="141"/>
        <v>42206.125006944443</v>
      </c>
      <c r="U1303" s="40">
        <f t="shared" si="142"/>
        <v>2015</v>
      </c>
      <c r="V1303" s="40">
        <f t="shared" si="143"/>
        <v>2015</v>
      </c>
      <c r="W1303" s="50">
        <f t="shared" si="146"/>
        <v>10.375259513886704</v>
      </c>
    </row>
    <row r="1304" spans="1:23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13">
        <f t="shared" si="144"/>
        <v>100</v>
      </c>
      <c r="P1304" s="39">
        <f t="shared" si="145"/>
        <v>50</v>
      </c>
      <c r="Q1304" s="39" t="s">
        <v>8346</v>
      </c>
      <c r="R1304" s="39" t="s">
        <v>8316</v>
      </c>
      <c r="S1304" s="42">
        <f t="shared" si="140"/>
        <v>42675.058002442129</v>
      </c>
      <c r="T1304" s="42">
        <f t="shared" si="141"/>
        <v>42705.099664479167</v>
      </c>
      <c r="U1304" s="40">
        <f t="shared" si="142"/>
        <v>2016</v>
      </c>
      <c r="V1304" s="40">
        <f t="shared" si="143"/>
        <v>2016</v>
      </c>
      <c r="W1304" s="50">
        <f t="shared" si="146"/>
        <v>30.041662037037895</v>
      </c>
    </row>
    <row r="1305" spans="1:23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13">
        <f t="shared" si="144"/>
        <v>130</v>
      </c>
      <c r="P1305" s="39">
        <f t="shared" si="145"/>
        <v>42.21</v>
      </c>
      <c r="Q1305" s="39" t="s">
        <v>8346</v>
      </c>
      <c r="R1305" s="39" t="s">
        <v>8316</v>
      </c>
      <c r="S1305" s="42">
        <f t="shared" si="140"/>
        <v>42566.441214351857</v>
      </c>
      <c r="T1305" s="42">
        <f t="shared" si="141"/>
        <v>42582.458342592596</v>
      </c>
      <c r="U1305" s="40">
        <f t="shared" si="142"/>
        <v>2016</v>
      </c>
      <c r="V1305" s="40">
        <f t="shared" si="143"/>
        <v>2016</v>
      </c>
      <c r="W1305" s="50">
        <f t="shared" si="146"/>
        <v>16.017128240739112</v>
      </c>
    </row>
    <row r="1306" spans="1:23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13">
        <f t="shared" si="144"/>
        <v>40</v>
      </c>
      <c r="P1306" s="39">
        <f t="shared" si="145"/>
        <v>152.41</v>
      </c>
      <c r="Q1306" s="39" t="s">
        <v>8353</v>
      </c>
      <c r="R1306" s="39" t="s">
        <v>8348</v>
      </c>
      <c r="S1306" s="42">
        <f t="shared" si="140"/>
        <v>42747.194502372688</v>
      </c>
      <c r="T1306" s="42">
        <f t="shared" si="141"/>
        <v>42807.15284033565</v>
      </c>
      <c r="U1306" s="40">
        <f t="shared" si="142"/>
        <v>2017</v>
      </c>
      <c r="V1306" s="40">
        <f t="shared" si="143"/>
        <v>2017</v>
      </c>
      <c r="W1306" s="50">
        <f t="shared" si="146"/>
        <v>59.958337962962105</v>
      </c>
    </row>
    <row r="1307" spans="1:23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13">
        <f t="shared" si="144"/>
        <v>26</v>
      </c>
      <c r="P1307" s="39">
        <f t="shared" si="145"/>
        <v>90.62</v>
      </c>
      <c r="Q1307" s="39" t="s">
        <v>8353</v>
      </c>
      <c r="R1307" s="39" t="s">
        <v>8348</v>
      </c>
      <c r="S1307" s="42">
        <f t="shared" si="140"/>
        <v>42543.66560310185</v>
      </c>
      <c r="T1307" s="42">
        <f t="shared" si="141"/>
        <v>42572.729168981481</v>
      </c>
      <c r="U1307" s="40">
        <f t="shared" si="142"/>
        <v>2016</v>
      </c>
      <c r="V1307" s="40">
        <f t="shared" si="143"/>
        <v>2016</v>
      </c>
      <c r="W1307" s="50">
        <f t="shared" si="146"/>
        <v>29.063565879630914</v>
      </c>
    </row>
    <row r="1308" spans="1:23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13">
        <f t="shared" si="144"/>
        <v>65</v>
      </c>
      <c r="P1308" s="39">
        <f t="shared" si="145"/>
        <v>201.6</v>
      </c>
      <c r="Q1308" s="39" t="s">
        <v>8353</v>
      </c>
      <c r="R1308" s="39" t="s">
        <v>8348</v>
      </c>
      <c r="S1308" s="42">
        <f t="shared" si="140"/>
        <v>41947.457577939815</v>
      </c>
      <c r="T1308" s="42">
        <f t="shared" si="141"/>
        <v>41977.457577939815</v>
      </c>
      <c r="U1308" s="40">
        <f t="shared" si="142"/>
        <v>2014</v>
      </c>
      <c r="V1308" s="40">
        <f t="shared" si="143"/>
        <v>2014</v>
      </c>
      <c r="W1308" s="50">
        <f t="shared" si="146"/>
        <v>30</v>
      </c>
    </row>
    <row r="1309" spans="1:23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13">
        <f t="shared" si="144"/>
        <v>12</v>
      </c>
      <c r="P1309" s="39">
        <f t="shared" si="145"/>
        <v>127.93</v>
      </c>
      <c r="Q1309" s="39" t="s">
        <v>8353</v>
      </c>
      <c r="R1309" s="39" t="s">
        <v>8348</v>
      </c>
      <c r="S1309" s="42">
        <f t="shared" si="140"/>
        <v>42387.503237025463</v>
      </c>
      <c r="T1309" s="42">
        <f t="shared" si="141"/>
        <v>42417.503237025463</v>
      </c>
      <c r="U1309" s="40">
        <f t="shared" si="142"/>
        <v>2016</v>
      </c>
      <c r="V1309" s="40">
        <f t="shared" si="143"/>
        <v>2016</v>
      </c>
      <c r="W1309" s="50">
        <f t="shared" si="146"/>
        <v>30</v>
      </c>
    </row>
    <row r="1310" spans="1:23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13">
        <f t="shared" si="144"/>
        <v>11</v>
      </c>
      <c r="P1310" s="39">
        <f t="shared" si="145"/>
        <v>29.89</v>
      </c>
      <c r="Q1310" s="39" t="s">
        <v>8353</v>
      </c>
      <c r="R1310" s="39" t="s">
        <v>8348</v>
      </c>
      <c r="S1310" s="42">
        <f t="shared" si="140"/>
        <v>42611.613574212963</v>
      </c>
      <c r="T1310" s="42">
        <f t="shared" si="141"/>
        <v>42651.613574212963</v>
      </c>
      <c r="U1310" s="40">
        <f t="shared" si="142"/>
        <v>2016</v>
      </c>
      <c r="V1310" s="40">
        <f t="shared" si="143"/>
        <v>2016</v>
      </c>
      <c r="W1310" s="50">
        <f t="shared" si="146"/>
        <v>40</v>
      </c>
    </row>
    <row r="1311" spans="1:23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13">
        <f t="shared" si="144"/>
        <v>112</v>
      </c>
      <c r="P1311" s="39">
        <f t="shared" si="145"/>
        <v>367.97</v>
      </c>
      <c r="Q1311" s="39" t="s">
        <v>8353</v>
      </c>
      <c r="R1311" s="39" t="s">
        <v>8348</v>
      </c>
      <c r="S1311" s="42">
        <f t="shared" si="140"/>
        <v>42257.882736898144</v>
      </c>
      <c r="T1311" s="42">
        <f t="shared" si="141"/>
        <v>42292.882736898144</v>
      </c>
      <c r="U1311" s="40">
        <f t="shared" si="142"/>
        <v>2015</v>
      </c>
      <c r="V1311" s="40">
        <f t="shared" si="143"/>
        <v>2015</v>
      </c>
      <c r="W1311" s="50">
        <f t="shared" si="146"/>
        <v>35</v>
      </c>
    </row>
    <row r="1312" spans="1:23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13">
        <f t="shared" si="144"/>
        <v>16</v>
      </c>
      <c r="P1312" s="39">
        <f t="shared" si="145"/>
        <v>129.16999999999999</v>
      </c>
      <c r="Q1312" s="39" t="s">
        <v>8353</v>
      </c>
      <c r="R1312" s="39" t="s">
        <v>8348</v>
      </c>
      <c r="S1312" s="42">
        <f t="shared" si="140"/>
        <v>42556.667250578699</v>
      </c>
      <c r="T1312" s="42">
        <f t="shared" si="141"/>
        <v>42601.667250578699</v>
      </c>
      <c r="U1312" s="40">
        <f t="shared" si="142"/>
        <v>2016</v>
      </c>
      <c r="V1312" s="40">
        <f t="shared" si="143"/>
        <v>2016</v>
      </c>
      <c r="W1312" s="50">
        <f t="shared" si="146"/>
        <v>45</v>
      </c>
    </row>
    <row r="1313" spans="1:23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13">
        <f t="shared" si="144"/>
        <v>32</v>
      </c>
      <c r="P1313" s="39">
        <f t="shared" si="145"/>
        <v>800.7</v>
      </c>
      <c r="Q1313" s="39" t="s">
        <v>8353</v>
      </c>
      <c r="R1313" s="39" t="s">
        <v>8348</v>
      </c>
      <c r="S1313" s="42">
        <f t="shared" si="140"/>
        <v>42669.80230693287</v>
      </c>
      <c r="T1313" s="42">
        <f t="shared" si="141"/>
        <v>42704.843980543985</v>
      </c>
      <c r="U1313" s="40">
        <f t="shared" si="142"/>
        <v>2016</v>
      </c>
      <c r="V1313" s="40">
        <f t="shared" si="143"/>
        <v>2016</v>
      </c>
      <c r="W1313" s="50">
        <f t="shared" si="146"/>
        <v>35.041673611114675</v>
      </c>
    </row>
    <row r="1314" spans="1:23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13">
        <f t="shared" si="144"/>
        <v>1</v>
      </c>
      <c r="P1314" s="39">
        <f t="shared" si="145"/>
        <v>28</v>
      </c>
      <c r="Q1314" s="39" t="s">
        <v>8353</v>
      </c>
      <c r="R1314" s="39" t="s">
        <v>8348</v>
      </c>
      <c r="S1314" s="42">
        <f t="shared" si="140"/>
        <v>42082.702811597221</v>
      </c>
      <c r="T1314" s="42">
        <f t="shared" si="141"/>
        <v>42112.702811597221</v>
      </c>
      <c r="U1314" s="40">
        <f t="shared" si="142"/>
        <v>2015</v>
      </c>
      <c r="V1314" s="40">
        <f t="shared" si="143"/>
        <v>2015</v>
      </c>
      <c r="W1314" s="50">
        <f t="shared" si="146"/>
        <v>30</v>
      </c>
    </row>
    <row r="1315" spans="1:23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13">
        <f t="shared" si="144"/>
        <v>31</v>
      </c>
      <c r="P1315" s="39">
        <f t="shared" si="145"/>
        <v>102.02</v>
      </c>
      <c r="Q1315" s="39" t="s">
        <v>8353</v>
      </c>
      <c r="R1315" s="39" t="s">
        <v>8348</v>
      </c>
      <c r="S1315" s="42">
        <f t="shared" si="140"/>
        <v>42402.709658726846</v>
      </c>
      <c r="T1315" s="42">
        <f t="shared" si="141"/>
        <v>42432.709658726846</v>
      </c>
      <c r="U1315" s="40">
        <f t="shared" si="142"/>
        <v>2016</v>
      </c>
      <c r="V1315" s="40">
        <f t="shared" si="143"/>
        <v>2016</v>
      </c>
      <c r="W1315" s="50">
        <f t="shared" si="146"/>
        <v>30</v>
      </c>
    </row>
    <row r="1316" spans="1:23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13">
        <f t="shared" si="144"/>
        <v>1</v>
      </c>
      <c r="P1316" s="39">
        <f t="shared" si="145"/>
        <v>184.36</v>
      </c>
      <c r="Q1316" s="39" t="s">
        <v>8353</v>
      </c>
      <c r="R1316" s="39" t="s">
        <v>8348</v>
      </c>
      <c r="S1316" s="42">
        <f t="shared" si="140"/>
        <v>42604.669685879635</v>
      </c>
      <c r="T1316" s="42">
        <f t="shared" si="141"/>
        <v>42664.669685879635</v>
      </c>
      <c r="U1316" s="40">
        <f t="shared" si="142"/>
        <v>2016</v>
      </c>
      <c r="V1316" s="40">
        <f t="shared" si="143"/>
        <v>2016</v>
      </c>
      <c r="W1316" s="50">
        <f t="shared" si="146"/>
        <v>60</v>
      </c>
    </row>
    <row r="1317" spans="1:23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13">
        <f t="shared" si="144"/>
        <v>40</v>
      </c>
      <c r="P1317" s="39">
        <f t="shared" si="145"/>
        <v>162.91999999999999</v>
      </c>
      <c r="Q1317" s="39" t="s">
        <v>8353</v>
      </c>
      <c r="R1317" s="39" t="s">
        <v>8348</v>
      </c>
      <c r="S1317" s="42">
        <f t="shared" si="140"/>
        <v>42278.498248240736</v>
      </c>
      <c r="T1317" s="42">
        <f t="shared" si="141"/>
        <v>42314.041673611107</v>
      </c>
      <c r="U1317" s="40">
        <f t="shared" si="142"/>
        <v>2015</v>
      </c>
      <c r="V1317" s="40">
        <f t="shared" si="143"/>
        <v>2015</v>
      </c>
      <c r="W1317" s="50">
        <f t="shared" si="146"/>
        <v>35.543425370371551</v>
      </c>
    </row>
    <row r="1318" spans="1:23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13">
        <f t="shared" si="144"/>
        <v>0</v>
      </c>
      <c r="P1318" s="39">
        <f t="shared" si="145"/>
        <v>1</v>
      </c>
      <c r="Q1318" s="39" t="s">
        <v>8353</v>
      </c>
      <c r="R1318" s="39" t="s">
        <v>8348</v>
      </c>
      <c r="S1318" s="42">
        <f t="shared" si="140"/>
        <v>42393.961917928245</v>
      </c>
      <c r="T1318" s="42">
        <f t="shared" si="141"/>
        <v>42428.961917928245</v>
      </c>
      <c r="U1318" s="40">
        <f t="shared" si="142"/>
        <v>2016</v>
      </c>
      <c r="V1318" s="40">
        <f t="shared" si="143"/>
        <v>2016</v>
      </c>
      <c r="W1318" s="50">
        <f t="shared" si="146"/>
        <v>35</v>
      </c>
    </row>
    <row r="1319" spans="1:23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13">
        <f t="shared" si="144"/>
        <v>6</v>
      </c>
      <c r="P1319" s="39">
        <f t="shared" si="145"/>
        <v>603.53</v>
      </c>
      <c r="Q1319" s="39" t="s">
        <v>8353</v>
      </c>
      <c r="R1319" s="39" t="s">
        <v>8348</v>
      </c>
      <c r="S1319" s="42">
        <f t="shared" si="140"/>
        <v>42520.235494745371</v>
      </c>
      <c r="T1319" s="42">
        <f t="shared" si="141"/>
        <v>42572.583340277779</v>
      </c>
      <c r="U1319" s="40">
        <f t="shared" si="142"/>
        <v>2016</v>
      </c>
      <c r="V1319" s="40">
        <f t="shared" si="143"/>
        <v>2016</v>
      </c>
      <c r="W1319" s="50">
        <f t="shared" si="146"/>
        <v>52.347845532407518</v>
      </c>
    </row>
    <row r="1320" spans="1:23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13">
        <f t="shared" si="144"/>
        <v>15</v>
      </c>
      <c r="P1320" s="39">
        <f t="shared" si="145"/>
        <v>45.41</v>
      </c>
      <c r="Q1320" s="39" t="s">
        <v>8353</v>
      </c>
      <c r="R1320" s="39" t="s">
        <v>8348</v>
      </c>
      <c r="S1320" s="42">
        <f t="shared" si="140"/>
        <v>41985.043659398143</v>
      </c>
      <c r="T1320" s="42">
        <f t="shared" si="141"/>
        <v>42015.043659398143</v>
      </c>
      <c r="U1320" s="40">
        <f t="shared" si="142"/>
        <v>2015</v>
      </c>
      <c r="V1320" s="40">
        <f t="shared" si="143"/>
        <v>2014</v>
      </c>
      <c r="W1320" s="50">
        <f t="shared" si="146"/>
        <v>30</v>
      </c>
    </row>
    <row r="1321" spans="1:23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13">
        <f t="shared" si="144"/>
        <v>15</v>
      </c>
      <c r="P1321" s="39">
        <f t="shared" si="145"/>
        <v>97.33</v>
      </c>
      <c r="Q1321" s="39" t="s">
        <v>8353</v>
      </c>
      <c r="R1321" s="39" t="s">
        <v>8348</v>
      </c>
      <c r="S1321" s="42">
        <f t="shared" si="140"/>
        <v>41816.812106076388</v>
      </c>
      <c r="T1321" s="42">
        <f t="shared" si="141"/>
        <v>41831.666671296298</v>
      </c>
      <c r="U1321" s="40">
        <f t="shared" si="142"/>
        <v>2014</v>
      </c>
      <c r="V1321" s="40">
        <f t="shared" si="143"/>
        <v>2014</v>
      </c>
      <c r="W1321" s="50">
        <f t="shared" si="146"/>
        <v>14.85456521991</v>
      </c>
    </row>
    <row r="1322" spans="1:23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13">
        <f t="shared" si="144"/>
        <v>1</v>
      </c>
      <c r="P1322" s="39">
        <f t="shared" si="145"/>
        <v>167.67</v>
      </c>
      <c r="Q1322" s="39" t="s">
        <v>8353</v>
      </c>
      <c r="R1322" s="39" t="s">
        <v>8348</v>
      </c>
      <c r="S1322" s="42">
        <f t="shared" si="140"/>
        <v>42705.690347754629</v>
      </c>
      <c r="T1322" s="42">
        <f t="shared" si="141"/>
        <v>42734.958342592596</v>
      </c>
      <c r="U1322" s="40">
        <f t="shared" si="142"/>
        <v>2016</v>
      </c>
      <c r="V1322" s="40">
        <f t="shared" si="143"/>
        <v>2016</v>
      </c>
      <c r="W1322" s="50">
        <f t="shared" si="146"/>
        <v>29.267994837966398</v>
      </c>
    </row>
    <row r="1323" spans="1:23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13">
        <f t="shared" si="144"/>
        <v>1</v>
      </c>
      <c r="P1323" s="39">
        <f t="shared" si="145"/>
        <v>859.86</v>
      </c>
      <c r="Q1323" s="39" t="s">
        <v>8353</v>
      </c>
      <c r="R1323" s="39" t="s">
        <v>8348</v>
      </c>
      <c r="S1323" s="42">
        <f t="shared" si="140"/>
        <v>42697.74928167824</v>
      </c>
      <c r="T1323" s="42">
        <f t="shared" si="141"/>
        <v>42727.74928167824</v>
      </c>
      <c r="U1323" s="40">
        <f t="shared" si="142"/>
        <v>2016</v>
      </c>
      <c r="V1323" s="40">
        <f t="shared" si="143"/>
        <v>2016</v>
      </c>
      <c r="W1323" s="50">
        <f t="shared" si="146"/>
        <v>30</v>
      </c>
    </row>
    <row r="1324" spans="1:23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13">
        <f t="shared" si="144"/>
        <v>0</v>
      </c>
      <c r="P1324" s="39">
        <f t="shared" si="145"/>
        <v>26.5</v>
      </c>
      <c r="Q1324" s="39" t="s">
        <v>8353</v>
      </c>
      <c r="R1324" s="39" t="s">
        <v>8348</v>
      </c>
      <c r="S1324" s="42">
        <f t="shared" si="140"/>
        <v>42115.656540798605</v>
      </c>
      <c r="T1324" s="42">
        <f t="shared" si="141"/>
        <v>42145.656540798605</v>
      </c>
      <c r="U1324" s="40">
        <f t="shared" si="142"/>
        <v>2015</v>
      </c>
      <c r="V1324" s="40">
        <f t="shared" si="143"/>
        <v>2015</v>
      </c>
      <c r="W1324" s="50">
        <f t="shared" si="146"/>
        <v>30</v>
      </c>
    </row>
    <row r="1325" spans="1:23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13">
        <f t="shared" si="144"/>
        <v>9</v>
      </c>
      <c r="P1325" s="39">
        <f t="shared" si="145"/>
        <v>30.27</v>
      </c>
      <c r="Q1325" s="39" t="s">
        <v>8353</v>
      </c>
      <c r="R1325" s="39" t="s">
        <v>8348</v>
      </c>
      <c r="S1325" s="42">
        <f t="shared" si="140"/>
        <v>42451.698450763884</v>
      </c>
      <c r="T1325" s="42">
        <f t="shared" si="141"/>
        <v>42486.288202546297</v>
      </c>
      <c r="U1325" s="40">
        <f t="shared" si="142"/>
        <v>2016</v>
      </c>
      <c r="V1325" s="40">
        <f t="shared" si="143"/>
        <v>2016</v>
      </c>
      <c r="W1325" s="50">
        <f t="shared" si="146"/>
        <v>34.58975178241235</v>
      </c>
    </row>
    <row r="1326" spans="1:23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13">
        <f t="shared" si="144"/>
        <v>10</v>
      </c>
      <c r="P1326" s="39">
        <f t="shared" si="145"/>
        <v>54.67</v>
      </c>
      <c r="Q1326" s="39" t="s">
        <v>8353</v>
      </c>
      <c r="R1326" s="39" t="s">
        <v>8348</v>
      </c>
      <c r="S1326" s="42">
        <f t="shared" si="140"/>
        <v>42626.633710092588</v>
      </c>
      <c r="T1326" s="42">
        <f t="shared" si="141"/>
        <v>42656.633710092588</v>
      </c>
      <c r="U1326" s="40">
        <f t="shared" si="142"/>
        <v>2016</v>
      </c>
      <c r="V1326" s="40">
        <f t="shared" si="143"/>
        <v>2016</v>
      </c>
      <c r="W1326" s="50">
        <f t="shared" si="146"/>
        <v>30</v>
      </c>
    </row>
    <row r="1327" spans="1:23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13">
        <f t="shared" si="144"/>
        <v>2</v>
      </c>
      <c r="P1327" s="39">
        <f t="shared" si="145"/>
        <v>60.75</v>
      </c>
      <c r="Q1327" s="39" t="s">
        <v>8353</v>
      </c>
      <c r="R1327" s="39" t="s">
        <v>8348</v>
      </c>
      <c r="S1327" s="42">
        <f t="shared" si="140"/>
        <v>42704.086058275461</v>
      </c>
      <c r="T1327" s="42">
        <f t="shared" si="141"/>
        <v>42734.086058275461</v>
      </c>
      <c r="U1327" s="40">
        <f t="shared" si="142"/>
        <v>2016</v>
      </c>
      <c r="V1327" s="40">
        <f t="shared" si="143"/>
        <v>2016</v>
      </c>
      <c r="W1327" s="50">
        <f t="shared" si="146"/>
        <v>30</v>
      </c>
    </row>
    <row r="1328" spans="1:23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13">
        <f t="shared" si="144"/>
        <v>1</v>
      </c>
      <c r="P1328" s="39">
        <f t="shared" si="145"/>
        <v>102.73</v>
      </c>
      <c r="Q1328" s="39" t="s">
        <v>8353</v>
      </c>
      <c r="R1328" s="39" t="s">
        <v>8348</v>
      </c>
      <c r="S1328" s="42">
        <f t="shared" si="140"/>
        <v>41974.791995694439</v>
      </c>
      <c r="T1328" s="42">
        <f t="shared" si="141"/>
        <v>42019.791995694439</v>
      </c>
      <c r="U1328" s="40">
        <f t="shared" si="142"/>
        <v>2015</v>
      </c>
      <c r="V1328" s="40">
        <f t="shared" si="143"/>
        <v>2014</v>
      </c>
      <c r="W1328" s="50">
        <f t="shared" si="146"/>
        <v>45</v>
      </c>
    </row>
    <row r="1329" spans="1:23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13">
        <f t="shared" si="144"/>
        <v>4</v>
      </c>
      <c r="P1329" s="39">
        <f t="shared" si="145"/>
        <v>41.59</v>
      </c>
      <c r="Q1329" s="39" t="s">
        <v>8353</v>
      </c>
      <c r="R1329" s="39" t="s">
        <v>8348</v>
      </c>
      <c r="S1329" s="42">
        <f t="shared" si="140"/>
        <v>42123.678648553236</v>
      </c>
      <c r="T1329" s="42">
        <f t="shared" si="141"/>
        <v>42153.678648553236</v>
      </c>
      <c r="U1329" s="40">
        <f t="shared" si="142"/>
        <v>2015</v>
      </c>
      <c r="V1329" s="40">
        <f t="shared" si="143"/>
        <v>2015</v>
      </c>
      <c r="W1329" s="50">
        <f t="shared" si="146"/>
        <v>30</v>
      </c>
    </row>
    <row r="1330" spans="1:23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13">
        <f t="shared" si="144"/>
        <v>2</v>
      </c>
      <c r="P1330" s="39">
        <f t="shared" si="145"/>
        <v>116.53</v>
      </c>
      <c r="Q1330" s="39" t="s">
        <v>8353</v>
      </c>
      <c r="R1330" s="39" t="s">
        <v>8348</v>
      </c>
      <c r="S1330" s="42">
        <f t="shared" si="140"/>
        <v>42612.642763124997</v>
      </c>
      <c r="T1330" s="42">
        <f t="shared" si="141"/>
        <v>42657.642763124997</v>
      </c>
      <c r="U1330" s="40">
        <f t="shared" si="142"/>
        <v>2016</v>
      </c>
      <c r="V1330" s="40">
        <f t="shared" si="143"/>
        <v>2016</v>
      </c>
      <c r="W1330" s="50">
        <f t="shared" si="146"/>
        <v>45</v>
      </c>
    </row>
    <row r="1331" spans="1:23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13">
        <f t="shared" si="144"/>
        <v>1</v>
      </c>
      <c r="P1331" s="39">
        <f t="shared" si="145"/>
        <v>45.33</v>
      </c>
      <c r="Q1331" s="39" t="s">
        <v>8353</v>
      </c>
      <c r="R1331" s="39" t="s">
        <v>8348</v>
      </c>
      <c r="S1331" s="42">
        <f t="shared" si="140"/>
        <v>41935.221591956019</v>
      </c>
      <c r="T1331" s="42">
        <f t="shared" si="141"/>
        <v>41975.263253993049</v>
      </c>
      <c r="U1331" s="40">
        <f t="shared" si="142"/>
        <v>2014</v>
      </c>
      <c r="V1331" s="40">
        <f t="shared" si="143"/>
        <v>2014</v>
      </c>
      <c r="W1331" s="50">
        <f t="shared" si="146"/>
        <v>40.041662037030619</v>
      </c>
    </row>
    <row r="1332" spans="1:23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13">
        <f t="shared" si="144"/>
        <v>22</v>
      </c>
      <c r="P1332" s="39">
        <f t="shared" si="145"/>
        <v>157.46</v>
      </c>
      <c r="Q1332" s="39" t="s">
        <v>8353</v>
      </c>
      <c r="R1332" s="39" t="s">
        <v>8348</v>
      </c>
      <c r="S1332" s="42">
        <f t="shared" si="140"/>
        <v>42522.276725798612</v>
      </c>
      <c r="T1332" s="42">
        <f t="shared" si="141"/>
        <v>42553.166666666672</v>
      </c>
      <c r="U1332" s="40">
        <f t="shared" si="142"/>
        <v>2016</v>
      </c>
      <c r="V1332" s="40">
        <f t="shared" si="143"/>
        <v>2016</v>
      </c>
      <c r="W1332" s="50">
        <f t="shared" si="146"/>
        <v>30.889940868059057</v>
      </c>
    </row>
    <row r="1333" spans="1:23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13">
        <f t="shared" si="144"/>
        <v>1</v>
      </c>
      <c r="P1333" s="39">
        <f t="shared" si="145"/>
        <v>100.5</v>
      </c>
      <c r="Q1333" s="39" t="s">
        <v>8353</v>
      </c>
      <c r="R1333" s="39" t="s">
        <v>8348</v>
      </c>
      <c r="S1333" s="42">
        <f t="shared" si="140"/>
        <v>42569.504103634259</v>
      </c>
      <c r="T1333" s="42">
        <f t="shared" si="141"/>
        <v>42599.504103634259</v>
      </c>
      <c r="U1333" s="40">
        <f t="shared" si="142"/>
        <v>2016</v>
      </c>
      <c r="V1333" s="40">
        <f t="shared" si="143"/>
        <v>2016</v>
      </c>
      <c r="W1333" s="50">
        <f t="shared" si="146"/>
        <v>30</v>
      </c>
    </row>
    <row r="1334" spans="1:23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13">
        <f t="shared" si="144"/>
        <v>0</v>
      </c>
      <c r="P1334" s="39">
        <f t="shared" si="145"/>
        <v>0</v>
      </c>
      <c r="Q1334" s="39" t="s">
        <v>8353</v>
      </c>
      <c r="R1334" s="39" t="s">
        <v>8348</v>
      </c>
      <c r="S1334" s="42">
        <f t="shared" si="140"/>
        <v>42732.060282499995</v>
      </c>
      <c r="T1334" s="42">
        <f t="shared" si="141"/>
        <v>42762.060282499995</v>
      </c>
      <c r="U1334" s="40">
        <f t="shared" si="142"/>
        <v>2017</v>
      </c>
      <c r="V1334" s="40">
        <f t="shared" si="143"/>
        <v>2016</v>
      </c>
      <c r="W1334" s="50">
        <f t="shared" si="146"/>
        <v>30</v>
      </c>
    </row>
    <row r="1335" spans="1:23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13">
        <f t="shared" si="144"/>
        <v>0</v>
      </c>
      <c r="P1335" s="39">
        <f t="shared" si="145"/>
        <v>0</v>
      </c>
      <c r="Q1335" s="39" t="s">
        <v>8353</v>
      </c>
      <c r="R1335" s="39" t="s">
        <v>8348</v>
      </c>
      <c r="S1335" s="42">
        <f t="shared" si="140"/>
        <v>41806.106771122686</v>
      </c>
      <c r="T1335" s="42">
        <f t="shared" si="141"/>
        <v>41836.106771122686</v>
      </c>
      <c r="U1335" s="40">
        <f t="shared" si="142"/>
        <v>2014</v>
      </c>
      <c r="V1335" s="40">
        <f t="shared" si="143"/>
        <v>2014</v>
      </c>
      <c r="W1335" s="50">
        <f t="shared" si="146"/>
        <v>30</v>
      </c>
    </row>
    <row r="1336" spans="1:23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13">
        <f t="shared" si="144"/>
        <v>11</v>
      </c>
      <c r="P1336" s="39">
        <f t="shared" si="145"/>
        <v>51.82</v>
      </c>
      <c r="Q1336" s="39" t="s">
        <v>8353</v>
      </c>
      <c r="R1336" s="39" t="s">
        <v>8348</v>
      </c>
      <c r="S1336" s="42">
        <f t="shared" si="140"/>
        <v>42410.774158414351</v>
      </c>
      <c r="T1336" s="42">
        <f t="shared" si="141"/>
        <v>42440.774158414351</v>
      </c>
      <c r="U1336" s="40">
        <f t="shared" si="142"/>
        <v>2016</v>
      </c>
      <c r="V1336" s="40">
        <f t="shared" si="143"/>
        <v>2016</v>
      </c>
      <c r="W1336" s="50">
        <f t="shared" si="146"/>
        <v>30</v>
      </c>
    </row>
    <row r="1337" spans="1:23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13">
        <f t="shared" si="144"/>
        <v>20</v>
      </c>
      <c r="P1337" s="39">
        <f t="shared" si="145"/>
        <v>308.75</v>
      </c>
      <c r="Q1337" s="39" t="s">
        <v>8353</v>
      </c>
      <c r="R1337" s="39" t="s">
        <v>8348</v>
      </c>
      <c r="S1337" s="42">
        <f t="shared" si="140"/>
        <v>42313.936371550924</v>
      </c>
      <c r="T1337" s="42">
        <f t="shared" si="141"/>
        <v>42343.936371550924</v>
      </c>
      <c r="U1337" s="40">
        <f t="shared" si="142"/>
        <v>2015</v>
      </c>
      <c r="V1337" s="40">
        <f t="shared" si="143"/>
        <v>2015</v>
      </c>
      <c r="W1337" s="50">
        <f t="shared" si="146"/>
        <v>30</v>
      </c>
    </row>
    <row r="1338" spans="1:23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13">
        <f t="shared" si="144"/>
        <v>85</v>
      </c>
      <c r="P1338" s="39">
        <f t="shared" si="145"/>
        <v>379.23</v>
      </c>
      <c r="Q1338" s="39" t="s">
        <v>8353</v>
      </c>
      <c r="R1338" s="39" t="s">
        <v>8348</v>
      </c>
      <c r="S1338" s="42">
        <f t="shared" si="140"/>
        <v>41955.863750324075</v>
      </c>
      <c r="T1338" s="42">
        <f t="shared" si="141"/>
        <v>41990.863750324075</v>
      </c>
      <c r="U1338" s="40">
        <f t="shared" si="142"/>
        <v>2014</v>
      </c>
      <c r="V1338" s="40">
        <f t="shared" si="143"/>
        <v>2014</v>
      </c>
      <c r="W1338" s="50">
        <f t="shared" si="146"/>
        <v>35</v>
      </c>
    </row>
    <row r="1339" spans="1:23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13">
        <f t="shared" si="144"/>
        <v>49</v>
      </c>
      <c r="P1339" s="39">
        <f t="shared" si="145"/>
        <v>176.36</v>
      </c>
      <c r="Q1339" s="39" t="s">
        <v>8353</v>
      </c>
      <c r="R1339" s="39" t="s">
        <v>8348</v>
      </c>
      <c r="S1339" s="42">
        <f t="shared" si="140"/>
        <v>42767.577304155093</v>
      </c>
      <c r="T1339" s="42">
        <f t="shared" si="141"/>
        <v>42797.577304155093</v>
      </c>
      <c r="U1339" s="40">
        <f t="shared" si="142"/>
        <v>2017</v>
      </c>
      <c r="V1339" s="40">
        <f t="shared" si="143"/>
        <v>2017</v>
      </c>
      <c r="W1339" s="50">
        <f t="shared" si="146"/>
        <v>30</v>
      </c>
    </row>
    <row r="1340" spans="1:23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13">
        <f t="shared" si="144"/>
        <v>3</v>
      </c>
      <c r="P1340" s="39">
        <f t="shared" si="145"/>
        <v>66.069999999999993</v>
      </c>
      <c r="Q1340" s="39" t="s">
        <v>8353</v>
      </c>
      <c r="R1340" s="39" t="s">
        <v>8348</v>
      </c>
      <c r="S1340" s="42">
        <f t="shared" si="140"/>
        <v>42188.803623067128</v>
      </c>
      <c r="T1340" s="42">
        <f t="shared" si="141"/>
        <v>42218.803623067128</v>
      </c>
      <c r="U1340" s="40">
        <f t="shared" si="142"/>
        <v>2015</v>
      </c>
      <c r="V1340" s="40">
        <f t="shared" si="143"/>
        <v>2015</v>
      </c>
      <c r="W1340" s="50">
        <f t="shared" si="146"/>
        <v>30</v>
      </c>
    </row>
    <row r="1341" spans="1:23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13">
        <f t="shared" si="144"/>
        <v>7</v>
      </c>
      <c r="P1341" s="39">
        <f t="shared" si="145"/>
        <v>89.65</v>
      </c>
      <c r="Q1341" s="39" t="s">
        <v>8353</v>
      </c>
      <c r="R1341" s="39" t="s">
        <v>8348</v>
      </c>
      <c r="S1341" s="42">
        <f t="shared" si="140"/>
        <v>41936.647172627316</v>
      </c>
      <c r="T1341" s="42">
        <f t="shared" si="141"/>
        <v>41981.688834664354</v>
      </c>
      <c r="U1341" s="40">
        <f t="shared" si="142"/>
        <v>2014</v>
      </c>
      <c r="V1341" s="40">
        <f t="shared" si="143"/>
        <v>2014</v>
      </c>
      <c r="W1341" s="50">
        <f t="shared" si="146"/>
        <v>45.041662037037895</v>
      </c>
    </row>
    <row r="1342" spans="1:23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13">
        <f t="shared" si="144"/>
        <v>0</v>
      </c>
      <c r="P1342" s="39">
        <f t="shared" si="145"/>
        <v>0</v>
      </c>
      <c r="Q1342" s="39" t="s">
        <v>8353</v>
      </c>
      <c r="R1342" s="39" t="s">
        <v>8348</v>
      </c>
      <c r="S1342" s="42">
        <f t="shared" si="140"/>
        <v>41836.595523761578</v>
      </c>
      <c r="T1342" s="42">
        <f t="shared" si="141"/>
        <v>41866.595523761578</v>
      </c>
      <c r="U1342" s="40">
        <f t="shared" si="142"/>
        <v>2014</v>
      </c>
      <c r="V1342" s="40">
        <f t="shared" si="143"/>
        <v>2014</v>
      </c>
      <c r="W1342" s="50">
        <f t="shared" si="146"/>
        <v>30</v>
      </c>
    </row>
    <row r="1343" spans="1:23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13">
        <f t="shared" si="144"/>
        <v>70</v>
      </c>
      <c r="P1343" s="39">
        <f t="shared" si="145"/>
        <v>382.39</v>
      </c>
      <c r="Q1343" s="39" t="s">
        <v>8353</v>
      </c>
      <c r="R1343" s="39" t="s">
        <v>8348</v>
      </c>
      <c r="S1343" s="42">
        <f t="shared" si="140"/>
        <v>42612.624040706018</v>
      </c>
      <c r="T1343" s="42">
        <f t="shared" si="141"/>
        <v>42644.624049965278</v>
      </c>
      <c r="U1343" s="40">
        <f t="shared" si="142"/>
        <v>2016</v>
      </c>
      <c r="V1343" s="40">
        <f t="shared" si="143"/>
        <v>2016</v>
      </c>
      <c r="W1343" s="50">
        <f t="shared" si="146"/>
        <v>32.000009259259969</v>
      </c>
    </row>
    <row r="1344" spans="1:23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13">
        <f t="shared" si="144"/>
        <v>0</v>
      </c>
      <c r="P1344" s="39">
        <f t="shared" si="145"/>
        <v>100</v>
      </c>
      <c r="Q1344" s="39" t="s">
        <v>8353</v>
      </c>
      <c r="R1344" s="39" t="s">
        <v>8348</v>
      </c>
      <c r="S1344" s="42">
        <f t="shared" si="140"/>
        <v>42172.816432164356</v>
      </c>
      <c r="T1344" s="42">
        <f t="shared" si="141"/>
        <v>42202.816432164356</v>
      </c>
      <c r="U1344" s="40">
        <f t="shared" si="142"/>
        <v>2015</v>
      </c>
      <c r="V1344" s="40">
        <f t="shared" si="143"/>
        <v>2015</v>
      </c>
      <c r="W1344" s="50">
        <f t="shared" si="146"/>
        <v>30</v>
      </c>
    </row>
    <row r="1345" spans="1:23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13">
        <f t="shared" si="144"/>
        <v>102</v>
      </c>
      <c r="P1345" s="39">
        <f t="shared" si="145"/>
        <v>158.36000000000001</v>
      </c>
      <c r="Q1345" s="39" t="s">
        <v>8353</v>
      </c>
      <c r="R1345" s="39" t="s">
        <v>8348</v>
      </c>
      <c r="S1345" s="42">
        <f t="shared" si="140"/>
        <v>42542.526431516206</v>
      </c>
      <c r="T1345" s="42">
        <f t="shared" si="141"/>
        <v>42601.165973842595</v>
      </c>
      <c r="U1345" s="40">
        <f t="shared" si="142"/>
        <v>2016</v>
      </c>
      <c r="V1345" s="40">
        <f t="shared" si="143"/>
        <v>2016</v>
      </c>
      <c r="W1345" s="50">
        <f t="shared" si="146"/>
        <v>58.639542326389346</v>
      </c>
    </row>
    <row r="1346" spans="1:23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13">
        <f t="shared" si="144"/>
        <v>378</v>
      </c>
      <c r="P1346" s="39">
        <f t="shared" si="145"/>
        <v>40.76</v>
      </c>
      <c r="Q1346" s="39" t="s">
        <v>8344</v>
      </c>
      <c r="R1346" s="39" t="s">
        <v>8339</v>
      </c>
      <c r="S1346" s="42">
        <f t="shared" ref="S1346:S1409" si="147">((((LEFT(J1346,10) &amp; "." &amp; RIGHT(J1346,3))/60)/60)/24)+DATE(1970,1,1)</f>
        <v>42522.789808321759</v>
      </c>
      <c r="T1346" s="42">
        <f t="shared" ref="T1346:T1409" si="148">((((LEFT(I1346,10) &amp; "." &amp; RIGHT(I1346,3))/60)/60)/24)+DATE(1970,1,1)</f>
        <v>42551.789803692125</v>
      </c>
      <c r="U1346" s="40">
        <f t="shared" ref="U1346:U1409" si="149">YEAR(T1346)</f>
        <v>2016</v>
      </c>
      <c r="V1346" s="40">
        <f t="shared" ref="V1346:V1409" si="150">YEAR(S1346)</f>
        <v>2016</v>
      </c>
      <c r="W1346" s="50">
        <f t="shared" si="146"/>
        <v>28.999995370366378</v>
      </c>
    </row>
    <row r="1347" spans="1:23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13">
        <f t="shared" ref="O1347:O1410" si="151">IFERROR(ROUND(E1347/D1347*100,0),"no backers")</f>
        <v>125</v>
      </c>
      <c r="P1347" s="39">
        <f t="shared" ref="P1347:P1410" si="152">IFERROR(ROUND(E1347/L1347,2),0)</f>
        <v>53.57</v>
      </c>
      <c r="Q1347" s="39" t="s">
        <v>8344</v>
      </c>
      <c r="R1347" s="39" t="s">
        <v>8339</v>
      </c>
      <c r="S1347" s="42">
        <f t="shared" si="147"/>
        <v>41799.814344432867</v>
      </c>
      <c r="T1347" s="42">
        <f t="shared" si="148"/>
        <v>41834.814344432867</v>
      </c>
      <c r="U1347" s="40">
        <f t="shared" si="149"/>
        <v>2014</v>
      </c>
      <c r="V1347" s="40">
        <f t="shared" si="150"/>
        <v>2014</v>
      </c>
      <c r="W1347" s="50">
        <f t="shared" ref="W1347:W1410" si="153">T1347-S1347</f>
        <v>35</v>
      </c>
    </row>
    <row r="1348" spans="1:23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13">
        <f t="shared" si="151"/>
        <v>147</v>
      </c>
      <c r="P1348" s="39">
        <f t="shared" si="152"/>
        <v>48.45</v>
      </c>
      <c r="Q1348" s="39" t="s">
        <v>8344</v>
      </c>
      <c r="R1348" s="39" t="s">
        <v>8339</v>
      </c>
      <c r="S1348" s="42">
        <f t="shared" si="147"/>
        <v>41422.075830451387</v>
      </c>
      <c r="T1348" s="42">
        <f t="shared" si="148"/>
        <v>41452.075830451387</v>
      </c>
      <c r="U1348" s="40">
        <f t="shared" si="149"/>
        <v>2013</v>
      </c>
      <c r="V1348" s="40">
        <f t="shared" si="150"/>
        <v>2013</v>
      </c>
      <c r="W1348" s="50">
        <f t="shared" si="153"/>
        <v>30</v>
      </c>
    </row>
    <row r="1349" spans="1:23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13">
        <f t="shared" si="151"/>
        <v>102</v>
      </c>
      <c r="P1349" s="39">
        <f t="shared" si="152"/>
        <v>82.42</v>
      </c>
      <c r="Q1349" s="39" t="s">
        <v>8344</v>
      </c>
      <c r="R1349" s="39" t="s">
        <v>8339</v>
      </c>
      <c r="S1349" s="42">
        <f t="shared" si="147"/>
        <v>42040.638026909728</v>
      </c>
      <c r="T1349" s="42">
        <f t="shared" si="148"/>
        <v>42070.638026909728</v>
      </c>
      <c r="U1349" s="40">
        <f t="shared" si="149"/>
        <v>2015</v>
      </c>
      <c r="V1349" s="40">
        <f t="shared" si="150"/>
        <v>2015</v>
      </c>
      <c r="W1349" s="50">
        <f t="shared" si="153"/>
        <v>30</v>
      </c>
    </row>
    <row r="1350" spans="1:23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13">
        <f t="shared" si="151"/>
        <v>102</v>
      </c>
      <c r="P1350" s="39">
        <f t="shared" si="152"/>
        <v>230.19</v>
      </c>
      <c r="Q1350" s="39" t="s">
        <v>8344</v>
      </c>
      <c r="R1350" s="39" t="s">
        <v>8339</v>
      </c>
      <c r="S1350" s="42">
        <f t="shared" si="147"/>
        <v>41963.506172835652</v>
      </c>
      <c r="T1350" s="42">
        <f t="shared" si="148"/>
        <v>41991.506175150469</v>
      </c>
      <c r="U1350" s="40">
        <f t="shared" si="149"/>
        <v>2014</v>
      </c>
      <c r="V1350" s="40">
        <f t="shared" si="150"/>
        <v>2014</v>
      </c>
      <c r="W1350" s="50">
        <f t="shared" si="153"/>
        <v>28.000002314816811</v>
      </c>
    </row>
    <row r="1351" spans="1:23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13">
        <f t="shared" si="151"/>
        <v>204</v>
      </c>
      <c r="P1351" s="39">
        <f t="shared" si="152"/>
        <v>59.36</v>
      </c>
      <c r="Q1351" s="39" t="s">
        <v>8344</v>
      </c>
      <c r="R1351" s="39" t="s">
        <v>8339</v>
      </c>
      <c r="S1351" s="42">
        <f t="shared" si="147"/>
        <v>42317.332591840277</v>
      </c>
      <c r="T1351" s="42">
        <f t="shared" si="148"/>
        <v>42354.290973842595</v>
      </c>
      <c r="U1351" s="40">
        <f t="shared" si="149"/>
        <v>2015</v>
      </c>
      <c r="V1351" s="40">
        <f t="shared" si="150"/>
        <v>2015</v>
      </c>
      <c r="W1351" s="50">
        <f t="shared" si="153"/>
        <v>36.958382002318103</v>
      </c>
    </row>
    <row r="1352" spans="1:23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13">
        <f t="shared" si="151"/>
        <v>104</v>
      </c>
      <c r="P1352" s="39">
        <f t="shared" si="152"/>
        <v>66.7</v>
      </c>
      <c r="Q1352" s="39" t="s">
        <v>8344</v>
      </c>
      <c r="R1352" s="39" t="s">
        <v>8339</v>
      </c>
      <c r="S1352" s="42">
        <f t="shared" si="147"/>
        <v>42334.013126550926</v>
      </c>
      <c r="T1352" s="42">
        <f t="shared" si="148"/>
        <v>42364.013126550926</v>
      </c>
      <c r="U1352" s="40">
        <f t="shared" si="149"/>
        <v>2015</v>
      </c>
      <c r="V1352" s="40">
        <f t="shared" si="150"/>
        <v>2015</v>
      </c>
      <c r="W1352" s="50">
        <f t="shared" si="153"/>
        <v>30</v>
      </c>
    </row>
    <row r="1353" spans="1:23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13">
        <f t="shared" si="151"/>
        <v>101</v>
      </c>
      <c r="P1353" s="39">
        <f t="shared" si="152"/>
        <v>168.78</v>
      </c>
      <c r="Q1353" s="39" t="s">
        <v>8344</v>
      </c>
      <c r="R1353" s="39" t="s">
        <v>8339</v>
      </c>
      <c r="S1353" s="42">
        <f t="shared" si="147"/>
        <v>42382.740094259265</v>
      </c>
      <c r="T1353" s="42">
        <f t="shared" si="148"/>
        <v>42412.740094259265</v>
      </c>
      <c r="U1353" s="40">
        <f t="shared" si="149"/>
        <v>2016</v>
      </c>
      <c r="V1353" s="40">
        <f t="shared" si="150"/>
        <v>2016</v>
      </c>
      <c r="W1353" s="50">
        <f t="shared" si="153"/>
        <v>30</v>
      </c>
    </row>
    <row r="1354" spans="1:23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13">
        <f t="shared" si="151"/>
        <v>136</v>
      </c>
      <c r="P1354" s="39">
        <f t="shared" si="152"/>
        <v>59.97</v>
      </c>
      <c r="Q1354" s="39" t="s">
        <v>8344</v>
      </c>
      <c r="R1354" s="39" t="s">
        <v>8339</v>
      </c>
      <c r="S1354" s="42">
        <f t="shared" si="147"/>
        <v>42200.578314421291</v>
      </c>
      <c r="T1354" s="42">
        <f t="shared" si="148"/>
        <v>42252.165978472221</v>
      </c>
      <c r="U1354" s="40">
        <f t="shared" si="149"/>
        <v>2015</v>
      </c>
      <c r="V1354" s="40">
        <f t="shared" si="150"/>
        <v>2015</v>
      </c>
      <c r="W1354" s="50">
        <f t="shared" si="153"/>
        <v>51.587664050930471</v>
      </c>
    </row>
    <row r="1355" spans="1:23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13">
        <f t="shared" si="151"/>
        <v>134</v>
      </c>
      <c r="P1355" s="39">
        <f t="shared" si="152"/>
        <v>31.81</v>
      </c>
      <c r="Q1355" s="39" t="s">
        <v>8344</v>
      </c>
      <c r="R1355" s="39" t="s">
        <v>8339</v>
      </c>
      <c r="S1355" s="42">
        <f t="shared" si="147"/>
        <v>41309.117918842589</v>
      </c>
      <c r="T1355" s="42">
        <f t="shared" si="148"/>
        <v>41344</v>
      </c>
      <c r="U1355" s="40">
        <f t="shared" si="149"/>
        <v>2013</v>
      </c>
      <c r="V1355" s="40">
        <f t="shared" si="150"/>
        <v>2013</v>
      </c>
      <c r="W1355" s="50">
        <f t="shared" si="153"/>
        <v>34.882081157411449</v>
      </c>
    </row>
    <row r="1356" spans="1:23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13">
        <f t="shared" si="151"/>
        <v>130</v>
      </c>
      <c r="P1356" s="39">
        <f t="shared" si="152"/>
        <v>24.42</v>
      </c>
      <c r="Q1356" s="39" t="s">
        <v>8344</v>
      </c>
      <c r="R1356" s="39" t="s">
        <v>8339</v>
      </c>
      <c r="S1356" s="42">
        <f t="shared" si="147"/>
        <v>42502.807638645834</v>
      </c>
      <c r="T1356" s="42">
        <f t="shared" si="148"/>
        <v>42532.807638645834</v>
      </c>
      <c r="U1356" s="40">
        <f t="shared" si="149"/>
        <v>2016</v>
      </c>
      <c r="V1356" s="40">
        <f t="shared" si="150"/>
        <v>2016</v>
      </c>
      <c r="W1356" s="50">
        <f t="shared" si="153"/>
        <v>30</v>
      </c>
    </row>
    <row r="1357" spans="1:23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13">
        <f t="shared" si="151"/>
        <v>123</v>
      </c>
      <c r="P1357" s="39">
        <f t="shared" si="152"/>
        <v>25.35</v>
      </c>
      <c r="Q1357" s="39" t="s">
        <v>8344</v>
      </c>
      <c r="R1357" s="39" t="s">
        <v>8339</v>
      </c>
      <c r="S1357" s="42">
        <f t="shared" si="147"/>
        <v>41213.254694502313</v>
      </c>
      <c r="T1357" s="42">
        <f t="shared" si="148"/>
        <v>41243.416673611107</v>
      </c>
      <c r="U1357" s="40">
        <f t="shared" si="149"/>
        <v>2012</v>
      </c>
      <c r="V1357" s="40">
        <f t="shared" si="150"/>
        <v>2012</v>
      </c>
      <c r="W1357" s="50">
        <f t="shared" si="153"/>
        <v>30.161979108794185</v>
      </c>
    </row>
    <row r="1358" spans="1:23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13">
        <f t="shared" si="151"/>
        <v>183</v>
      </c>
      <c r="P1358" s="39">
        <f t="shared" si="152"/>
        <v>71.44</v>
      </c>
      <c r="Q1358" s="39" t="s">
        <v>8344</v>
      </c>
      <c r="R1358" s="39" t="s">
        <v>8339</v>
      </c>
      <c r="S1358" s="42">
        <f t="shared" si="147"/>
        <v>41430.038897685183</v>
      </c>
      <c r="T1358" s="42">
        <f t="shared" si="148"/>
        <v>41460.038897685183</v>
      </c>
      <c r="U1358" s="40">
        <f t="shared" si="149"/>
        <v>2013</v>
      </c>
      <c r="V1358" s="40">
        <f t="shared" si="150"/>
        <v>2013</v>
      </c>
      <c r="W1358" s="50">
        <f t="shared" si="153"/>
        <v>30</v>
      </c>
    </row>
    <row r="1359" spans="1:23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13">
        <f t="shared" si="151"/>
        <v>125</v>
      </c>
      <c r="P1359" s="39">
        <f t="shared" si="152"/>
        <v>38.549999999999997</v>
      </c>
      <c r="Q1359" s="39" t="s">
        <v>8344</v>
      </c>
      <c r="R1359" s="39" t="s">
        <v>8339</v>
      </c>
      <c r="S1359" s="42">
        <f t="shared" si="147"/>
        <v>41304.962235381943</v>
      </c>
      <c r="T1359" s="42">
        <f t="shared" si="148"/>
        <v>41334.249311805557</v>
      </c>
      <c r="U1359" s="40">
        <f t="shared" si="149"/>
        <v>2013</v>
      </c>
      <c r="V1359" s="40">
        <f t="shared" si="150"/>
        <v>2013</v>
      </c>
      <c r="W1359" s="50">
        <f t="shared" si="153"/>
        <v>29.287076423614053</v>
      </c>
    </row>
    <row r="1360" spans="1:23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13">
        <f t="shared" si="151"/>
        <v>112</v>
      </c>
      <c r="P1360" s="39">
        <f t="shared" si="152"/>
        <v>68.37</v>
      </c>
      <c r="Q1360" s="39" t="s">
        <v>8344</v>
      </c>
      <c r="R1360" s="39" t="s">
        <v>8339</v>
      </c>
      <c r="S1360" s="42">
        <f t="shared" si="147"/>
        <v>40689.570871793978</v>
      </c>
      <c r="T1360" s="42">
        <f t="shared" si="148"/>
        <v>40719.570871793978</v>
      </c>
      <c r="U1360" s="40">
        <f t="shared" si="149"/>
        <v>2011</v>
      </c>
      <c r="V1360" s="40">
        <f t="shared" si="150"/>
        <v>2011</v>
      </c>
      <c r="W1360" s="50">
        <f t="shared" si="153"/>
        <v>30</v>
      </c>
    </row>
    <row r="1361" spans="1:23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13">
        <f t="shared" si="151"/>
        <v>116</v>
      </c>
      <c r="P1361" s="39">
        <f t="shared" si="152"/>
        <v>40.21</v>
      </c>
      <c r="Q1361" s="39" t="s">
        <v>8344</v>
      </c>
      <c r="R1361" s="39" t="s">
        <v>8339</v>
      </c>
      <c r="S1361" s="42">
        <f t="shared" si="147"/>
        <v>40668.81471053241</v>
      </c>
      <c r="T1361" s="42">
        <f t="shared" si="148"/>
        <v>40730.814708217593</v>
      </c>
      <c r="U1361" s="40">
        <f t="shared" si="149"/>
        <v>2011</v>
      </c>
      <c r="V1361" s="40">
        <f t="shared" si="150"/>
        <v>2011</v>
      </c>
      <c r="W1361" s="50">
        <f t="shared" si="153"/>
        <v>61.999997685183189</v>
      </c>
    </row>
    <row r="1362" spans="1:23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13">
        <f t="shared" si="151"/>
        <v>173</v>
      </c>
      <c r="P1362" s="39">
        <f t="shared" si="152"/>
        <v>32.07</v>
      </c>
      <c r="Q1362" s="39" t="s">
        <v>8344</v>
      </c>
      <c r="R1362" s="39" t="s">
        <v>8339</v>
      </c>
      <c r="S1362" s="42">
        <f t="shared" si="147"/>
        <v>41095.900696990742</v>
      </c>
      <c r="T1362" s="42">
        <f t="shared" si="148"/>
        <v>41123.900699305559</v>
      </c>
      <c r="U1362" s="40">
        <f t="shared" si="149"/>
        <v>2012</v>
      </c>
      <c r="V1362" s="40">
        <f t="shared" si="150"/>
        <v>2012</v>
      </c>
      <c r="W1362" s="50">
        <f t="shared" si="153"/>
        <v>28.000002314816811</v>
      </c>
    </row>
    <row r="1363" spans="1:23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13">
        <f t="shared" si="151"/>
        <v>126</v>
      </c>
      <c r="P1363" s="39">
        <f t="shared" si="152"/>
        <v>28.63</v>
      </c>
      <c r="Q1363" s="39" t="s">
        <v>8344</v>
      </c>
      <c r="R1363" s="39" t="s">
        <v>8339</v>
      </c>
      <c r="S1363" s="42">
        <f t="shared" si="147"/>
        <v>41781.717277453703</v>
      </c>
      <c r="T1363" s="42">
        <f t="shared" si="148"/>
        <v>41811.717277453703</v>
      </c>
      <c r="U1363" s="40">
        <f t="shared" si="149"/>
        <v>2014</v>
      </c>
      <c r="V1363" s="40">
        <f t="shared" si="150"/>
        <v>2014</v>
      </c>
      <c r="W1363" s="50">
        <f t="shared" si="153"/>
        <v>30</v>
      </c>
    </row>
    <row r="1364" spans="1:23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13">
        <f t="shared" si="151"/>
        <v>109</v>
      </c>
      <c r="P1364" s="39">
        <f t="shared" si="152"/>
        <v>43.64</v>
      </c>
      <c r="Q1364" s="39" t="s">
        <v>8344</v>
      </c>
      <c r="R1364" s="39" t="s">
        <v>8339</v>
      </c>
      <c r="S1364" s="42">
        <f t="shared" si="147"/>
        <v>41464.934395034725</v>
      </c>
      <c r="T1364" s="42">
        <f t="shared" si="148"/>
        <v>41524.934395034725</v>
      </c>
      <c r="U1364" s="40">
        <f t="shared" si="149"/>
        <v>2013</v>
      </c>
      <c r="V1364" s="40">
        <f t="shared" si="150"/>
        <v>2013</v>
      </c>
      <c r="W1364" s="50">
        <f t="shared" si="153"/>
        <v>60</v>
      </c>
    </row>
    <row r="1365" spans="1:23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13">
        <f t="shared" si="151"/>
        <v>100</v>
      </c>
      <c r="P1365" s="39">
        <f t="shared" si="152"/>
        <v>40</v>
      </c>
      <c r="Q1365" s="39" t="s">
        <v>8344</v>
      </c>
      <c r="R1365" s="39" t="s">
        <v>8339</v>
      </c>
      <c r="S1365" s="42">
        <f t="shared" si="147"/>
        <v>42396.844070914347</v>
      </c>
      <c r="T1365" s="42">
        <f t="shared" si="148"/>
        <v>42415.332640509267</v>
      </c>
      <c r="U1365" s="40">
        <f t="shared" si="149"/>
        <v>2016</v>
      </c>
      <c r="V1365" s="40">
        <f t="shared" si="150"/>
        <v>2016</v>
      </c>
      <c r="W1365" s="50">
        <f t="shared" si="153"/>
        <v>18.488569594919682</v>
      </c>
    </row>
    <row r="1366" spans="1:23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13">
        <f t="shared" si="151"/>
        <v>119</v>
      </c>
      <c r="P1366" s="39">
        <f t="shared" si="152"/>
        <v>346.04</v>
      </c>
      <c r="Q1366" s="39" t="s">
        <v>8309</v>
      </c>
      <c r="R1366" s="39" t="s">
        <v>8308</v>
      </c>
      <c r="S1366" s="42">
        <f t="shared" si="147"/>
        <v>41951.695681782403</v>
      </c>
      <c r="T1366" s="42">
        <f t="shared" si="148"/>
        <v>42011.69568178241</v>
      </c>
      <c r="U1366" s="40">
        <f t="shared" si="149"/>
        <v>2015</v>
      </c>
      <c r="V1366" s="40">
        <f t="shared" si="150"/>
        <v>2014</v>
      </c>
      <c r="W1366" s="50">
        <f t="shared" si="153"/>
        <v>60.000000000007276</v>
      </c>
    </row>
    <row r="1367" spans="1:23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13">
        <f t="shared" si="151"/>
        <v>100</v>
      </c>
      <c r="P1367" s="39">
        <f t="shared" si="152"/>
        <v>81.739999999999995</v>
      </c>
      <c r="Q1367" s="39" t="s">
        <v>8309</v>
      </c>
      <c r="R1367" s="39" t="s">
        <v>8308</v>
      </c>
      <c r="S1367" s="42">
        <f t="shared" si="147"/>
        <v>42049.733244814815</v>
      </c>
      <c r="T1367" s="42">
        <f t="shared" si="148"/>
        <v>42079.691582777778</v>
      </c>
      <c r="U1367" s="40">
        <f t="shared" si="149"/>
        <v>2015</v>
      </c>
      <c r="V1367" s="40">
        <f t="shared" si="150"/>
        <v>2015</v>
      </c>
      <c r="W1367" s="50">
        <f t="shared" si="153"/>
        <v>29.958337962962105</v>
      </c>
    </row>
    <row r="1368" spans="1:23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13">
        <f t="shared" si="151"/>
        <v>126</v>
      </c>
      <c r="P1368" s="39">
        <f t="shared" si="152"/>
        <v>64.540000000000006</v>
      </c>
      <c r="Q1368" s="39" t="s">
        <v>8309</v>
      </c>
      <c r="R1368" s="39" t="s">
        <v>8308</v>
      </c>
      <c r="S1368" s="42">
        <f t="shared" si="147"/>
        <v>41924.996100266202</v>
      </c>
      <c r="T1368" s="42">
        <f t="shared" si="148"/>
        <v>41970.03777387731</v>
      </c>
      <c r="U1368" s="40">
        <f t="shared" si="149"/>
        <v>2014</v>
      </c>
      <c r="V1368" s="40">
        <f t="shared" si="150"/>
        <v>2014</v>
      </c>
      <c r="W1368" s="50">
        <f t="shared" si="153"/>
        <v>45.041673611107399</v>
      </c>
    </row>
    <row r="1369" spans="1:23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13">
        <f t="shared" si="151"/>
        <v>114</v>
      </c>
      <c r="P1369" s="39">
        <f t="shared" si="152"/>
        <v>63.48</v>
      </c>
      <c r="Q1369" s="39" t="s">
        <v>8309</v>
      </c>
      <c r="R1369" s="39" t="s">
        <v>8308</v>
      </c>
      <c r="S1369" s="42">
        <f t="shared" si="147"/>
        <v>42292.002898726852</v>
      </c>
      <c r="T1369" s="42">
        <f t="shared" si="148"/>
        <v>42322.04456076389</v>
      </c>
      <c r="U1369" s="40">
        <f t="shared" si="149"/>
        <v>2015</v>
      </c>
      <c r="V1369" s="40">
        <f t="shared" si="150"/>
        <v>2015</v>
      </c>
      <c r="W1369" s="50">
        <f t="shared" si="153"/>
        <v>30.041662037037895</v>
      </c>
    </row>
    <row r="1370" spans="1:23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13">
        <f t="shared" si="151"/>
        <v>111</v>
      </c>
      <c r="P1370" s="39">
        <f t="shared" si="152"/>
        <v>63.62</v>
      </c>
      <c r="Q1370" s="39" t="s">
        <v>8309</v>
      </c>
      <c r="R1370" s="39" t="s">
        <v>8308</v>
      </c>
      <c r="S1370" s="42">
        <f t="shared" si="147"/>
        <v>42146.190906180556</v>
      </c>
      <c r="T1370" s="42">
        <f t="shared" si="148"/>
        <v>42170.190913124999</v>
      </c>
      <c r="U1370" s="40">
        <f t="shared" si="149"/>
        <v>2015</v>
      </c>
      <c r="V1370" s="40">
        <f t="shared" si="150"/>
        <v>2015</v>
      </c>
      <c r="W1370" s="50">
        <f t="shared" si="153"/>
        <v>24.000006944443157</v>
      </c>
    </row>
    <row r="1371" spans="1:23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13">
        <f t="shared" si="151"/>
        <v>105</v>
      </c>
      <c r="P1371" s="39">
        <f t="shared" si="152"/>
        <v>83.97</v>
      </c>
      <c r="Q1371" s="39" t="s">
        <v>8309</v>
      </c>
      <c r="R1371" s="39" t="s">
        <v>8308</v>
      </c>
      <c r="S1371" s="42">
        <f t="shared" si="147"/>
        <v>41710.594291041671</v>
      </c>
      <c r="T1371" s="42">
        <f t="shared" si="148"/>
        <v>41740.594291041671</v>
      </c>
      <c r="U1371" s="40">
        <f t="shared" si="149"/>
        <v>2014</v>
      </c>
      <c r="V1371" s="40">
        <f t="shared" si="150"/>
        <v>2014</v>
      </c>
      <c r="W1371" s="50">
        <f t="shared" si="153"/>
        <v>30</v>
      </c>
    </row>
    <row r="1372" spans="1:23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13">
        <f t="shared" si="151"/>
        <v>104</v>
      </c>
      <c r="P1372" s="39">
        <f t="shared" si="152"/>
        <v>77.75</v>
      </c>
      <c r="Q1372" s="39" t="s">
        <v>8309</v>
      </c>
      <c r="R1372" s="39" t="s">
        <v>8308</v>
      </c>
      <c r="S1372" s="42">
        <f t="shared" si="147"/>
        <v>41548.00336678241</v>
      </c>
      <c r="T1372" s="42">
        <f t="shared" si="148"/>
        <v>41563.00336678241</v>
      </c>
      <c r="U1372" s="40">
        <f t="shared" si="149"/>
        <v>2013</v>
      </c>
      <c r="V1372" s="40">
        <f t="shared" si="150"/>
        <v>2013</v>
      </c>
      <c r="W1372" s="50">
        <f t="shared" si="153"/>
        <v>15</v>
      </c>
    </row>
    <row r="1373" spans="1:23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13">
        <f t="shared" si="151"/>
        <v>107</v>
      </c>
      <c r="P1373" s="39">
        <f t="shared" si="152"/>
        <v>107.07</v>
      </c>
      <c r="Q1373" s="39" t="s">
        <v>8309</v>
      </c>
      <c r="R1373" s="39" t="s">
        <v>8308</v>
      </c>
      <c r="S1373" s="42">
        <f t="shared" si="147"/>
        <v>42101.758591921302</v>
      </c>
      <c r="T1373" s="42">
        <f t="shared" si="148"/>
        <v>42131.758591921302</v>
      </c>
      <c r="U1373" s="40">
        <f t="shared" si="149"/>
        <v>2015</v>
      </c>
      <c r="V1373" s="40">
        <f t="shared" si="150"/>
        <v>2015</v>
      </c>
      <c r="W1373" s="50">
        <f t="shared" si="153"/>
        <v>30</v>
      </c>
    </row>
    <row r="1374" spans="1:23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13">
        <f t="shared" si="151"/>
        <v>124</v>
      </c>
      <c r="P1374" s="39">
        <f t="shared" si="152"/>
        <v>38.75</v>
      </c>
      <c r="Q1374" s="39" t="s">
        <v>8309</v>
      </c>
      <c r="R1374" s="39" t="s">
        <v>8308</v>
      </c>
      <c r="S1374" s="42">
        <f t="shared" si="147"/>
        <v>41072.739955231482</v>
      </c>
      <c r="T1374" s="42">
        <f t="shared" si="148"/>
        <v>41102.739955231482</v>
      </c>
      <c r="U1374" s="40">
        <f t="shared" si="149"/>
        <v>2012</v>
      </c>
      <c r="V1374" s="40">
        <f t="shared" si="150"/>
        <v>2012</v>
      </c>
      <c r="W1374" s="50">
        <f t="shared" si="153"/>
        <v>30</v>
      </c>
    </row>
    <row r="1375" spans="1:23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13">
        <f t="shared" si="151"/>
        <v>105</v>
      </c>
      <c r="P1375" s="39">
        <f t="shared" si="152"/>
        <v>201.94</v>
      </c>
      <c r="Q1375" s="39" t="s">
        <v>8309</v>
      </c>
      <c r="R1375" s="39" t="s">
        <v>8308</v>
      </c>
      <c r="S1375" s="42">
        <f t="shared" si="147"/>
        <v>42704.951773530091</v>
      </c>
      <c r="T1375" s="42">
        <f t="shared" si="148"/>
        <v>42734.951773530091</v>
      </c>
      <c r="U1375" s="40">
        <f t="shared" si="149"/>
        <v>2016</v>
      </c>
      <c r="V1375" s="40">
        <f t="shared" si="150"/>
        <v>2016</v>
      </c>
      <c r="W1375" s="50">
        <f t="shared" si="153"/>
        <v>30</v>
      </c>
    </row>
    <row r="1376" spans="1:23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13">
        <f t="shared" si="151"/>
        <v>189</v>
      </c>
      <c r="P1376" s="39">
        <f t="shared" si="152"/>
        <v>43.06</v>
      </c>
      <c r="Q1376" s="39" t="s">
        <v>8309</v>
      </c>
      <c r="R1376" s="39" t="s">
        <v>8308</v>
      </c>
      <c r="S1376" s="42">
        <f t="shared" si="147"/>
        <v>42424.16190958333</v>
      </c>
      <c r="T1376" s="42">
        <f t="shared" si="148"/>
        <v>42454.120235972223</v>
      </c>
      <c r="U1376" s="40">
        <f t="shared" si="149"/>
        <v>2016</v>
      </c>
      <c r="V1376" s="40">
        <f t="shared" si="150"/>
        <v>2016</v>
      </c>
      <c r="W1376" s="50">
        <f t="shared" si="153"/>
        <v>29.958326388892601</v>
      </c>
    </row>
    <row r="1377" spans="1:23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13">
        <f t="shared" si="151"/>
        <v>171</v>
      </c>
      <c r="P1377" s="39">
        <f t="shared" si="152"/>
        <v>62.87</v>
      </c>
      <c r="Q1377" s="39" t="s">
        <v>8309</v>
      </c>
      <c r="R1377" s="39" t="s">
        <v>8308</v>
      </c>
      <c r="S1377" s="42">
        <f t="shared" si="147"/>
        <v>42720.066193506944</v>
      </c>
      <c r="T1377" s="42">
        <f t="shared" si="148"/>
        <v>42750.066193506944</v>
      </c>
      <c r="U1377" s="40">
        <f t="shared" si="149"/>
        <v>2017</v>
      </c>
      <c r="V1377" s="40">
        <f t="shared" si="150"/>
        <v>2016</v>
      </c>
      <c r="W1377" s="50">
        <f t="shared" si="153"/>
        <v>30</v>
      </c>
    </row>
    <row r="1378" spans="1:23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13">
        <f t="shared" si="151"/>
        <v>252</v>
      </c>
      <c r="P1378" s="39">
        <f t="shared" si="152"/>
        <v>55.61</v>
      </c>
      <c r="Q1378" s="39" t="s">
        <v>8309</v>
      </c>
      <c r="R1378" s="39" t="s">
        <v>8308</v>
      </c>
      <c r="S1378" s="42">
        <f t="shared" si="147"/>
        <v>42677.669050995377</v>
      </c>
      <c r="T1378" s="42">
        <f t="shared" si="148"/>
        <v>42707.710724606484</v>
      </c>
      <c r="U1378" s="40">
        <f t="shared" si="149"/>
        <v>2016</v>
      </c>
      <c r="V1378" s="40">
        <f t="shared" si="150"/>
        <v>2016</v>
      </c>
      <c r="W1378" s="50">
        <f t="shared" si="153"/>
        <v>30.041673611107399</v>
      </c>
    </row>
    <row r="1379" spans="1:23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13">
        <f t="shared" si="151"/>
        <v>116</v>
      </c>
      <c r="P1379" s="39">
        <f t="shared" si="152"/>
        <v>48.71</v>
      </c>
      <c r="Q1379" s="39" t="s">
        <v>8309</v>
      </c>
      <c r="R1379" s="39" t="s">
        <v>8308</v>
      </c>
      <c r="S1379" s="42">
        <f t="shared" si="147"/>
        <v>42747.219562152779</v>
      </c>
      <c r="T1379" s="42">
        <f t="shared" si="148"/>
        <v>42769.174306250003</v>
      </c>
      <c r="U1379" s="40">
        <f t="shared" si="149"/>
        <v>2017</v>
      </c>
      <c r="V1379" s="40">
        <f t="shared" si="150"/>
        <v>2017</v>
      </c>
      <c r="W1379" s="50">
        <f t="shared" si="153"/>
        <v>21.954744097223738</v>
      </c>
    </row>
    <row r="1380" spans="1:23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13">
        <f t="shared" si="151"/>
        <v>203</v>
      </c>
      <c r="P1380" s="39">
        <f t="shared" si="152"/>
        <v>30.58</v>
      </c>
      <c r="Q1380" s="39" t="s">
        <v>8309</v>
      </c>
      <c r="R1380" s="39" t="s">
        <v>8308</v>
      </c>
      <c r="S1380" s="42">
        <f t="shared" si="147"/>
        <v>42568.759377430557</v>
      </c>
      <c r="T1380" s="42">
        <f t="shared" si="148"/>
        <v>42583.759377430557</v>
      </c>
      <c r="U1380" s="40">
        <f t="shared" si="149"/>
        <v>2016</v>
      </c>
      <c r="V1380" s="40">
        <f t="shared" si="150"/>
        <v>2016</v>
      </c>
      <c r="W1380" s="50">
        <f t="shared" si="153"/>
        <v>15</v>
      </c>
    </row>
    <row r="1381" spans="1:23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13">
        <f t="shared" si="151"/>
        <v>112</v>
      </c>
      <c r="P1381" s="39">
        <f t="shared" si="152"/>
        <v>73.91</v>
      </c>
      <c r="Q1381" s="39" t="s">
        <v>8309</v>
      </c>
      <c r="R1381" s="39" t="s">
        <v>8308</v>
      </c>
      <c r="S1381" s="42">
        <f t="shared" si="147"/>
        <v>42130.491630509263</v>
      </c>
      <c r="T1381" s="42">
        <f t="shared" si="148"/>
        <v>42160.491630509263</v>
      </c>
      <c r="U1381" s="40">
        <f t="shared" si="149"/>
        <v>2015</v>
      </c>
      <c r="V1381" s="40">
        <f t="shared" si="150"/>
        <v>2015</v>
      </c>
      <c r="W1381" s="50">
        <f t="shared" si="153"/>
        <v>30</v>
      </c>
    </row>
    <row r="1382" spans="1:23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13">
        <f t="shared" si="151"/>
        <v>424</v>
      </c>
      <c r="P1382" s="39">
        <f t="shared" si="152"/>
        <v>21.2</v>
      </c>
      <c r="Q1382" s="39" t="s">
        <v>8309</v>
      </c>
      <c r="R1382" s="39" t="s">
        <v>8308</v>
      </c>
      <c r="S1382" s="42">
        <f t="shared" si="147"/>
        <v>42141.762809097228</v>
      </c>
      <c r="T1382" s="42">
        <f t="shared" si="148"/>
        <v>42164.083335648145</v>
      </c>
      <c r="U1382" s="40">
        <f t="shared" si="149"/>
        <v>2015</v>
      </c>
      <c r="V1382" s="40">
        <f t="shared" si="150"/>
        <v>2015</v>
      </c>
      <c r="W1382" s="50">
        <f t="shared" si="153"/>
        <v>22.320526550916838</v>
      </c>
    </row>
    <row r="1383" spans="1:23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13">
        <f t="shared" si="151"/>
        <v>107</v>
      </c>
      <c r="P1383" s="39">
        <f t="shared" si="152"/>
        <v>73.36</v>
      </c>
      <c r="Q1383" s="39" t="s">
        <v>8309</v>
      </c>
      <c r="R1383" s="39" t="s">
        <v>8308</v>
      </c>
      <c r="S1383" s="42">
        <f t="shared" si="147"/>
        <v>42703.214411168985</v>
      </c>
      <c r="T1383" s="42">
        <f t="shared" si="148"/>
        <v>42733.214411168985</v>
      </c>
      <c r="U1383" s="40">
        <f t="shared" si="149"/>
        <v>2016</v>
      </c>
      <c r="V1383" s="40">
        <f t="shared" si="150"/>
        <v>2016</v>
      </c>
      <c r="W1383" s="50">
        <f t="shared" si="153"/>
        <v>30</v>
      </c>
    </row>
    <row r="1384" spans="1:23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13">
        <f t="shared" si="151"/>
        <v>104</v>
      </c>
      <c r="P1384" s="39">
        <f t="shared" si="152"/>
        <v>56.41</v>
      </c>
      <c r="Q1384" s="39" t="s">
        <v>8309</v>
      </c>
      <c r="R1384" s="39" t="s">
        <v>8308</v>
      </c>
      <c r="S1384" s="42">
        <f t="shared" si="147"/>
        <v>41370.800191388887</v>
      </c>
      <c r="T1384" s="42">
        <f t="shared" si="148"/>
        <v>41400.800191388887</v>
      </c>
      <c r="U1384" s="40">
        <f t="shared" si="149"/>
        <v>2013</v>
      </c>
      <c r="V1384" s="40">
        <f t="shared" si="150"/>
        <v>2013</v>
      </c>
      <c r="W1384" s="50">
        <f t="shared" si="153"/>
        <v>30</v>
      </c>
    </row>
    <row r="1385" spans="1:23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13">
        <f t="shared" si="151"/>
        <v>212</v>
      </c>
      <c r="P1385" s="39">
        <f t="shared" si="152"/>
        <v>50.25</v>
      </c>
      <c r="Q1385" s="39" t="s">
        <v>8309</v>
      </c>
      <c r="R1385" s="39" t="s">
        <v>8308</v>
      </c>
      <c r="S1385" s="42">
        <f t="shared" si="147"/>
        <v>42707.074984699073</v>
      </c>
      <c r="T1385" s="42">
        <f t="shared" si="148"/>
        <v>42727.074984699073</v>
      </c>
      <c r="U1385" s="40">
        <f t="shared" si="149"/>
        <v>2016</v>
      </c>
      <c r="V1385" s="40">
        <f t="shared" si="150"/>
        <v>2016</v>
      </c>
      <c r="W1385" s="50">
        <f t="shared" si="153"/>
        <v>20</v>
      </c>
    </row>
    <row r="1386" spans="1:23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13">
        <f t="shared" si="151"/>
        <v>124</v>
      </c>
      <c r="P1386" s="39">
        <f t="shared" si="152"/>
        <v>68.94</v>
      </c>
      <c r="Q1386" s="39" t="s">
        <v>8309</v>
      </c>
      <c r="R1386" s="39" t="s">
        <v>8308</v>
      </c>
      <c r="S1386" s="42">
        <f t="shared" si="147"/>
        <v>42160.735219004629</v>
      </c>
      <c r="T1386" s="42">
        <f t="shared" si="148"/>
        <v>42190.735219004629</v>
      </c>
      <c r="U1386" s="40">
        <f t="shared" si="149"/>
        <v>2015</v>
      </c>
      <c r="V1386" s="40">
        <f t="shared" si="150"/>
        <v>2015</v>
      </c>
      <c r="W1386" s="50">
        <f t="shared" si="153"/>
        <v>30</v>
      </c>
    </row>
    <row r="1387" spans="1:23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13">
        <f t="shared" si="151"/>
        <v>110</v>
      </c>
      <c r="P1387" s="39">
        <f t="shared" si="152"/>
        <v>65.91</v>
      </c>
      <c r="Q1387" s="39" t="s">
        <v>8309</v>
      </c>
      <c r="R1387" s="39" t="s">
        <v>8308</v>
      </c>
      <c r="S1387" s="42">
        <f t="shared" si="147"/>
        <v>42433.688901863425</v>
      </c>
      <c r="T1387" s="42">
        <f t="shared" si="148"/>
        <v>42489.507648842591</v>
      </c>
      <c r="U1387" s="40">
        <f t="shared" si="149"/>
        <v>2016</v>
      </c>
      <c r="V1387" s="40">
        <f t="shared" si="150"/>
        <v>2016</v>
      </c>
      <c r="W1387" s="50">
        <f t="shared" si="153"/>
        <v>55.818746979166463</v>
      </c>
    </row>
    <row r="1388" spans="1:23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13">
        <f t="shared" si="151"/>
        <v>219</v>
      </c>
      <c r="P1388" s="39">
        <f t="shared" si="152"/>
        <v>62.5</v>
      </c>
      <c r="Q1388" s="39" t="s">
        <v>8309</v>
      </c>
      <c r="R1388" s="39" t="s">
        <v>8308</v>
      </c>
      <c r="S1388" s="42">
        <f t="shared" si="147"/>
        <v>42184.646873715275</v>
      </c>
      <c r="T1388" s="42">
        <f t="shared" si="148"/>
        <v>42214.646873715275</v>
      </c>
      <c r="U1388" s="40">
        <f t="shared" si="149"/>
        <v>2015</v>
      </c>
      <c r="V1388" s="40">
        <f t="shared" si="150"/>
        <v>2015</v>
      </c>
      <c r="W1388" s="50">
        <f t="shared" si="153"/>
        <v>30</v>
      </c>
    </row>
    <row r="1389" spans="1:23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13">
        <f t="shared" si="151"/>
        <v>137</v>
      </c>
      <c r="P1389" s="39">
        <f t="shared" si="152"/>
        <v>70.06</v>
      </c>
      <c r="Q1389" s="39" t="s">
        <v>8309</v>
      </c>
      <c r="R1389" s="39" t="s">
        <v>8308</v>
      </c>
      <c r="S1389" s="42">
        <f t="shared" si="147"/>
        <v>42126.921242997683</v>
      </c>
      <c r="T1389" s="42">
        <f t="shared" si="148"/>
        <v>42158.187509259253</v>
      </c>
      <c r="U1389" s="40">
        <f t="shared" si="149"/>
        <v>2015</v>
      </c>
      <c r="V1389" s="40">
        <f t="shared" si="150"/>
        <v>2015</v>
      </c>
      <c r="W1389" s="50">
        <f t="shared" si="153"/>
        <v>31.266266261569399</v>
      </c>
    </row>
    <row r="1390" spans="1:23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13">
        <f t="shared" si="151"/>
        <v>135</v>
      </c>
      <c r="P1390" s="39">
        <f t="shared" si="152"/>
        <v>60.18</v>
      </c>
      <c r="Q1390" s="39" t="s">
        <v>8309</v>
      </c>
      <c r="R1390" s="39" t="s">
        <v>8308</v>
      </c>
      <c r="S1390" s="42">
        <f t="shared" si="147"/>
        <v>42634.614781446755</v>
      </c>
      <c r="T1390" s="42">
        <f t="shared" si="148"/>
        <v>42660.676398611111</v>
      </c>
      <c r="U1390" s="40">
        <f t="shared" si="149"/>
        <v>2016</v>
      </c>
      <c r="V1390" s="40">
        <f t="shared" si="150"/>
        <v>2016</v>
      </c>
      <c r="W1390" s="50">
        <f t="shared" si="153"/>
        <v>26.061617164355994</v>
      </c>
    </row>
    <row r="1391" spans="1:23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13">
        <f t="shared" si="151"/>
        <v>145</v>
      </c>
      <c r="P1391" s="39">
        <f t="shared" si="152"/>
        <v>21.38</v>
      </c>
      <c r="Q1391" s="39" t="s">
        <v>8309</v>
      </c>
      <c r="R1391" s="39" t="s">
        <v>8308</v>
      </c>
      <c r="S1391" s="42">
        <f t="shared" si="147"/>
        <v>42565.480994872683</v>
      </c>
      <c r="T1391" s="42">
        <f t="shared" si="148"/>
        <v>42595.480994872683</v>
      </c>
      <c r="U1391" s="40">
        <f t="shared" si="149"/>
        <v>2016</v>
      </c>
      <c r="V1391" s="40">
        <f t="shared" si="150"/>
        <v>2016</v>
      </c>
      <c r="W1391" s="50">
        <f t="shared" si="153"/>
        <v>30</v>
      </c>
    </row>
    <row r="1392" spans="1:23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13">
        <f t="shared" si="151"/>
        <v>109</v>
      </c>
      <c r="P1392" s="39">
        <f t="shared" si="152"/>
        <v>160.79</v>
      </c>
      <c r="Q1392" s="39" t="s">
        <v>8309</v>
      </c>
      <c r="R1392" s="39" t="s">
        <v>8308</v>
      </c>
      <c r="S1392" s="42">
        <f t="shared" si="147"/>
        <v>42087.803317199068</v>
      </c>
      <c r="T1392" s="42">
        <f t="shared" si="148"/>
        <v>42121.716675000003</v>
      </c>
      <c r="U1392" s="40">
        <f t="shared" si="149"/>
        <v>2015</v>
      </c>
      <c r="V1392" s="40">
        <f t="shared" si="150"/>
        <v>2015</v>
      </c>
      <c r="W1392" s="50">
        <f t="shared" si="153"/>
        <v>33.913357800935046</v>
      </c>
    </row>
    <row r="1393" spans="1:23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13">
        <f t="shared" si="151"/>
        <v>110</v>
      </c>
      <c r="P1393" s="39">
        <f t="shared" si="152"/>
        <v>42.38</v>
      </c>
      <c r="Q1393" s="39" t="s">
        <v>8309</v>
      </c>
      <c r="R1393" s="39" t="s">
        <v>8308</v>
      </c>
      <c r="S1393" s="42">
        <f t="shared" si="147"/>
        <v>42193.650680763894</v>
      </c>
      <c r="T1393" s="42">
        <f t="shared" si="148"/>
        <v>42238.207645138886</v>
      </c>
      <c r="U1393" s="40">
        <f t="shared" si="149"/>
        <v>2015</v>
      </c>
      <c r="V1393" s="40">
        <f t="shared" si="150"/>
        <v>2015</v>
      </c>
      <c r="W1393" s="50">
        <f t="shared" si="153"/>
        <v>44.556964374991367</v>
      </c>
    </row>
    <row r="1394" spans="1:23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13">
        <f t="shared" si="151"/>
        <v>114</v>
      </c>
      <c r="P1394" s="39">
        <f t="shared" si="152"/>
        <v>27.32</v>
      </c>
      <c r="Q1394" s="39" t="s">
        <v>8309</v>
      </c>
      <c r="R1394" s="39" t="s">
        <v>8308</v>
      </c>
      <c r="S1394" s="42">
        <f t="shared" si="147"/>
        <v>42401.154932708334</v>
      </c>
      <c r="T1394" s="42">
        <f t="shared" si="148"/>
        <v>42432.154937337968</v>
      </c>
      <c r="U1394" s="40">
        <f t="shared" si="149"/>
        <v>2016</v>
      </c>
      <c r="V1394" s="40">
        <f t="shared" si="150"/>
        <v>2016</v>
      </c>
      <c r="W1394" s="50">
        <f t="shared" si="153"/>
        <v>31.000004629633622</v>
      </c>
    </row>
    <row r="1395" spans="1:23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13">
        <f t="shared" si="151"/>
        <v>102</v>
      </c>
      <c r="P1395" s="39">
        <f t="shared" si="152"/>
        <v>196.83</v>
      </c>
      <c r="Q1395" s="39" t="s">
        <v>8309</v>
      </c>
      <c r="R1395" s="39" t="s">
        <v>8308</v>
      </c>
      <c r="S1395" s="42">
        <f t="shared" si="147"/>
        <v>42553.681985219911</v>
      </c>
      <c r="T1395" s="42">
        <f t="shared" si="148"/>
        <v>42583.681985219911</v>
      </c>
      <c r="U1395" s="40">
        <f t="shared" si="149"/>
        <v>2016</v>
      </c>
      <c r="V1395" s="40">
        <f t="shared" si="150"/>
        <v>2016</v>
      </c>
      <c r="W1395" s="50">
        <f t="shared" si="153"/>
        <v>30</v>
      </c>
    </row>
    <row r="1396" spans="1:23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13">
        <f t="shared" si="151"/>
        <v>122</v>
      </c>
      <c r="P1396" s="39">
        <f t="shared" si="152"/>
        <v>53.88</v>
      </c>
      <c r="Q1396" s="39" t="s">
        <v>8309</v>
      </c>
      <c r="R1396" s="39" t="s">
        <v>8308</v>
      </c>
      <c r="S1396" s="42">
        <f t="shared" si="147"/>
        <v>42752.144985254636</v>
      </c>
      <c r="T1396" s="42">
        <f t="shared" si="148"/>
        <v>42795.125002314817</v>
      </c>
      <c r="U1396" s="40">
        <f t="shared" si="149"/>
        <v>2017</v>
      </c>
      <c r="V1396" s="40">
        <f t="shared" si="150"/>
        <v>2017</v>
      </c>
      <c r="W1396" s="50">
        <f t="shared" si="153"/>
        <v>42.980017060181126</v>
      </c>
    </row>
    <row r="1397" spans="1:23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13">
        <f t="shared" si="151"/>
        <v>112</v>
      </c>
      <c r="P1397" s="39">
        <f t="shared" si="152"/>
        <v>47.76</v>
      </c>
      <c r="Q1397" s="39" t="s">
        <v>8309</v>
      </c>
      <c r="R1397" s="39" t="s">
        <v>8308</v>
      </c>
      <c r="S1397" s="42">
        <f t="shared" si="147"/>
        <v>42719.908350474536</v>
      </c>
      <c r="T1397" s="42">
        <f t="shared" si="148"/>
        <v>42749.908350474536</v>
      </c>
      <c r="U1397" s="40">
        <f t="shared" si="149"/>
        <v>2017</v>
      </c>
      <c r="V1397" s="40">
        <f t="shared" si="150"/>
        <v>2016</v>
      </c>
      <c r="W1397" s="50">
        <f t="shared" si="153"/>
        <v>30</v>
      </c>
    </row>
    <row r="1398" spans="1:23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13">
        <f t="shared" si="151"/>
        <v>107</v>
      </c>
      <c r="P1398" s="39">
        <f t="shared" si="152"/>
        <v>88.19</v>
      </c>
      <c r="Q1398" s="39" t="s">
        <v>8309</v>
      </c>
      <c r="R1398" s="39" t="s">
        <v>8308</v>
      </c>
      <c r="S1398" s="42">
        <f t="shared" si="147"/>
        <v>42018.998644467589</v>
      </c>
      <c r="T1398" s="42">
        <f t="shared" si="148"/>
        <v>42048.998644467589</v>
      </c>
      <c r="U1398" s="40">
        <f t="shared" si="149"/>
        <v>2015</v>
      </c>
      <c r="V1398" s="40">
        <f t="shared" si="150"/>
        <v>2015</v>
      </c>
      <c r="W1398" s="50">
        <f t="shared" si="153"/>
        <v>30</v>
      </c>
    </row>
    <row r="1399" spans="1:23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13">
        <f t="shared" si="151"/>
        <v>114</v>
      </c>
      <c r="P1399" s="39">
        <f t="shared" si="152"/>
        <v>72.06</v>
      </c>
      <c r="Q1399" s="39" t="s">
        <v>8309</v>
      </c>
      <c r="R1399" s="39" t="s">
        <v>8308</v>
      </c>
      <c r="S1399" s="42">
        <f t="shared" si="147"/>
        <v>42640.917948032409</v>
      </c>
      <c r="T1399" s="42">
        <f t="shared" si="148"/>
        <v>42670.888196064814</v>
      </c>
      <c r="U1399" s="40">
        <f t="shared" si="149"/>
        <v>2016</v>
      </c>
      <c r="V1399" s="40">
        <f t="shared" si="150"/>
        <v>2016</v>
      </c>
      <c r="W1399" s="50">
        <f t="shared" si="153"/>
        <v>29.970248032404925</v>
      </c>
    </row>
    <row r="1400" spans="1:23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13">
        <f t="shared" si="151"/>
        <v>110</v>
      </c>
      <c r="P1400" s="39">
        <f t="shared" si="152"/>
        <v>74.25</v>
      </c>
      <c r="Q1400" s="39" t="s">
        <v>8309</v>
      </c>
      <c r="R1400" s="39" t="s">
        <v>8308</v>
      </c>
      <c r="S1400" s="42">
        <f t="shared" si="147"/>
        <v>42526.874239976853</v>
      </c>
      <c r="T1400" s="42">
        <f t="shared" si="148"/>
        <v>42556.874239976853</v>
      </c>
      <c r="U1400" s="40">
        <f t="shared" si="149"/>
        <v>2016</v>
      </c>
      <c r="V1400" s="40">
        <f t="shared" si="150"/>
        <v>2016</v>
      </c>
      <c r="W1400" s="50">
        <f t="shared" si="153"/>
        <v>30</v>
      </c>
    </row>
    <row r="1401" spans="1:23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13">
        <f t="shared" si="151"/>
        <v>126</v>
      </c>
      <c r="P1401" s="39">
        <f t="shared" si="152"/>
        <v>61.7</v>
      </c>
      <c r="Q1401" s="39" t="s">
        <v>8309</v>
      </c>
      <c r="R1401" s="39" t="s">
        <v>8308</v>
      </c>
      <c r="S1401" s="42">
        <f t="shared" si="147"/>
        <v>41889.004321446759</v>
      </c>
      <c r="T1401" s="42">
        <f t="shared" si="148"/>
        <v>41919.004321446759</v>
      </c>
      <c r="U1401" s="40">
        <f t="shared" si="149"/>
        <v>2014</v>
      </c>
      <c r="V1401" s="40">
        <f t="shared" si="150"/>
        <v>2014</v>
      </c>
      <c r="W1401" s="50">
        <f t="shared" si="153"/>
        <v>30</v>
      </c>
    </row>
    <row r="1402" spans="1:23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13">
        <f t="shared" si="151"/>
        <v>167</v>
      </c>
      <c r="P1402" s="39">
        <f t="shared" si="152"/>
        <v>17.239999999999998</v>
      </c>
      <c r="Q1402" s="39" t="s">
        <v>8309</v>
      </c>
      <c r="R1402" s="39" t="s">
        <v>8308</v>
      </c>
      <c r="S1402" s="42">
        <f t="shared" si="147"/>
        <v>42498.341123530088</v>
      </c>
      <c r="T1402" s="42">
        <f t="shared" si="148"/>
        <v>42533.229171296298</v>
      </c>
      <c r="U1402" s="40">
        <f t="shared" si="149"/>
        <v>2016</v>
      </c>
      <c r="V1402" s="40">
        <f t="shared" si="150"/>
        <v>2016</v>
      </c>
      <c r="W1402" s="50">
        <f t="shared" si="153"/>
        <v>34.888047766209638</v>
      </c>
    </row>
    <row r="1403" spans="1:23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13">
        <f t="shared" si="151"/>
        <v>497</v>
      </c>
      <c r="P1403" s="39">
        <f t="shared" si="152"/>
        <v>51.72</v>
      </c>
      <c r="Q1403" s="39" t="s">
        <v>8309</v>
      </c>
      <c r="R1403" s="39" t="s">
        <v>8308</v>
      </c>
      <c r="S1403" s="42">
        <f t="shared" si="147"/>
        <v>41399.996227708332</v>
      </c>
      <c r="T1403" s="42">
        <f t="shared" si="148"/>
        <v>41420.996232337966</v>
      </c>
      <c r="U1403" s="40">
        <f t="shared" si="149"/>
        <v>2013</v>
      </c>
      <c r="V1403" s="40">
        <f t="shared" si="150"/>
        <v>2013</v>
      </c>
      <c r="W1403" s="50">
        <f t="shared" si="153"/>
        <v>21.000004629633622</v>
      </c>
    </row>
    <row r="1404" spans="1:23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13">
        <f t="shared" si="151"/>
        <v>109</v>
      </c>
      <c r="P1404" s="39">
        <f t="shared" si="152"/>
        <v>24.15</v>
      </c>
      <c r="Q1404" s="39" t="s">
        <v>8309</v>
      </c>
      <c r="R1404" s="39" t="s">
        <v>8308</v>
      </c>
      <c r="S1404" s="42">
        <f t="shared" si="147"/>
        <v>42065.053368182867</v>
      </c>
      <c r="T1404" s="42">
        <f t="shared" si="148"/>
        <v>42125.01170614583</v>
      </c>
      <c r="U1404" s="40">
        <f t="shared" si="149"/>
        <v>2015</v>
      </c>
      <c r="V1404" s="40">
        <f t="shared" si="150"/>
        <v>2015</v>
      </c>
      <c r="W1404" s="50">
        <f t="shared" si="153"/>
        <v>59.958337962962105</v>
      </c>
    </row>
    <row r="1405" spans="1:23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13">
        <f t="shared" si="151"/>
        <v>103</v>
      </c>
      <c r="P1405" s="39">
        <f t="shared" si="152"/>
        <v>62.17</v>
      </c>
      <c r="Q1405" s="39" t="s">
        <v>8309</v>
      </c>
      <c r="R1405" s="39" t="s">
        <v>8308</v>
      </c>
      <c r="S1405" s="42">
        <f t="shared" si="147"/>
        <v>41451.062907812498</v>
      </c>
      <c r="T1405" s="42">
        <f t="shared" si="148"/>
        <v>41481.062907812498</v>
      </c>
      <c r="U1405" s="40">
        <f t="shared" si="149"/>
        <v>2013</v>
      </c>
      <c r="V1405" s="40">
        <f t="shared" si="150"/>
        <v>2013</v>
      </c>
      <c r="W1405" s="50">
        <f t="shared" si="153"/>
        <v>30</v>
      </c>
    </row>
    <row r="1406" spans="1:23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13">
        <f t="shared" si="151"/>
        <v>2</v>
      </c>
      <c r="P1406" s="39">
        <f t="shared" si="152"/>
        <v>48.2</v>
      </c>
      <c r="Q1406" s="39" t="s">
        <v>8344</v>
      </c>
      <c r="R1406" s="39" t="s">
        <v>8340</v>
      </c>
      <c r="S1406" s="42">
        <f t="shared" si="147"/>
        <v>42032.51024635417</v>
      </c>
      <c r="T1406" s="42">
        <f t="shared" si="148"/>
        <v>42057.51024635417</v>
      </c>
      <c r="U1406" s="40">
        <f t="shared" si="149"/>
        <v>2015</v>
      </c>
      <c r="V1406" s="40">
        <f t="shared" si="150"/>
        <v>2015</v>
      </c>
      <c r="W1406" s="50">
        <f t="shared" si="153"/>
        <v>25</v>
      </c>
    </row>
    <row r="1407" spans="1:23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13">
        <f t="shared" si="151"/>
        <v>0</v>
      </c>
      <c r="P1407" s="39">
        <f t="shared" si="152"/>
        <v>6.18</v>
      </c>
      <c r="Q1407" s="39" t="s">
        <v>8344</v>
      </c>
      <c r="R1407" s="39" t="s">
        <v>8340</v>
      </c>
      <c r="S1407" s="42">
        <f t="shared" si="147"/>
        <v>41941.680574085651</v>
      </c>
      <c r="T1407" s="42">
        <f t="shared" si="148"/>
        <v>41971.722236122689</v>
      </c>
      <c r="U1407" s="40">
        <f t="shared" si="149"/>
        <v>2014</v>
      </c>
      <c r="V1407" s="40">
        <f t="shared" si="150"/>
        <v>2014</v>
      </c>
      <c r="W1407" s="50">
        <f t="shared" si="153"/>
        <v>30.041662037037895</v>
      </c>
    </row>
    <row r="1408" spans="1:23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13">
        <f t="shared" si="151"/>
        <v>0</v>
      </c>
      <c r="P1408" s="39">
        <f t="shared" si="152"/>
        <v>5</v>
      </c>
      <c r="Q1408" s="39" t="s">
        <v>8344</v>
      </c>
      <c r="R1408" s="39" t="s">
        <v>8340</v>
      </c>
      <c r="S1408" s="42">
        <f t="shared" si="147"/>
        <v>42297.432958414356</v>
      </c>
      <c r="T1408" s="42">
        <f t="shared" si="148"/>
        <v>42350.416671296298</v>
      </c>
      <c r="U1408" s="40">
        <f t="shared" si="149"/>
        <v>2015</v>
      </c>
      <c r="V1408" s="40">
        <f t="shared" si="150"/>
        <v>2015</v>
      </c>
      <c r="W1408" s="50">
        <f t="shared" si="153"/>
        <v>52.983712881941756</v>
      </c>
    </row>
    <row r="1409" spans="1:23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13">
        <f t="shared" si="151"/>
        <v>1</v>
      </c>
      <c r="P1409" s="39">
        <f t="shared" si="152"/>
        <v>7.5</v>
      </c>
      <c r="Q1409" s="39" t="s">
        <v>8344</v>
      </c>
      <c r="R1409" s="39" t="s">
        <v>8340</v>
      </c>
      <c r="S1409" s="42">
        <f t="shared" si="147"/>
        <v>41838.536793726853</v>
      </c>
      <c r="T1409" s="42">
        <f t="shared" si="148"/>
        <v>41863.536793726853</v>
      </c>
      <c r="U1409" s="40">
        <f t="shared" si="149"/>
        <v>2014</v>
      </c>
      <c r="V1409" s="40">
        <f t="shared" si="150"/>
        <v>2014</v>
      </c>
      <c r="W1409" s="50">
        <f t="shared" si="153"/>
        <v>25</v>
      </c>
    </row>
    <row r="1410" spans="1:23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13">
        <f t="shared" si="151"/>
        <v>7</v>
      </c>
      <c r="P1410" s="39">
        <f t="shared" si="152"/>
        <v>12</v>
      </c>
      <c r="Q1410" s="39" t="s">
        <v>8344</v>
      </c>
      <c r="R1410" s="39" t="s">
        <v>8340</v>
      </c>
      <c r="S1410" s="42">
        <f t="shared" ref="S1410:S1473" si="154">((((LEFT(J1410,10) &amp; "." &amp; RIGHT(J1410,3))/60)/60)/24)+DATE(1970,1,1)</f>
        <v>42291.872177731479</v>
      </c>
      <c r="T1410" s="42">
        <f t="shared" ref="T1410:T1473" si="155">((((LEFT(I1410,10) &amp; "." &amp; RIGHT(I1410,3))/60)/60)/24)+DATE(1970,1,1)</f>
        <v>42321.913851342593</v>
      </c>
      <c r="U1410" s="40">
        <f t="shared" ref="U1410:U1473" si="156">YEAR(T1410)</f>
        <v>2015</v>
      </c>
      <c r="V1410" s="40">
        <f t="shared" ref="V1410:V1473" si="157">YEAR(S1410)</f>
        <v>2015</v>
      </c>
      <c r="W1410" s="50">
        <f t="shared" si="153"/>
        <v>30.041673611114675</v>
      </c>
    </row>
    <row r="1411" spans="1:23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13">
        <f t="shared" ref="O1411:O1474" si="158">IFERROR(ROUND(E1411/D1411*100,0),"no backers")</f>
        <v>0</v>
      </c>
      <c r="P1411" s="39">
        <f t="shared" ref="P1411:P1474" si="159">IFERROR(ROUND(E1411/L1411,2),0)</f>
        <v>0</v>
      </c>
      <c r="Q1411" s="39" t="s">
        <v>8344</v>
      </c>
      <c r="R1411" s="39" t="s">
        <v>8340</v>
      </c>
      <c r="S1411" s="42">
        <f t="shared" si="154"/>
        <v>41945.133517766204</v>
      </c>
      <c r="T1411" s="42">
        <f t="shared" si="155"/>
        <v>42005.175179803242</v>
      </c>
      <c r="U1411" s="40">
        <f t="shared" si="156"/>
        <v>2015</v>
      </c>
      <c r="V1411" s="40">
        <f t="shared" si="157"/>
        <v>2014</v>
      </c>
      <c r="W1411" s="50">
        <f t="shared" ref="W1411:W1474" si="160">T1411-S1411</f>
        <v>60.041662037037895</v>
      </c>
    </row>
    <row r="1412" spans="1:23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13">
        <f t="shared" si="158"/>
        <v>0</v>
      </c>
      <c r="P1412" s="39">
        <f t="shared" si="159"/>
        <v>1</v>
      </c>
      <c r="Q1412" s="39" t="s">
        <v>8344</v>
      </c>
      <c r="R1412" s="39" t="s">
        <v>8340</v>
      </c>
      <c r="S1412" s="42">
        <f t="shared" si="154"/>
        <v>42479.318524537041</v>
      </c>
      <c r="T1412" s="42">
        <f t="shared" si="155"/>
        <v>42524.318524537041</v>
      </c>
      <c r="U1412" s="40">
        <f t="shared" si="156"/>
        <v>2016</v>
      </c>
      <c r="V1412" s="40">
        <f t="shared" si="157"/>
        <v>2016</v>
      </c>
      <c r="W1412" s="50">
        <f t="shared" si="160"/>
        <v>45</v>
      </c>
    </row>
    <row r="1413" spans="1:23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13">
        <f t="shared" si="158"/>
        <v>0</v>
      </c>
      <c r="P1413" s="39">
        <f t="shared" si="159"/>
        <v>2.33</v>
      </c>
      <c r="Q1413" s="39" t="s">
        <v>8344</v>
      </c>
      <c r="R1413" s="39" t="s">
        <v>8340</v>
      </c>
      <c r="S1413" s="42">
        <f t="shared" si="154"/>
        <v>42013.059035879633</v>
      </c>
      <c r="T1413" s="42">
        <f t="shared" si="155"/>
        <v>42041.059038194449</v>
      </c>
      <c r="U1413" s="40">
        <f t="shared" si="156"/>
        <v>2015</v>
      </c>
      <c r="V1413" s="40">
        <f t="shared" si="157"/>
        <v>2015</v>
      </c>
      <c r="W1413" s="50">
        <f t="shared" si="160"/>
        <v>28.000002314816811</v>
      </c>
    </row>
    <row r="1414" spans="1:23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13">
        <f t="shared" si="158"/>
        <v>5</v>
      </c>
      <c r="P1414" s="39">
        <f t="shared" si="159"/>
        <v>24.62</v>
      </c>
      <c r="Q1414" s="39" t="s">
        <v>8344</v>
      </c>
      <c r="R1414" s="39" t="s">
        <v>8340</v>
      </c>
      <c r="S1414" s="42">
        <f t="shared" si="154"/>
        <v>41947.063653923607</v>
      </c>
      <c r="T1414" s="42">
        <f t="shared" si="155"/>
        <v>41977.063653923615</v>
      </c>
      <c r="U1414" s="40">
        <f t="shared" si="156"/>
        <v>2014</v>
      </c>
      <c r="V1414" s="40">
        <f t="shared" si="157"/>
        <v>2014</v>
      </c>
      <c r="W1414" s="50">
        <f t="shared" si="160"/>
        <v>30.000000000007276</v>
      </c>
    </row>
    <row r="1415" spans="1:23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13">
        <f t="shared" si="158"/>
        <v>5</v>
      </c>
      <c r="P1415" s="39">
        <f t="shared" si="159"/>
        <v>100</v>
      </c>
      <c r="Q1415" s="39" t="s">
        <v>8344</v>
      </c>
      <c r="R1415" s="39" t="s">
        <v>8340</v>
      </c>
      <c r="S1415" s="42">
        <f t="shared" si="154"/>
        <v>42360.43715474537</v>
      </c>
      <c r="T1415" s="42">
        <f t="shared" si="155"/>
        <v>42420.43715474537</v>
      </c>
      <c r="U1415" s="40">
        <f t="shared" si="156"/>
        <v>2016</v>
      </c>
      <c r="V1415" s="40">
        <f t="shared" si="157"/>
        <v>2015</v>
      </c>
      <c r="W1415" s="50">
        <f t="shared" si="160"/>
        <v>60</v>
      </c>
    </row>
    <row r="1416" spans="1:23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13">
        <f t="shared" si="158"/>
        <v>0</v>
      </c>
      <c r="P1416" s="39">
        <f t="shared" si="159"/>
        <v>1</v>
      </c>
      <c r="Q1416" s="39" t="s">
        <v>8344</v>
      </c>
      <c r="R1416" s="39" t="s">
        <v>8340</v>
      </c>
      <c r="S1416" s="42">
        <f t="shared" si="154"/>
        <v>42708.25309568287</v>
      </c>
      <c r="T1416" s="42">
        <f t="shared" si="155"/>
        <v>42738.25309568287</v>
      </c>
      <c r="U1416" s="40">
        <f t="shared" si="156"/>
        <v>2017</v>
      </c>
      <c r="V1416" s="40">
        <f t="shared" si="157"/>
        <v>2016</v>
      </c>
      <c r="W1416" s="50">
        <f t="shared" si="160"/>
        <v>30</v>
      </c>
    </row>
    <row r="1417" spans="1:23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13">
        <f t="shared" si="158"/>
        <v>18</v>
      </c>
      <c r="P1417" s="39">
        <f t="shared" si="159"/>
        <v>88.89</v>
      </c>
      <c r="Q1417" s="39" t="s">
        <v>8344</v>
      </c>
      <c r="R1417" s="39" t="s">
        <v>8340</v>
      </c>
      <c r="S1417" s="42">
        <f t="shared" si="154"/>
        <v>42192.675828599538</v>
      </c>
      <c r="T1417" s="42">
        <f t="shared" si="155"/>
        <v>42232.675828599538</v>
      </c>
      <c r="U1417" s="40">
        <f t="shared" si="156"/>
        <v>2015</v>
      </c>
      <c r="V1417" s="40">
        <f t="shared" si="157"/>
        <v>2015</v>
      </c>
      <c r="W1417" s="50">
        <f t="shared" si="160"/>
        <v>40</v>
      </c>
    </row>
    <row r="1418" spans="1:23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13">
        <f t="shared" si="158"/>
        <v>0</v>
      </c>
      <c r="P1418" s="39">
        <f t="shared" si="159"/>
        <v>0</v>
      </c>
      <c r="Q1418" s="39" t="s">
        <v>8344</v>
      </c>
      <c r="R1418" s="39" t="s">
        <v>8340</v>
      </c>
      <c r="S1418" s="42">
        <f t="shared" si="154"/>
        <v>42299.926146053243</v>
      </c>
      <c r="T1418" s="42">
        <f t="shared" si="155"/>
        <v>42329.967819664351</v>
      </c>
      <c r="U1418" s="40">
        <f t="shared" si="156"/>
        <v>2015</v>
      </c>
      <c r="V1418" s="40">
        <f t="shared" si="157"/>
        <v>2015</v>
      </c>
      <c r="W1418" s="50">
        <f t="shared" si="160"/>
        <v>30.041673611107399</v>
      </c>
    </row>
    <row r="1419" spans="1:23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13">
        <f t="shared" si="158"/>
        <v>1</v>
      </c>
      <c r="P1419" s="39">
        <f t="shared" si="159"/>
        <v>27.5</v>
      </c>
      <c r="Q1419" s="39" t="s">
        <v>8344</v>
      </c>
      <c r="R1419" s="39" t="s">
        <v>8340</v>
      </c>
      <c r="S1419" s="42">
        <f t="shared" si="154"/>
        <v>42232.150164050923</v>
      </c>
      <c r="T1419" s="42">
        <f t="shared" si="155"/>
        <v>42262.465977546293</v>
      </c>
      <c r="U1419" s="40">
        <f t="shared" si="156"/>
        <v>2015</v>
      </c>
      <c r="V1419" s="40">
        <f t="shared" si="157"/>
        <v>2015</v>
      </c>
      <c r="W1419" s="50">
        <f t="shared" si="160"/>
        <v>30.315813495370094</v>
      </c>
    </row>
    <row r="1420" spans="1:23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13">
        <f t="shared" si="158"/>
        <v>0</v>
      </c>
      <c r="P1420" s="39">
        <f t="shared" si="159"/>
        <v>6</v>
      </c>
      <c r="Q1420" s="39" t="s">
        <v>8344</v>
      </c>
      <c r="R1420" s="39" t="s">
        <v>8340</v>
      </c>
      <c r="S1420" s="42">
        <f t="shared" si="154"/>
        <v>42395.456421689814</v>
      </c>
      <c r="T1420" s="42">
        <f t="shared" si="155"/>
        <v>42425.456421689814</v>
      </c>
      <c r="U1420" s="40">
        <f t="shared" si="156"/>
        <v>2016</v>
      </c>
      <c r="V1420" s="40">
        <f t="shared" si="157"/>
        <v>2016</v>
      </c>
      <c r="W1420" s="50">
        <f t="shared" si="160"/>
        <v>30</v>
      </c>
    </row>
    <row r="1421" spans="1:23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13">
        <f t="shared" si="158"/>
        <v>7</v>
      </c>
      <c r="P1421" s="39">
        <f t="shared" si="159"/>
        <v>44.5</v>
      </c>
      <c r="Q1421" s="39" t="s">
        <v>8344</v>
      </c>
      <c r="R1421" s="39" t="s">
        <v>8340</v>
      </c>
      <c r="S1421" s="42">
        <f t="shared" si="154"/>
        <v>42622.456245590278</v>
      </c>
      <c r="T1421" s="42">
        <f t="shared" si="155"/>
        <v>42652.456245590278</v>
      </c>
      <c r="U1421" s="40">
        <f t="shared" si="156"/>
        <v>2016</v>
      </c>
      <c r="V1421" s="40">
        <f t="shared" si="157"/>
        <v>2016</v>
      </c>
      <c r="W1421" s="50">
        <f t="shared" si="160"/>
        <v>30</v>
      </c>
    </row>
    <row r="1422" spans="1:23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13">
        <f t="shared" si="158"/>
        <v>3</v>
      </c>
      <c r="P1422" s="39">
        <f t="shared" si="159"/>
        <v>1</v>
      </c>
      <c r="Q1422" s="39" t="s">
        <v>8344</v>
      </c>
      <c r="R1422" s="39" t="s">
        <v>8340</v>
      </c>
      <c r="S1422" s="42">
        <f t="shared" si="154"/>
        <v>42524.667669976858</v>
      </c>
      <c r="T1422" s="42">
        <f t="shared" si="155"/>
        <v>42549.667669976858</v>
      </c>
      <c r="U1422" s="40">
        <f t="shared" si="156"/>
        <v>2016</v>
      </c>
      <c r="V1422" s="40">
        <f t="shared" si="157"/>
        <v>2016</v>
      </c>
      <c r="W1422" s="50">
        <f t="shared" si="160"/>
        <v>25</v>
      </c>
    </row>
    <row r="1423" spans="1:23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13">
        <f t="shared" si="158"/>
        <v>0</v>
      </c>
      <c r="P1423" s="39">
        <f t="shared" si="159"/>
        <v>100</v>
      </c>
      <c r="Q1423" s="39" t="s">
        <v>8344</v>
      </c>
      <c r="R1423" s="39" t="s">
        <v>8340</v>
      </c>
      <c r="S1423" s="42">
        <f t="shared" si="154"/>
        <v>42013.915621631946</v>
      </c>
      <c r="T1423" s="42">
        <f t="shared" si="155"/>
        <v>42043.915621631946</v>
      </c>
      <c r="U1423" s="40">
        <f t="shared" si="156"/>
        <v>2015</v>
      </c>
      <c r="V1423" s="40">
        <f t="shared" si="157"/>
        <v>2015</v>
      </c>
      <c r="W1423" s="50">
        <f t="shared" si="160"/>
        <v>30</v>
      </c>
    </row>
    <row r="1424" spans="1:23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13">
        <f t="shared" si="158"/>
        <v>0</v>
      </c>
      <c r="P1424" s="39">
        <f t="shared" si="159"/>
        <v>13</v>
      </c>
      <c r="Q1424" s="39" t="s">
        <v>8344</v>
      </c>
      <c r="R1424" s="39" t="s">
        <v>8340</v>
      </c>
      <c r="S1424" s="42">
        <f t="shared" si="154"/>
        <v>42604.239637777777</v>
      </c>
      <c r="T1424" s="42">
        <f t="shared" si="155"/>
        <v>42634.239637777777</v>
      </c>
      <c r="U1424" s="40">
        <f t="shared" si="156"/>
        <v>2016</v>
      </c>
      <c r="V1424" s="40">
        <f t="shared" si="157"/>
        <v>2016</v>
      </c>
      <c r="W1424" s="50">
        <f t="shared" si="160"/>
        <v>30</v>
      </c>
    </row>
    <row r="1425" spans="1:23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13">
        <f t="shared" si="158"/>
        <v>0</v>
      </c>
      <c r="P1425" s="39">
        <f t="shared" si="159"/>
        <v>100</v>
      </c>
      <c r="Q1425" s="39" t="s">
        <v>8344</v>
      </c>
      <c r="R1425" s="39" t="s">
        <v>8340</v>
      </c>
      <c r="S1425" s="42">
        <f t="shared" si="154"/>
        <v>42340.360318645835</v>
      </c>
      <c r="T1425" s="42">
        <f t="shared" si="155"/>
        <v>42370.360318645835</v>
      </c>
      <c r="U1425" s="40">
        <f t="shared" si="156"/>
        <v>2016</v>
      </c>
      <c r="V1425" s="40">
        <f t="shared" si="157"/>
        <v>2015</v>
      </c>
      <c r="W1425" s="50">
        <f t="shared" si="160"/>
        <v>30</v>
      </c>
    </row>
    <row r="1426" spans="1:23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13">
        <f t="shared" si="158"/>
        <v>20</v>
      </c>
      <c r="P1426" s="39">
        <f t="shared" si="159"/>
        <v>109.07</v>
      </c>
      <c r="Q1426" s="39" t="s">
        <v>8344</v>
      </c>
      <c r="R1426" s="39" t="s">
        <v>8340</v>
      </c>
      <c r="S1426" s="42">
        <f t="shared" si="154"/>
        <v>42676.717625023142</v>
      </c>
      <c r="T1426" s="42">
        <f t="shared" si="155"/>
        <v>42689.759289374997</v>
      </c>
      <c r="U1426" s="40">
        <f t="shared" si="156"/>
        <v>2016</v>
      </c>
      <c r="V1426" s="40">
        <f t="shared" si="157"/>
        <v>2016</v>
      </c>
      <c r="W1426" s="50">
        <f t="shared" si="160"/>
        <v>13.041664351854706</v>
      </c>
    </row>
    <row r="1427" spans="1:23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13">
        <f t="shared" si="158"/>
        <v>0</v>
      </c>
      <c r="P1427" s="39">
        <f t="shared" si="159"/>
        <v>0</v>
      </c>
      <c r="Q1427" s="39" t="s">
        <v>8344</v>
      </c>
      <c r="R1427" s="39" t="s">
        <v>8340</v>
      </c>
      <c r="S1427" s="42">
        <f t="shared" si="154"/>
        <v>42093.131481006945</v>
      </c>
      <c r="T1427" s="42">
        <f t="shared" si="155"/>
        <v>42123.131481006945</v>
      </c>
      <c r="U1427" s="40">
        <f t="shared" si="156"/>
        <v>2015</v>
      </c>
      <c r="V1427" s="40">
        <f t="shared" si="157"/>
        <v>2015</v>
      </c>
      <c r="W1427" s="50">
        <f t="shared" si="160"/>
        <v>30</v>
      </c>
    </row>
    <row r="1428" spans="1:23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13">
        <f t="shared" si="158"/>
        <v>0</v>
      </c>
      <c r="P1428" s="39">
        <f t="shared" si="159"/>
        <v>0</v>
      </c>
      <c r="Q1428" s="39" t="s">
        <v>8344</v>
      </c>
      <c r="R1428" s="39" t="s">
        <v>8340</v>
      </c>
      <c r="S1428" s="42">
        <f t="shared" si="154"/>
        <v>42180.390279166662</v>
      </c>
      <c r="T1428" s="42">
        <f t="shared" si="155"/>
        <v>42240.390279166662</v>
      </c>
      <c r="U1428" s="40">
        <f t="shared" si="156"/>
        <v>2015</v>
      </c>
      <c r="V1428" s="40">
        <f t="shared" si="157"/>
        <v>2015</v>
      </c>
      <c r="W1428" s="50">
        <f t="shared" si="160"/>
        <v>60</v>
      </c>
    </row>
    <row r="1429" spans="1:23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13">
        <f t="shared" si="158"/>
        <v>8</v>
      </c>
      <c r="P1429" s="39">
        <f t="shared" si="159"/>
        <v>104.75</v>
      </c>
      <c r="Q1429" s="39" t="s">
        <v>8344</v>
      </c>
      <c r="R1429" s="39" t="s">
        <v>8340</v>
      </c>
      <c r="S1429" s="42">
        <f t="shared" si="154"/>
        <v>42601.851682696753</v>
      </c>
      <c r="T1429" s="42">
        <f t="shared" si="155"/>
        <v>42631.851682696753</v>
      </c>
      <c r="U1429" s="40">
        <f t="shared" si="156"/>
        <v>2016</v>
      </c>
      <c r="V1429" s="40">
        <f t="shared" si="157"/>
        <v>2016</v>
      </c>
      <c r="W1429" s="50">
        <f t="shared" si="160"/>
        <v>30</v>
      </c>
    </row>
    <row r="1430" spans="1:23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13">
        <f t="shared" si="158"/>
        <v>5</v>
      </c>
      <c r="P1430" s="39">
        <f t="shared" si="159"/>
        <v>15</v>
      </c>
      <c r="Q1430" s="39" t="s">
        <v>8344</v>
      </c>
      <c r="R1430" s="39" t="s">
        <v>8340</v>
      </c>
      <c r="S1430" s="42">
        <f t="shared" si="154"/>
        <v>42432.379826585646</v>
      </c>
      <c r="T1430" s="42">
        <f t="shared" si="155"/>
        <v>42462.338164548608</v>
      </c>
      <c r="U1430" s="40">
        <f t="shared" si="156"/>
        <v>2016</v>
      </c>
      <c r="V1430" s="40">
        <f t="shared" si="157"/>
        <v>2016</v>
      </c>
      <c r="W1430" s="50">
        <f t="shared" si="160"/>
        <v>29.958337962962105</v>
      </c>
    </row>
    <row r="1431" spans="1:23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13">
        <f t="shared" si="158"/>
        <v>0</v>
      </c>
      <c r="P1431" s="39">
        <f t="shared" si="159"/>
        <v>0</v>
      </c>
      <c r="Q1431" s="39" t="s">
        <v>8344</v>
      </c>
      <c r="R1431" s="39" t="s">
        <v>8340</v>
      </c>
      <c r="S1431" s="42">
        <f t="shared" si="154"/>
        <v>42074.060674097229</v>
      </c>
      <c r="T1431" s="42">
        <f t="shared" si="155"/>
        <v>42104.060674097229</v>
      </c>
      <c r="U1431" s="40">
        <f t="shared" si="156"/>
        <v>2015</v>
      </c>
      <c r="V1431" s="40">
        <f t="shared" si="157"/>
        <v>2015</v>
      </c>
      <c r="W1431" s="50">
        <f t="shared" si="160"/>
        <v>30</v>
      </c>
    </row>
    <row r="1432" spans="1:23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13">
        <f t="shared" si="158"/>
        <v>8</v>
      </c>
      <c r="P1432" s="39">
        <f t="shared" si="159"/>
        <v>80.599999999999994</v>
      </c>
      <c r="Q1432" s="39" t="s">
        <v>8344</v>
      </c>
      <c r="R1432" s="39" t="s">
        <v>8340</v>
      </c>
      <c r="S1432" s="42">
        <f t="shared" si="154"/>
        <v>41961.813519537041</v>
      </c>
      <c r="T1432" s="42">
        <f t="shared" si="155"/>
        <v>41992.81352416666</v>
      </c>
      <c r="U1432" s="40">
        <f t="shared" si="156"/>
        <v>2014</v>
      </c>
      <c r="V1432" s="40">
        <f t="shared" si="157"/>
        <v>2014</v>
      </c>
      <c r="W1432" s="50">
        <f t="shared" si="160"/>
        <v>31.00000462961907</v>
      </c>
    </row>
    <row r="1433" spans="1:23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13">
        <f t="shared" si="158"/>
        <v>32</v>
      </c>
      <c r="P1433" s="39">
        <f t="shared" si="159"/>
        <v>115.55</v>
      </c>
      <c r="Q1433" s="39" t="s">
        <v>8344</v>
      </c>
      <c r="R1433" s="39" t="s">
        <v>8340</v>
      </c>
      <c r="S1433" s="42">
        <f t="shared" si="154"/>
        <v>42304.210835833335</v>
      </c>
      <c r="T1433" s="42">
        <f t="shared" si="155"/>
        <v>42334.252509444443</v>
      </c>
      <c r="U1433" s="40">
        <f t="shared" si="156"/>
        <v>2015</v>
      </c>
      <c r="V1433" s="40">
        <f t="shared" si="157"/>
        <v>2015</v>
      </c>
      <c r="W1433" s="50">
        <f t="shared" si="160"/>
        <v>30.041673611107399</v>
      </c>
    </row>
    <row r="1434" spans="1:23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13">
        <f t="shared" si="158"/>
        <v>0</v>
      </c>
      <c r="P1434" s="39">
        <f t="shared" si="159"/>
        <v>0</v>
      </c>
      <c r="Q1434" s="39" t="s">
        <v>8344</v>
      </c>
      <c r="R1434" s="39" t="s">
        <v>8340</v>
      </c>
      <c r="S1434" s="42">
        <f t="shared" si="154"/>
        <v>42175.780426249999</v>
      </c>
      <c r="T1434" s="42">
        <f t="shared" si="155"/>
        <v>42205.780426249999</v>
      </c>
      <c r="U1434" s="40">
        <f t="shared" si="156"/>
        <v>2015</v>
      </c>
      <c r="V1434" s="40">
        <f t="shared" si="157"/>
        <v>2015</v>
      </c>
      <c r="W1434" s="50">
        <f t="shared" si="160"/>
        <v>30</v>
      </c>
    </row>
    <row r="1435" spans="1:23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13">
        <f t="shared" si="158"/>
        <v>7</v>
      </c>
      <c r="P1435" s="39">
        <f t="shared" si="159"/>
        <v>80.5</v>
      </c>
      <c r="Q1435" s="39" t="s">
        <v>8344</v>
      </c>
      <c r="R1435" s="39" t="s">
        <v>8340</v>
      </c>
      <c r="S1435" s="42">
        <f t="shared" si="154"/>
        <v>42673.625875868056</v>
      </c>
      <c r="T1435" s="42">
        <f t="shared" si="155"/>
        <v>42714.458340277779</v>
      </c>
      <c r="U1435" s="40">
        <f t="shared" si="156"/>
        <v>2016</v>
      </c>
      <c r="V1435" s="40">
        <f t="shared" si="157"/>
        <v>2016</v>
      </c>
      <c r="W1435" s="50">
        <f t="shared" si="160"/>
        <v>40.832464409722888</v>
      </c>
    </row>
    <row r="1436" spans="1:23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13">
        <f t="shared" si="158"/>
        <v>10</v>
      </c>
      <c r="P1436" s="39">
        <f t="shared" si="159"/>
        <v>744.55</v>
      </c>
      <c r="Q1436" s="39" t="s">
        <v>8344</v>
      </c>
      <c r="R1436" s="39" t="s">
        <v>8340</v>
      </c>
      <c r="S1436" s="42">
        <f t="shared" si="154"/>
        <v>42142.767112013884</v>
      </c>
      <c r="T1436" s="42">
        <f t="shared" si="155"/>
        <v>42163.625006944443</v>
      </c>
      <c r="U1436" s="40">
        <f t="shared" si="156"/>
        <v>2015</v>
      </c>
      <c r="V1436" s="40">
        <f t="shared" si="157"/>
        <v>2015</v>
      </c>
      <c r="W1436" s="50">
        <f t="shared" si="160"/>
        <v>20.857894930559269</v>
      </c>
    </row>
    <row r="1437" spans="1:23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13">
        <f t="shared" si="158"/>
        <v>0</v>
      </c>
      <c r="P1437" s="39">
        <f t="shared" si="159"/>
        <v>7.5</v>
      </c>
      <c r="Q1437" s="39" t="s">
        <v>8344</v>
      </c>
      <c r="R1437" s="39" t="s">
        <v>8340</v>
      </c>
      <c r="S1437" s="42">
        <f t="shared" si="154"/>
        <v>42258.780324305553</v>
      </c>
      <c r="T1437" s="42">
        <f t="shared" si="155"/>
        <v>42288.780324305553</v>
      </c>
      <c r="U1437" s="40">
        <f t="shared" si="156"/>
        <v>2015</v>
      </c>
      <c r="V1437" s="40">
        <f t="shared" si="157"/>
        <v>2015</v>
      </c>
      <c r="W1437" s="50">
        <f t="shared" si="160"/>
        <v>30</v>
      </c>
    </row>
    <row r="1438" spans="1:23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13">
        <f t="shared" si="158"/>
        <v>1</v>
      </c>
      <c r="P1438" s="39">
        <f t="shared" si="159"/>
        <v>38.5</v>
      </c>
      <c r="Q1438" s="39" t="s">
        <v>8344</v>
      </c>
      <c r="R1438" s="39" t="s">
        <v>8340</v>
      </c>
      <c r="S1438" s="42">
        <f t="shared" si="154"/>
        <v>42391.350197418986</v>
      </c>
      <c r="T1438" s="42">
        <f t="shared" si="155"/>
        <v>42421.350197418986</v>
      </c>
      <c r="U1438" s="40">
        <f t="shared" si="156"/>
        <v>2016</v>
      </c>
      <c r="V1438" s="40">
        <f t="shared" si="157"/>
        <v>2016</v>
      </c>
      <c r="W1438" s="50">
        <f t="shared" si="160"/>
        <v>30</v>
      </c>
    </row>
    <row r="1439" spans="1:23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13">
        <f t="shared" si="158"/>
        <v>27</v>
      </c>
      <c r="P1439" s="39">
        <f t="shared" si="159"/>
        <v>36.68</v>
      </c>
      <c r="Q1439" s="39" t="s">
        <v>8344</v>
      </c>
      <c r="R1439" s="39" t="s">
        <v>8340</v>
      </c>
      <c r="S1439" s="42">
        <f t="shared" si="154"/>
        <v>41796.53170994213</v>
      </c>
      <c r="T1439" s="42">
        <f t="shared" si="155"/>
        <v>41833.207645138886</v>
      </c>
      <c r="U1439" s="40">
        <f t="shared" si="156"/>
        <v>2014</v>
      </c>
      <c r="V1439" s="40">
        <f t="shared" si="157"/>
        <v>2014</v>
      </c>
      <c r="W1439" s="50">
        <f t="shared" si="160"/>
        <v>36.675935196755745</v>
      </c>
    </row>
    <row r="1440" spans="1:23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13">
        <f t="shared" si="158"/>
        <v>3</v>
      </c>
      <c r="P1440" s="39">
        <f t="shared" si="159"/>
        <v>75</v>
      </c>
      <c r="Q1440" s="39" t="s">
        <v>8344</v>
      </c>
      <c r="R1440" s="39" t="s">
        <v>8340</v>
      </c>
      <c r="S1440" s="42">
        <f t="shared" si="154"/>
        <v>42457.871521979163</v>
      </c>
      <c r="T1440" s="42">
        <f t="shared" si="155"/>
        <v>42487.579864583327</v>
      </c>
      <c r="U1440" s="40">
        <f t="shared" si="156"/>
        <v>2016</v>
      </c>
      <c r="V1440" s="40">
        <f t="shared" si="157"/>
        <v>2016</v>
      </c>
      <c r="W1440" s="50">
        <f t="shared" si="160"/>
        <v>29.7083426041645</v>
      </c>
    </row>
    <row r="1441" spans="1:23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13">
        <f t="shared" si="158"/>
        <v>7</v>
      </c>
      <c r="P1441" s="39">
        <f t="shared" si="159"/>
        <v>30</v>
      </c>
      <c r="Q1441" s="39" t="s">
        <v>8344</v>
      </c>
      <c r="R1441" s="39" t="s">
        <v>8340</v>
      </c>
      <c r="S1441" s="42">
        <f t="shared" si="154"/>
        <v>42040.829873854163</v>
      </c>
      <c r="T1441" s="42">
        <f t="shared" si="155"/>
        <v>42070.829873854163</v>
      </c>
      <c r="U1441" s="40">
        <f t="shared" si="156"/>
        <v>2015</v>
      </c>
      <c r="V1441" s="40">
        <f t="shared" si="157"/>
        <v>2015</v>
      </c>
      <c r="W1441" s="50">
        <f t="shared" si="160"/>
        <v>30</v>
      </c>
    </row>
    <row r="1442" spans="1:23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13">
        <f t="shared" si="158"/>
        <v>0</v>
      </c>
      <c r="P1442" s="39">
        <f t="shared" si="159"/>
        <v>1</v>
      </c>
      <c r="Q1442" s="39" t="s">
        <v>8344</v>
      </c>
      <c r="R1442" s="39" t="s">
        <v>8340</v>
      </c>
      <c r="S1442" s="42">
        <f t="shared" si="154"/>
        <v>42486.748419710653</v>
      </c>
      <c r="T1442" s="42">
        <f t="shared" si="155"/>
        <v>42516.748419710653</v>
      </c>
      <c r="U1442" s="40">
        <f t="shared" si="156"/>
        <v>2016</v>
      </c>
      <c r="V1442" s="40">
        <f t="shared" si="157"/>
        <v>2016</v>
      </c>
      <c r="W1442" s="50">
        <f t="shared" si="160"/>
        <v>30</v>
      </c>
    </row>
    <row r="1443" spans="1:23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13">
        <f t="shared" si="158"/>
        <v>1</v>
      </c>
      <c r="P1443" s="39">
        <f t="shared" si="159"/>
        <v>673.33</v>
      </c>
      <c r="Q1443" s="39" t="s">
        <v>8344</v>
      </c>
      <c r="R1443" s="39" t="s">
        <v>8340</v>
      </c>
      <c r="S1443" s="42">
        <f t="shared" si="154"/>
        <v>42198.765853807869</v>
      </c>
      <c r="T1443" s="42">
        <f t="shared" si="155"/>
        <v>42258.765853807869</v>
      </c>
      <c r="U1443" s="40">
        <f t="shared" si="156"/>
        <v>2015</v>
      </c>
      <c r="V1443" s="40">
        <f t="shared" si="157"/>
        <v>2015</v>
      </c>
      <c r="W1443" s="50">
        <f t="shared" si="160"/>
        <v>60</v>
      </c>
    </row>
    <row r="1444" spans="1:23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13">
        <f t="shared" si="158"/>
        <v>0</v>
      </c>
      <c r="P1444" s="39">
        <f t="shared" si="159"/>
        <v>0</v>
      </c>
      <c r="Q1444" s="39" t="s">
        <v>8344</v>
      </c>
      <c r="R1444" s="39" t="s">
        <v>8340</v>
      </c>
      <c r="S1444" s="42">
        <f t="shared" si="154"/>
        <v>42485.64534905093</v>
      </c>
      <c r="T1444" s="42">
        <f t="shared" si="155"/>
        <v>42515.64534905093</v>
      </c>
      <c r="U1444" s="40">
        <f t="shared" si="156"/>
        <v>2016</v>
      </c>
      <c r="V1444" s="40">
        <f t="shared" si="157"/>
        <v>2016</v>
      </c>
      <c r="W1444" s="50">
        <f t="shared" si="160"/>
        <v>30</v>
      </c>
    </row>
    <row r="1445" spans="1:23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13">
        <f t="shared" si="158"/>
        <v>0</v>
      </c>
      <c r="P1445" s="39">
        <f t="shared" si="159"/>
        <v>0</v>
      </c>
      <c r="Q1445" s="39" t="s">
        <v>8344</v>
      </c>
      <c r="R1445" s="39" t="s">
        <v>8340</v>
      </c>
      <c r="S1445" s="42">
        <f t="shared" si="154"/>
        <v>42707.926032511576</v>
      </c>
      <c r="T1445" s="42">
        <f t="shared" si="155"/>
        <v>42737.926032511576</v>
      </c>
      <c r="U1445" s="40">
        <f t="shared" si="156"/>
        <v>2017</v>
      </c>
      <c r="V1445" s="40">
        <f t="shared" si="157"/>
        <v>2016</v>
      </c>
      <c r="W1445" s="50">
        <f t="shared" si="160"/>
        <v>30</v>
      </c>
    </row>
    <row r="1446" spans="1:23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13">
        <f t="shared" si="158"/>
        <v>0</v>
      </c>
      <c r="P1446" s="39">
        <f t="shared" si="159"/>
        <v>0</v>
      </c>
      <c r="Q1446" s="39" t="s">
        <v>8344</v>
      </c>
      <c r="R1446" s="39" t="s">
        <v>8340</v>
      </c>
      <c r="S1446" s="42">
        <f t="shared" si="154"/>
        <v>42199.873408125</v>
      </c>
      <c r="T1446" s="42">
        <f t="shared" si="155"/>
        <v>42259.873408125</v>
      </c>
      <c r="U1446" s="40">
        <f t="shared" si="156"/>
        <v>2015</v>
      </c>
      <c r="V1446" s="40">
        <f t="shared" si="157"/>
        <v>2015</v>
      </c>
      <c r="W1446" s="50">
        <f t="shared" si="160"/>
        <v>60</v>
      </c>
    </row>
    <row r="1447" spans="1:23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13">
        <f t="shared" si="158"/>
        <v>0</v>
      </c>
      <c r="P1447" s="39">
        <f t="shared" si="159"/>
        <v>0</v>
      </c>
      <c r="Q1447" s="39" t="s">
        <v>8344</v>
      </c>
      <c r="R1447" s="39" t="s">
        <v>8340</v>
      </c>
      <c r="S1447" s="42">
        <f t="shared" si="154"/>
        <v>42139.542313136575</v>
      </c>
      <c r="T1447" s="42">
        <f t="shared" si="155"/>
        <v>42169.542313136575</v>
      </c>
      <c r="U1447" s="40">
        <f t="shared" si="156"/>
        <v>2015</v>
      </c>
      <c r="V1447" s="40">
        <f t="shared" si="157"/>
        <v>2015</v>
      </c>
      <c r="W1447" s="50">
        <f t="shared" si="160"/>
        <v>30</v>
      </c>
    </row>
    <row r="1448" spans="1:23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13">
        <f t="shared" si="158"/>
        <v>0</v>
      </c>
      <c r="P1448" s="39">
        <f t="shared" si="159"/>
        <v>0</v>
      </c>
      <c r="Q1448" s="39" t="s">
        <v>8344</v>
      </c>
      <c r="R1448" s="39" t="s">
        <v>8340</v>
      </c>
      <c r="S1448" s="42">
        <f t="shared" si="154"/>
        <v>42461.447667569446</v>
      </c>
      <c r="T1448" s="42">
        <f t="shared" si="155"/>
        <v>42481.447667569446</v>
      </c>
      <c r="U1448" s="40">
        <f t="shared" si="156"/>
        <v>2016</v>
      </c>
      <c r="V1448" s="40">
        <f t="shared" si="157"/>
        <v>2016</v>
      </c>
      <c r="W1448" s="50">
        <f t="shared" si="160"/>
        <v>20</v>
      </c>
    </row>
    <row r="1449" spans="1:23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13">
        <f t="shared" si="158"/>
        <v>0</v>
      </c>
      <c r="P1449" s="39">
        <f t="shared" si="159"/>
        <v>25</v>
      </c>
      <c r="Q1449" s="39" t="s">
        <v>8344</v>
      </c>
      <c r="R1449" s="39" t="s">
        <v>8340</v>
      </c>
      <c r="S1449" s="42">
        <f t="shared" si="154"/>
        <v>42529.730719143525</v>
      </c>
      <c r="T1449" s="42">
        <f t="shared" si="155"/>
        <v>42559.730719143525</v>
      </c>
      <c r="U1449" s="40">
        <f t="shared" si="156"/>
        <v>2016</v>
      </c>
      <c r="V1449" s="40">
        <f t="shared" si="157"/>
        <v>2016</v>
      </c>
      <c r="W1449" s="50">
        <f t="shared" si="160"/>
        <v>30</v>
      </c>
    </row>
    <row r="1450" spans="1:23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13">
        <f t="shared" si="158"/>
        <v>0</v>
      </c>
      <c r="P1450" s="39">
        <f t="shared" si="159"/>
        <v>0</v>
      </c>
      <c r="Q1450" s="39" t="s">
        <v>8344</v>
      </c>
      <c r="R1450" s="39" t="s">
        <v>8340</v>
      </c>
      <c r="S1450" s="42">
        <f t="shared" si="154"/>
        <v>42115.93655460648</v>
      </c>
      <c r="T1450" s="42">
        <f t="shared" si="155"/>
        <v>42146.22569791667</v>
      </c>
      <c r="U1450" s="40">
        <f t="shared" si="156"/>
        <v>2015</v>
      </c>
      <c r="V1450" s="40">
        <f t="shared" si="157"/>
        <v>2015</v>
      </c>
      <c r="W1450" s="50">
        <f t="shared" si="160"/>
        <v>30.289143310190411</v>
      </c>
    </row>
    <row r="1451" spans="1:23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13">
        <f t="shared" si="158"/>
        <v>0</v>
      </c>
      <c r="P1451" s="39">
        <f t="shared" si="159"/>
        <v>0</v>
      </c>
      <c r="Q1451" s="39" t="s">
        <v>8344</v>
      </c>
      <c r="R1451" s="39" t="s">
        <v>8340</v>
      </c>
      <c r="S1451" s="42">
        <f t="shared" si="154"/>
        <v>42086.811410937502</v>
      </c>
      <c r="T1451" s="42">
        <f t="shared" si="155"/>
        <v>42134.811401678242</v>
      </c>
      <c r="U1451" s="40">
        <f t="shared" si="156"/>
        <v>2015</v>
      </c>
      <c r="V1451" s="40">
        <f t="shared" si="157"/>
        <v>2015</v>
      </c>
      <c r="W1451" s="50">
        <f t="shared" si="160"/>
        <v>47.999990740740031</v>
      </c>
    </row>
    <row r="1452" spans="1:23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13">
        <f t="shared" si="158"/>
        <v>0</v>
      </c>
      <c r="P1452" s="39">
        <f t="shared" si="159"/>
        <v>1</v>
      </c>
      <c r="Q1452" s="39" t="s">
        <v>8344</v>
      </c>
      <c r="R1452" s="39" t="s">
        <v>8340</v>
      </c>
      <c r="S1452" s="42">
        <f t="shared" si="154"/>
        <v>42390.171263854165</v>
      </c>
      <c r="T1452" s="42">
        <f t="shared" si="155"/>
        <v>42420.171263854165</v>
      </c>
      <c r="U1452" s="40">
        <f t="shared" si="156"/>
        <v>2016</v>
      </c>
      <c r="V1452" s="40">
        <f t="shared" si="157"/>
        <v>2016</v>
      </c>
      <c r="W1452" s="50">
        <f t="shared" si="160"/>
        <v>30</v>
      </c>
    </row>
    <row r="1453" spans="1:23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13">
        <f t="shared" si="158"/>
        <v>0</v>
      </c>
      <c r="P1453" s="39">
        <f t="shared" si="159"/>
        <v>1</v>
      </c>
      <c r="Q1453" s="39" t="s">
        <v>8344</v>
      </c>
      <c r="R1453" s="39" t="s">
        <v>8340</v>
      </c>
      <c r="S1453" s="42">
        <f t="shared" si="154"/>
        <v>41931.959023831019</v>
      </c>
      <c r="T1453" s="42">
        <f t="shared" si="155"/>
        <v>41962.000685868057</v>
      </c>
      <c r="U1453" s="40">
        <f t="shared" si="156"/>
        <v>2014</v>
      </c>
      <c r="V1453" s="40">
        <f t="shared" si="157"/>
        <v>2014</v>
      </c>
      <c r="W1453" s="50">
        <f t="shared" si="160"/>
        <v>30.041662037037895</v>
      </c>
    </row>
    <row r="1454" spans="1:23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13">
        <f t="shared" si="158"/>
        <v>0</v>
      </c>
      <c r="P1454" s="39">
        <f t="shared" si="159"/>
        <v>0</v>
      </c>
      <c r="Q1454" s="39" t="s">
        <v>8344</v>
      </c>
      <c r="R1454" s="39" t="s">
        <v>8340</v>
      </c>
      <c r="S1454" s="42">
        <f t="shared" si="154"/>
        <v>41818.703279664354</v>
      </c>
      <c r="T1454" s="42">
        <f t="shared" si="155"/>
        <v>41848.703279664354</v>
      </c>
      <c r="U1454" s="40">
        <f t="shared" si="156"/>
        <v>2014</v>
      </c>
      <c r="V1454" s="40">
        <f t="shared" si="157"/>
        <v>2014</v>
      </c>
      <c r="W1454" s="50">
        <f t="shared" si="160"/>
        <v>30</v>
      </c>
    </row>
    <row r="1455" spans="1:23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13">
        <f t="shared" si="158"/>
        <v>0</v>
      </c>
      <c r="P1455" s="39">
        <f t="shared" si="159"/>
        <v>0</v>
      </c>
      <c r="Q1455" s="39" t="s">
        <v>8344</v>
      </c>
      <c r="R1455" s="39" t="s">
        <v>8340</v>
      </c>
      <c r="S1455" s="42">
        <f t="shared" si="154"/>
        <v>42795.696152164353</v>
      </c>
      <c r="T1455" s="42">
        <f t="shared" si="155"/>
        <v>42840.654490127316</v>
      </c>
      <c r="U1455" s="40">
        <f t="shared" si="156"/>
        <v>2017</v>
      </c>
      <c r="V1455" s="40">
        <f t="shared" si="157"/>
        <v>2017</v>
      </c>
      <c r="W1455" s="50">
        <f t="shared" si="160"/>
        <v>44.958337962962105</v>
      </c>
    </row>
    <row r="1456" spans="1:23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13">
        <f t="shared" si="158"/>
        <v>1</v>
      </c>
      <c r="P1456" s="39">
        <f t="shared" si="159"/>
        <v>15</v>
      </c>
      <c r="Q1456" s="39" t="s">
        <v>8344</v>
      </c>
      <c r="R1456" s="39" t="s">
        <v>8340</v>
      </c>
      <c r="S1456" s="42">
        <f t="shared" si="154"/>
        <v>42463.866672222226</v>
      </c>
      <c r="T1456" s="42">
        <f t="shared" si="155"/>
        <v>42484.915973842595</v>
      </c>
      <c r="U1456" s="40">
        <f t="shared" si="156"/>
        <v>2016</v>
      </c>
      <c r="V1456" s="40">
        <f t="shared" si="157"/>
        <v>2016</v>
      </c>
      <c r="W1456" s="50">
        <f t="shared" si="160"/>
        <v>21.049301620369079</v>
      </c>
    </row>
    <row r="1457" spans="1:23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13">
        <f t="shared" si="158"/>
        <v>11</v>
      </c>
      <c r="P1457" s="39">
        <f t="shared" si="159"/>
        <v>225</v>
      </c>
      <c r="Q1457" s="39" t="s">
        <v>8344</v>
      </c>
      <c r="R1457" s="39" t="s">
        <v>8340</v>
      </c>
      <c r="S1457" s="42">
        <f t="shared" si="154"/>
        <v>41832.672688888888</v>
      </c>
      <c r="T1457" s="42">
        <f t="shared" si="155"/>
        <v>41887.568753935186</v>
      </c>
      <c r="U1457" s="40">
        <f t="shared" si="156"/>
        <v>2014</v>
      </c>
      <c r="V1457" s="40">
        <f t="shared" si="157"/>
        <v>2014</v>
      </c>
      <c r="W1457" s="50">
        <f t="shared" si="160"/>
        <v>54.896065046297736</v>
      </c>
    </row>
    <row r="1458" spans="1:23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13">
        <f t="shared" si="158"/>
        <v>3</v>
      </c>
      <c r="P1458" s="39">
        <f t="shared" si="159"/>
        <v>48.33</v>
      </c>
      <c r="Q1458" s="39" t="s">
        <v>8344</v>
      </c>
      <c r="R1458" s="39" t="s">
        <v>8340</v>
      </c>
      <c r="S1458" s="42">
        <f t="shared" si="154"/>
        <v>42708.668580613419</v>
      </c>
      <c r="T1458" s="42">
        <f t="shared" si="155"/>
        <v>42738.668580613419</v>
      </c>
      <c r="U1458" s="40">
        <f t="shared" si="156"/>
        <v>2017</v>
      </c>
      <c r="V1458" s="40">
        <f t="shared" si="157"/>
        <v>2016</v>
      </c>
      <c r="W1458" s="50">
        <f t="shared" si="160"/>
        <v>30</v>
      </c>
    </row>
    <row r="1459" spans="1:23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13">
        <f t="shared" si="158"/>
        <v>0</v>
      </c>
      <c r="P1459" s="39">
        <f t="shared" si="159"/>
        <v>0</v>
      </c>
      <c r="Q1459" s="39" t="s">
        <v>8344</v>
      </c>
      <c r="R1459" s="39" t="s">
        <v>8340</v>
      </c>
      <c r="S1459" s="42">
        <f t="shared" si="154"/>
        <v>42289.896347731483</v>
      </c>
      <c r="T1459" s="42">
        <f t="shared" si="155"/>
        <v>42319.938009768521</v>
      </c>
      <c r="U1459" s="40">
        <f t="shared" si="156"/>
        <v>2015</v>
      </c>
      <c r="V1459" s="40">
        <f t="shared" si="157"/>
        <v>2015</v>
      </c>
      <c r="W1459" s="50">
        <f t="shared" si="160"/>
        <v>30.041662037037895</v>
      </c>
    </row>
    <row r="1460" spans="1:23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13">
        <f t="shared" si="158"/>
        <v>0</v>
      </c>
      <c r="P1460" s="39">
        <f t="shared" si="159"/>
        <v>0</v>
      </c>
      <c r="Q1460" s="39" t="s">
        <v>8344</v>
      </c>
      <c r="R1460" s="39" t="s">
        <v>8340</v>
      </c>
      <c r="S1460" s="42">
        <f t="shared" si="154"/>
        <v>41831.705564351854</v>
      </c>
      <c r="T1460" s="42">
        <f t="shared" si="155"/>
        <v>41862.166673611107</v>
      </c>
      <c r="U1460" s="40">
        <f t="shared" si="156"/>
        <v>2014</v>
      </c>
      <c r="V1460" s="40">
        <f t="shared" si="157"/>
        <v>2014</v>
      </c>
      <c r="W1460" s="50">
        <f t="shared" si="160"/>
        <v>30.461109259253135</v>
      </c>
    </row>
    <row r="1461" spans="1:23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13">
        <f t="shared" si="158"/>
        <v>0</v>
      </c>
      <c r="P1461" s="39">
        <f t="shared" si="159"/>
        <v>0</v>
      </c>
      <c r="Q1461" s="39" t="s">
        <v>8344</v>
      </c>
      <c r="R1461" s="39" t="s">
        <v>8340</v>
      </c>
      <c r="S1461" s="42">
        <f t="shared" si="154"/>
        <v>42312.204825185181</v>
      </c>
      <c r="T1461" s="42">
        <f t="shared" si="155"/>
        <v>42340.725695601854</v>
      </c>
      <c r="U1461" s="40">
        <f t="shared" si="156"/>
        <v>2015</v>
      </c>
      <c r="V1461" s="40">
        <f t="shared" si="157"/>
        <v>2015</v>
      </c>
      <c r="W1461" s="50">
        <f t="shared" si="160"/>
        <v>28.520870416672551</v>
      </c>
    </row>
    <row r="1462" spans="1:23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13">
        <f t="shared" si="158"/>
        <v>0</v>
      </c>
      <c r="P1462" s="39">
        <f t="shared" si="159"/>
        <v>0</v>
      </c>
      <c r="Q1462" s="39" t="s">
        <v>8344</v>
      </c>
      <c r="R1462" s="39" t="s">
        <v>8340</v>
      </c>
      <c r="S1462" s="42">
        <f t="shared" si="154"/>
        <v>41915.896977986107</v>
      </c>
      <c r="T1462" s="42">
        <f t="shared" si="155"/>
        <v>41973.989584490744</v>
      </c>
      <c r="U1462" s="40">
        <f t="shared" si="156"/>
        <v>2014</v>
      </c>
      <c r="V1462" s="40">
        <f t="shared" si="157"/>
        <v>2014</v>
      </c>
      <c r="W1462" s="50">
        <f t="shared" si="160"/>
        <v>58.092606504636933</v>
      </c>
    </row>
    <row r="1463" spans="1:23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13">
        <f t="shared" si="158"/>
        <v>101</v>
      </c>
      <c r="P1463" s="39">
        <f t="shared" si="159"/>
        <v>44.67</v>
      </c>
      <c r="Q1463" s="39" t="s">
        <v>8344</v>
      </c>
      <c r="R1463" s="39" t="s">
        <v>8341</v>
      </c>
      <c r="S1463" s="42">
        <f t="shared" si="154"/>
        <v>41899.645309652777</v>
      </c>
      <c r="T1463" s="42">
        <f t="shared" si="155"/>
        <v>41933.000006944443</v>
      </c>
      <c r="U1463" s="40">
        <f t="shared" si="156"/>
        <v>2014</v>
      </c>
      <c r="V1463" s="40">
        <f t="shared" si="157"/>
        <v>2014</v>
      </c>
      <c r="W1463" s="50">
        <f t="shared" si="160"/>
        <v>33.354697291666525</v>
      </c>
    </row>
    <row r="1464" spans="1:23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13">
        <f t="shared" si="158"/>
        <v>109</v>
      </c>
      <c r="P1464" s="39">
        <f t="shared" si="159"/>
        <v>28.94</v>
      </c>
      <c r="Q1464" s="39" t="s">
        <v>8344</v>
      </c>
      <c r="R1464" s="39" t="s">
        <v>8341</v>
      </c>
      <c r="S1464" s="42">
        <f t="shared" si="154"/>
        <v>41344.662861932869</v>
      </c>
      <c r="T1464" s="42">
        <f t="shared" si="155"/>
        <v>41374.662861932869</v>
      </c>
      <c r="U1464" s="40">
        <f t="shared" si="156"/>
        <v>2013</v>
      </c>
      <c r="V1464" s="40">
        <f t="shared" si="157"/>
        <v>2013</v>
      </c>
      <c r="W1464" s="50">
        <f t="shared" si="160"/>
        <v>30</v>
      </c>
    </row>
    <row r="1465" spans="1:23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13">
        <f t="shared" si="158"/>
        <v>148</v>
      </c>
      <c r="P1465" s="39">
        <f t="shared" si="159"/>
        <v>35.44</v>
      </c>
      <c r="Q1465" s="39" t="s">
        <v>8344</v>
      </c>
      <c r="R1465" s="39" t="s">
        <v>8341</v>
      </c>
      <c r="S1465" s="42">
        <f t="shared" si="154"/>
        <v>41326.911325671295</v>
      </c>
      <c r="T1465" s="42">
        <f t="shared" si="155"/>
        <v>41371.869663634257</v>
      </c>
      <c r="U1465" s="40">
        <f t="shared" si="156"/>
        <v>2013</v>
      </c>
      <c r="V1465" s="40">
        <f t="shared" si="157"/>
        <v>2013</v>
      </c>
      <c r="W1465" s="50">
        <f t="shared" si="160"/>
        <v>44.958337962962105</v>
      </c>
    </row>
    <row r="1466" spans="1:23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13">
        <f t="shared" si="158"/>
        <v>163</v>
      </c>
      <c r="P1466" s="39">
        <f t="shared" si="159"/>
        <v>34.869999999999997</v>
      </c>
      <c r="Q1466" s="39" t="s">
        <v>8344</v>
      </c>
      <c r="R1466" s="39" t="s">
        <v>8341</v>
      </c>
      <c r="S1466" s="42">
        <f t="shared" si="154"/>
        <v>41291.661562013891</v>
      </c>
      <c r="T1466" s="42">
        <f t="shared" si="155"/>
        <v>41321.661562013891</v>
      </c>
      <c r="U1466" s="40">
        <f t="shared" si="156"/>
        <v>2013</v>
      </c>
      <c r="V1466" s="40">
        <f t="shared" si="157"/>
        <v>2013</v>
      </c>
      <c r="W1466" s="50">
        <f t="shared" si="160"/>
        <v>30</v>
      </c>
    </row>
    <row r="1467" spans="1:23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13">
        <f t="shared" si="158"/>
        <v>456</v>
      </c>
      <c r="P1467" s="39">
        <f t="shared" si="159"/>
        <v>52.62</v>
      </c>
      <c r="Q1467" s="39" t="s">
        <v>8344</v>
      </c>
      <c r="R1467" s="39" t="s">
        <v>8341</v>
      </c>
      <c r="S1467" s="42">
        <f t="shared" si="154"/>
        <v>40959.734403379625</v>
      </c>
      <c r="T1467" s="42">
        <f t="shared" si="155"/>
        <v>40990.125002314817</v>
      </c>
      <c r="U1467" s="40">
        <f t="shared" si="156"/>
        <v>2012</v>
      </c>
      <c r="V1467" s="40">
        <f t="shared" si="157"/>
        <v>2012</v>
      </c>
      <c r="W1467" s="50">
        <f t="shared" si="160"/>
        <v>30.39059893519152</v>
      </c>
    </row>
    <row r="1468" spans="1:23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13">
        <f t="shared" si="158"/>
        <v>108</v>
      </c>
      <c r="P1468" s="39">
        <f t="shared" si="159"/>
        <v>69.599999999999994</v>
      </c>
      <c r="Q1468" s="39" t="s">
        <v>8344</v>
      </c>
      <c r="R1468" s="39" t="s">
        <v>8341</v>
      </c>
      <c r="S1468" s="42">
        <f t="shared" si="154"/>
        <v>42340.17206326389</v>
      </c>
      <c r="T1468" s="42">
        <f t="shared" si="155"/>
        <v>42381.208342592596</v>
      </c>
      <c r="U1468" s="40">
        <f t="shared" si="156"/>
        <v>2016</v>
      </c>
      <c r="V1468" s="40">
        <f t="shared" si="157"/>
        <v>2015</v>
      </c>
      <c r="W1468" s="50">
        <f t="shared" si="160"/>
        <v>41.036279328705859</v>
      </c>
    </row>
    <row r="1469" spans="1:23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13">
        <f t="shared" si="158"/>
        <v>115</v>
      </c>
      <c r="P1469" s="39">
        <f t="shared" si="159"/>
        <v>76.72</v>
      </c>
      <c r="Q1469" s="39" t="s">
        <v>8344</v>
      </c>
      <c r="R1469" s="39" t="s">
        <v>8341</v>
      </c>
      <c r="S1469" s="42">
        <f t="shared" si="154"/>
        <v>40933.801919965277</v>
      </c>
      <c r="T1469" s="42">
        <f t="shared" si="155"/>
        <v>40993.76024635417</v>
      </c>
      <c r="U1469" s="40">
        <f t="shared" si="156"/>
        <v>2012</v>
      </c>
      <c r="V1469" s="40">
        <f t="shared" si="157"/>
        <v>2012</v>
      </c>
      <c r="W1469" s="50">
        <f t="shared" si="160"/>
        <v>59.958326388892601</v>
      </c>
    </row>
    <row r="1470" spans="1:23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13">
        <f t="shared" si="158"/>
        <v>102</v>
      </c>
      <c r="P1470" s="39">
        <f t="shared" si="159"/>
        <v>33.19</v>
      </c>
      <c r="Q1470" s="39" t="s">
        <v>8344</v>
      </c>
      <c r="R1470" s="39" t="s">
        <v>8341</v>
      </c>
      <c r="S1470" s="42">
        <f t="shared" si="154"/>
        <v>40646.014456585646</v>
      </c>
      <c r="T1470" s="42">
        <f t="shared" si="155"/>
        <v>40706.014456585646</v>
      </c>
      <c r="U1470" s="40">
        <f t="shared" si="156"/>
        <v>2011</v>
      </c>
      <c r="V1470" s="40">
        <f t="shared" si="157"/>
        <v>2011</v>
      </c>
      <c r="W1470" s="50">
        <f t="shared" si="160"/>
        <v>60</v>
      </c>
    </row>
    <row r="1471" spans="1:23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13">
        <f t="shared" si="158"/>
        <v>108</v>
      </c>
      <c r="P1471" s="39">
        <f t="shared" si="159"/>
        <v>149.46</v>
      </c>
      <c r="Q1471" s="39" t="s">
        <v>8344</v>
      </c>
      <c r="R1471" s="39" t="s">
        <v>8341</v>
      </c>
      <c r="S1471" s="42">
        <f t="shared" si="154"/>
        <v>41290.598485057868</v>
      </c>
      <c r="T1471" s="42">
        <f t="shared" si="155"/>
        <v>41320.598485057868</v>
      </c>
      <c r="U1471" s="40">
        <f t="shared" si="156"/>
        <v>2013</v>
      </c>
      <c r="V1471" s="40">
        <f t="shared" si="157"/>
        <v>2013</v>
      </c>
      <c r="W1471" s="50">
        <f t="shared" si="160"/>
        <v>30</v>
      </c>
    </row>
    <row r="1472" spans="1:23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13">
        <f t="shared" si="158"/>
        <v>125</v>
      </c>
      <c r="P1472" s="39">
        <f t="shared" si="159"/>
        <v>23.17</v>
      </c>
      <c r="Q1472" s="39" t="s">
        <v>8344</v>
      </c>
      <c r="R1472" s="39" t="s">
        <v>8341</v>
      </c>
      <c r="S1472" s="42">
        <f t="shared" si="154"/>
        <v>41250.82712804398</v>
      </c>
      <c r="T1472" s="42">
        <f t="shared" si="155"/>
        <v>41271.827121099537</v>
      </c>
      <c r="U1472" s="40">
        <f t="shared" si="156"/>
        <v>2012</v>
      </c>
      <c r="V1472" s="40">
        <f t="shared" si="157"/>
        <v>2012</v>
      </c>
      <c r="W1472" s="50">
        <f t="shared" si="160"/>
        <v>20.999993055556843</v>
      </c>
    </row>
    <row r="1473" spans="1:23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13">
        <f t="shared" si="158"/>
        <v>104</v>
      </c>
      <c r="P1473" s="39">
        <f t="shared" si="159"/>
        <v>96.88</v>
      </c>
      <c r="Q1473" s="39" t="s">
        <v>8344</v>
      </c>
      <c r="R1473" s="39" t="s">
        <v>8341</v>
      </c>
      <c r="S1473" s="42">
        <f t="shared" si="154"/>
        <v>42073.957573310188</v>
      </c>
      <c r="T1473" s="42">
        <f t="shared" si="155"/>
        <v>42103.957573310188</v>
      </c>
      <c r="U1473" s="40">
        <f t="shared" si="156"/>
        <v>2015</v>
      </c>
      <c r="V1473" s="40">
        <f t="shared" si="157"/>
        <v>2015</v>
      </c>
      <c r="W1473" s="50">
        <f t="shared" si="160"/>
        <v>30</v>
      </c>
    </row>
    <row r="1474" spans="1:23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13">
        <f t="shared" si="158"/>
        <v>139</v>
      </c>
      <c r="P1474" s="39">
        <f t="shared" si="159"/>
        <v>103.2</v>
      </c>
      <c r="Q1474" s="39" t="s">
        <v>8344</v>
      </c>
      <c r="R1474" s="39" t="s">
        <v>8341</v>
      </c>
      <c r="S1474" s="42">
        <f t="shared" ref="S1474:S1537" si="161">((((LEFT(J1474,10) &amp; "." &amp; RIGHT(J1474,3))/60)/60)/24)+DATE(1970,1,1)</f>
        <v>41533.542864618052</v>
      </c>
      <c r="T1474" s="42">
        <f t="shared" ref="T1474:T1537" si="162">((((LEFT(I1474,10) &amp; "." &amp; RIGHT(I1474,3))/60)/60)/24)+DATE(1970,1,1)</f>
        <v>41563.542864618052</v>
      </c>
      <c r="U1474" s="40">
        <f t="shared" ref="U1474:U1537" si="163">YEAR(T1474)</f>
        <v>2013</v>
      </c>
      <c r="V1474" s="40">
        <f t="shared" ref="V1474:V1537" si="164">YEAR(S1474)</f>
        <v>2013</v>
      </c>
      <c r="W1474" s="50">
        <f t="shared" si="160"/>
        <v>30</v>
      </c>
    </row>
    <row r="1475" spans="1:23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13">
        <f t="shared" ref="O1475:O1538" si="165">IFERROR(ROUND(E1475/D1475*100,0),"no backers")</f>
        <v>121</v>
      </c>
      <c r="P1475" s="39">
        <f t="shared" ref="P1475:P1538" si="166">IFERROR(ROUND(E1475/L1475,2),0)</f>
        <v>38.46</v>
      </c>
      <c r="Q1475" s="39" t="s">
        <v>8344</v>
      </c>
      <c r="R1475" s="39" t="s">
        <v>8341</v>
      </c>
      <c r="S1475" s="42">
        <f t="shared" si="161"/>
        <v>40939.979625451386</v>
      </c>
      <c r="T1475" s="42">
        <f t="shared" si="162"/>
        <v>40969.979625451386</v>
      </c>
      <c r="U1475" s="40">
        <f t="shared" si="163"/>
        <v>2012</v>
      </c>
      <c r="V1475" s="40">
        <f t="shared" si="164"/>
        <v>2012</v>
      </c>
      <c r="W1475" s="50">
        <f t="shared" ref="W1475:W1538" si="167">T1475-S1475</f>
        <v>30</v>
      </c>
    </row>
    <row r="1476" spans="1:23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13">
        <f t="shared" si="165"/>
        <v>112</v>
      </c>
      <c r="P1476" s="39">
        <f t="shared" si="166"/>
        <v>44.32</v>
      </c>
      <c r="Q1476" s="39" t="s">
        <v>8344</v>
      </c>
      <c r="R1476" s="39" t="s">
        <v>8341</v>
      </c>
      <c r="S1476" s="42">
        <f t="shared" si="161"/>
        <v>41500.727920046294</v>
      </c>
      <c r="T1476" s="42">
        <f t="shared" si="162"/>
        <v>41530.727920046294</v>
      </c>
      <c r="U1476" s="40">
        <f t="shared" si="163"/>
        <v>2013</v>
      </c>
      <c r="V1476" s="40">
        <f t="shared" si="164"/>
        <v>2013</v>
      </c>
      <c r="W1476" s="50">
        <f t="shared" si="167"/>
        <v>30</v>
      </c>
    </row>
    <row r="1477" spans="1:23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13">
        <f t="shared" si="165"/>
        <v>189</v>
      </c>
      <c r="P1477" s="39">
        <f t="shared" si="166"/>
        <v>64.17</v>
      </c>
      <c r="Q1477" s="39" t="s">
        <v>8344</v>
      </c>
      <c r="R1477" s="39" t="s">
        <v>8341</v>
      </c>
      <c r="S1477" s="42">
        <f t="shared" si="161"/>
        <v>41960.722961377309</v>
      </c>
      <c r="T1477" s="42">
        <f t="shared" si="162"/>
        <v>41993.207645138886</v>
      </c>
      <c r="U1477" s="40">
        <f t="shared" si="163"/>
        <v>2014</v>
      </c>
      <c r="V1477" s="40">
        <f t="shared" si="164"/>
        <v>2014</v>
      </c>
      <c r="W1477" s="50">
        <f t="shared" si="167"/>
        <v>32.484683761576889</v>
      </c>
    </row>
    <row r="1478" spans="1:23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13">
        <f t="shared" si="165"/>
        <v>662</v>
      </c>
      <c r="P1478" s="39">
        <f t="shared" si="166"/>
        <v>43.33</v>
      </c>
      <c r="Q1478" s="39" t="s">
        <v>8344</v>
      </c>
      <c r="R1478" s="39" t="s">
        <v>8341</v>
      </c>
      <c r="S1478" s="42">
        <f t="shared" si="161"/>
        <v>40766.041926180558</v>
      </c>
      <c r="T1478" s="42">
        <f t="shared" si="162"/>
        <v>40796.041926180558</v>
      </c>
      <c r="U1478" s="40">
        <f t="shared" si="163"/>
        <v>2011</v>
      </c>
      <c r="V1478" s="40">
        <f t="shared" si="164"/>
        <v>2011</v>
      </c>
      <c r="W1478" s="50">
        <f t="shared" si="167"/>
        <v>30</v>
      </c>
    </row>
    <row r="1479" spans="1:23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13">
        <f t="shared" si="165"/>
        <v>111</v>
      </c>
      <c r="P1479" s="39">
        <f t="shared" si="166"/>
        <v>90.5</v>
      </c>
      <c r="Q1479" s="39" t="s">
        <v>8344</v>
      </c>
      <c r="R1479" s="39" t="s">
        <v>8341</v>
      </c>
      <c r="S1479" s="42">
        <f t="shared" si="161"/>
        <v>40840.615794027777</v>
      </c>
      <c r="T1479" s="42">
        <f t="shared" si="162"/>
        <v>40900.125002314817</v>
      </c>
      <c r="U1479" s="40">
        <f t="shared" si="163"/>
        <v>2011</v>
      </c>
      <c r="V1479" s="40">
        <f t="shared" si="164"/>
        <v>2011</v>
      </c>
      <c r="W1479" s="50">
        <f t="shared" si="167"/>
        <v>59.509208287039655</v>
      </c>
    </row>
    <row r="1480" spans="1:23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13">
        <f t="shared" si="165"/>
        <v>1182</v>
      </c>
      <c r="P1480" s="39">
        <f t="shared" si="166"/>
        <v>29.19</v>
      </c>
      <c r="Q1480" s="39" t="s">
        <v>8344</v>
      </c>
      <c r="R1480" s="39" t="s">
        <v>8341</v>
      </c>
      <c r="S1480" s="42">
        <f t="shared" si="161"/>
        <v>41394.871681863428</v>
      </c>
      <c r="T1480" s="42">
        <f t="shared" si="162"/>
        <v>41408.871688807871</v>
      </c>
      <c r="U1480" s="40">
        <f t="shared" si="163"/>
        <v>2013</v>
      </c>
      <c r="V1480" s="40">
        <f t="shared" si="164"/>
        <v>2013</v>
      </c>
      <c r="W1480" s="50">
        <f t="shared" si="167"/>
        <v>14.000006944443157</v>
      </c>
    </row>
    <row r="1481" spans="1:23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13">
        <f t="shared" si="165"/>
        <v>137</v>
      </c>
      <c r="P1481" s="39">
        <f t="shared" si="166"/>
        <v>30.96</v>
      </c>
      <c r="Q1481" s="39" t="s">
        <v>8344</v>
      </c>
      <c r="R1481" s="39" t="s">
        <v>8341</v>
      </c>
      <c r="S1481" s="42">
        <f t="shared" si="161"/>
        <v>41754.745247557868</v>
      </c>
      <c r="T1481" s="42">
        <f t="shared" si="162"/>
        <v>41769.165976157405</v>
      </c>
      <c r="U1481" s="40">
        <f t="shared" si="163"/>
        <v>2014</v>
      </c>
      <c r="V1481" s="40">
        <f t="shared" si="164"/>
        <v>2014</v>
      </c>
      <c r="W1481" s="50">
        <f t="shared" si="167"/>
        <v>14.420728599536233</v>
      </c>
    </row>
    <row r="1482" spans="1:23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13">
        <f t="shared" si="165"/>
        <v>117</v>
      </c>
      <c r="P1482" s="39">
        <f t="shared" si="166"/>
        <v>92.16</v>
      </c>
      <c r="Q1482" s="39" t="s">
        <v>8344</v>
      </c>
      <c r="R1482" s="39" t="s">
        <v>8341</v>
      </c>
      <c r="S1482" s="42">
        <f t="shared" si="161"/>
        <v>41464.93402429398</v>
      </c>
      <c r="T1482" s="42">
        <f t="shared" si="162"/>
        <v>41481.708333333336</v>
      </c>
      <c r="U1482" s="40">
        <f t="shared" si="163"/>
        <v>2013</v>
      </c>
      <c r="V1482" s="40">
        <f t="shared" si="164"/>
        <v>2013</v>
      </c>
      <c r="W1482" s="50">
        <f t="shared" si="167"/>
        <v>16.774309039356012</v>
      </c>
    </row>
    <row r="1483" spans="1:23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13">
        <f t="shared" si="165"/>
        <v>2</v>
      </c>
      <c r="P1483" s="39">
        <f t="shared" si="166"/>
        <v>17.5</v>
      </c>
      <c r="Q1483" s="39" t="s">
        <v>8344</v>
      </c>
      <c r="R1483" s="39" t="s">
        <v>8307</v>
      </c>
      <c r="S1483" s="42">
        <f t="shared" si="161"/>
        <v>41550.922976215275</v>
      </c>
      <c r="T1483" s="42">
        <f t="shared" si="162"/>
        <v>41580.922976215275</v>
      </c>
      <c r="U1483" s="40">
        <f t="shared" si="163"/>
        <v>2013</v>
      </c>
      <c r="V1483" s="40">
        <f t="shared" si="164"/>
        <v>2013</v>
      </c>
      <c r="W1483" s="50">
        <f t="shared" si="167"/>
        <v>30</v>
      </c>
    </row>
    <row r="1484" spans="1:23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13">
        <f t="shared" si="165"/>
        <v>0</v>
      </c>
      <c r="P1484" s="39">
        <f t="shared" si="166"/>
        <v>5</v>
      </c>
      <c r="Q1484" s="39" t="s">
        <v>8344</v>
      </c>
      <c r="R1484" s="39" t="s">
        <v>8307</v>
      </c>
      <c r="S1484" s="42">
        <f t="shared" si="161"/>
        <v>41136.858066388886</v>
      </c>
      <c r="T1484" s="42">
        <f t="shared" si="162"/>
        <v>41159.327086342593</v>
      </c>
      <c r="U1484" s="40">
        <f t="shared" si="163"/>
        <v>2012</v>
      </c>
      <c r="V1484" s="40">
        <f t="shared" si="164"/>
        <v>2012</v>
      </c>
      <c r="W1484" s="50">
        <f t="shared" si="167"/>
        <v>22.469019953707175</v>
      </c>
    </row>
    <row r="1485" spans="1:23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13">
        <f t="shared" si="165"/>
        <v>1</v>
      </c>
      <c r="P1485" s="39">
        <f t="shared" si="166"/>
        <v>25</v>
      </c>
      <c r="Q1485" s="39" t="s">
        <v>8344</v>
      </c>
      <c r="R1485" s="39" t="s">
        <v>8307</v>
      </c>
      <c r="S1485" s="42">
        <f t="shared" si="161"/>
        <v>42548.19300086805</v>
      </c>
      <c r="T1485" s="42">
        <f t="shared" si="162"/>
        <v>42573.19300086805</v>
      </c>
      <c r="U1485" s="40">
        <f t="shared" si="163"/>
        <v>2016</v>
      </c>
      <c r="V1485" s="40">
        <f t="shared" si="164"/>
        <v>2016</v>
      </c>
      <c r="W1485" s="50">
        <f t="shared" si="167"/>
        <v>25</v>
      </c>
    </row>
    <row r="1486" spans="1:23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13">
        <f t="shared" si="165"/>
        <v>0</v>
      </c>
      <c r="P1486" s="39">
        <f t="shared" si="166"/>
        <v>0</v>
      </c>
      <c r="Q1486" s="39" t="s">
        <v>8344</v>
      </c>
      <c r="R1486" s="39" t="s">
        <v>8307</v>
      </c>
      <c r="S1486" s="42">
        <f t="shared" si="161"/>
        <v>41053.20097179398</v>
      </c>
      <c r="T1486" s="42">
        <f t="shared" si="162"/>
        <v>41111.618753009257</v>
      </c>
      <c r="U1486" s="40">
        <f t="shared" si="163"/>
        <v>2012</v>
      </c>
      <c r="V1486" s="40">
        <f t="shared" si="164"/>
        <v>2012</v>
      </c>
      <c r="W1486" s="50">
        <f t="shared" si="167"/>
        <v>58.4177812152775</v>
      </c>
    </row>
    <row r="1487" spans="1:23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13">
        <f t="shared" si="165"/>
        <v>2</v>
      </c>
      <c r="P1487" s="39">
        <f t="shared" si="166"/>
        <v>50</v>
      </c>
      <c r="Q1487" s="39" t="s">
        <v>8344</v>
      </c>
      <c r="R1487" s="39" t="s">
        <v>8307</v>
      </c>
      <c r="S1487" s="42">
        <f t="shared" si="161"/>
        <v>42130.795985798613</v>
      </c>
      <c r="T1487" s="42">
        <f t="shared" si="162"/>
        <v>42175.795985798613</v>
      </c>
      <c r="U1487" s="40">
        <f t="shared" si="163"/>
        <v>2015</v>
      </c>
      <c r="V1487" s="40">
        <f t="shared" si="164"/>
        <v>2015</v>
      </c>
      <c r="W1487" s="50">
        <f t="shared" si="167"/>
        <v>45</v>
      </c>
    </row>
    <row r="1488" spans="1:23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13">
        <f t="shared" si="165"/>
        <v>0</v>
      </c>
      <c r="P1488" s="39">
        <f t="shared" si="166"/>
        <v>16</v>
      </c>
      <c r="Q1488" s="39" t="s">
        <v>8344</v>
      </c>
      <c r="R1488" s="39" t="s">
        <v>8307</v>
      </c>
      <c r="S1488" s="42">
        <f t="shared" si="161"/>
        <v>42032.168538900463</v>
      </c>
      <c r="T1488" s="42">
        <f t="shared" si="162"/>
        <v>42062.168538900463</v>
      </c>
      <c r="U1488" s="40">
        <f t="shared" si="163"/>
        <v>2015</v>
      </c>
      <c r="V1488" s="40">
        <f t="shared" si="164"/>
        <v>2015</v>
      </c>
      <c r="W1488" s="50">
        <f t="shared" si="167"/>
        <v>30</v>
      </c>
    </row>
    <row r="1489" spans="1:23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13">
        <f t="shared" si="165"/>
        <v>0</v>
      </c>
      <c r="P1489" s="39">
        <f t="shared" si="166"/>
        <v>0</v>
      </c>
      <c r="Q1489" s="39" t="s">
        <v>8344</v>
      </c>
      <c r="R1489" s="39" t="s">
        <v>8307</v>
      </c>
      <c r="S1489" s="42">
        <f t="shared" si="161"/>
        <v>42554.917491562504</v>
      </c>
      <c r="T1489" s="42">
        <f t="shared" si="162"/>
        <v>42584.917491562504</v>
      </c>
      <c r="U1489" s="40">
        <f t="shared" si="163"/>
        <v>2016</v>
      </c>
      <c r="V1489" s="40">
        <f t="shared" si="164"/>
        <v>2016</v>
      </c>
      <c r="W1489" s="50">
        <f t="shared" si="167"/>
        <v>30</v>
      </c>
    </row>
    <row r="1490" spans="1:23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13">
        <f t="shared" si="165"/>
        <v>2</v>
      </c>
      <c r="P1490" s="39">
        <f t="shared" si="166"/>
        <v>60</v>
      </c>
      <c r="Q1490" s="39" t="s">
        <v>8344</v>
      </c>
      <c r="R1490" s="39" t="s">
        <v>8307</v>
      </c>
      <c r="S1490" s="42">
        <f t="shared" si="161"/>
        <v>41614.563202083336</v>
      </c>
      <c r="T1490" s="42">
        <f t="shared" si="162"/>
        <v>41644.563202083336</v>
      </c>
      <c r="U1490" s="40">
        <f t="shared" si="163"/>
        <v>2014</v>
      </c>
      <c r="V1490" s="40">
        <f t="shared" si="164"/>
        <v>2013</v>
      </c>
      <c r="W1490" s="50">
        <f t="shared" si="167"/>
        <v>30</v>
      </c>
    </row>
    <row r="1491" spans="1:23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13">
        <f t="shared" si="165"/>
        <v>0</v>
      </c>
      <c r="P1491" s="39">
        <f t="shared" si="166"/>
        <v>0</v>
      </c>
      <c r="Q1491" s="39" t="s">
        <v>8344</v>
      </c>
      <c r="R1491" s="39" t="s">
        <v>8307</v>
      </c>
      <c r="S1491" s="42">
        <f t="shared" si="161"/>
        <v>41198.611718194443</v>
      </c>
      <c r="T1491" s="42">
        <f t="shared" si="162"/>
        <v>41228.653380231481</v>
      </c>
      <c r="U1491" s="40">
        <f t="shared" si="163"/>
        <v>2012</v>
      </c>
      <c r="V1491" s="40">
        <f t="shared" si="164"/>
        <v>2012</v>
      </c>
      <c r="W1491" s="50">
        <f t="shared" si="167"/>
        <v>30.041662037037895</v>
      </c>
    </row>
    <row r="1492" spans="1:23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13">
        <f t="shared" si="165"/>
        <v>31</v>
      </c>
      <c r="P1492" s="39">
        <f t="shared" si="166"/>
        <v>47.11</v>
      </c>
      <c r="Q1492" s="39" t="s">
        <v>8344</v>
      </c>
      <c r="R1492" s="39" t="s">
        <v>8307</v>
      </c>
      <c r="S1492" s="42">
        <f t="shared" si="161"/>
        <v>41520.56105178241</v>
      </c>
      <c r="T1492" s="42">
        <f t="shared" si="162"/>
        <v>41549.561047152776</v>
      </c>
      <c r="U1492" s="40">
        <f t="shared" si="163"/>
        <v>2013</v>
      </c>
      <c r="V1492" s="40">
        <f t="shared" si="164"/>
        <v>2013</v>
      </c>
      <c r="W1492" s="50">
        <f t="shared" si="167"/>
        <v>28.999995370366378</v>
      </c>
    </row>
    <row r="1493" spans="1:23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13">
        <f t="shared" si="165"/>
        <v>8</v>
      </c>
      <c r="P1493" s="39">
        <f t="shared" si="166"/>
        <v>100</v>
      </c>
      <c r="Q1493" s="39" t="s">
        <v>8344</v>
      </c>
      <c r="R1493" s="39" t="s">
        <v>8307</v>
      </c>
      <c r="S1493" s="42">
        <f t="shared" si="161"/>
        <v>41991.713465775465</v>
      </c>
      <c r="T1493" s="42">
        <f t="shared" si="162"/>
        <v>42050.651396759262</v>
      </c>
      <c r="U1493" s="40">
        <f t="shared" si="163"/>
        <v>2015</v>
      </c>
      <c r="V1493" s="40">
        <f t="shared" si="164"/>
        <v>2014</v>
      </c>
      <c r="W1493" s="50">
        <f t="shared" si="167"/>
        <v>58.937930983796832</v>
      </c>
    </row>
    <row r="1494" spans="1:23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13">
        <f t="shared" si="165"/>
        <v>1</v>
      </c>
      <c r="P1494" s="39">
        <f t="shared" si="166"/>
        <v>15</v>
      </c>
      <c r="Q1494" s="39" t="s">
        <v>8344</v>
      </c>
      <c r="R1494" s="39" t="s">
        <v>8307</v>
      </c>
      <c r="S1494" s="42">
        <f t="shared" si="161"/>
        <v>40682.884799143518</v>
      </c>
      <c r="T1494" s="42">
        <f t="shared" si="162"/>
        <v>40712.884799143518</v>
      </c>
      <c r="U1494" s="40">
        <f t="shared" si="163"/>
        <v>2011</v>
      </c>
      <c r="V1494" s="40">
        <f t="shared" si="164"/>
        <v>2011</v>
      </c>
      <c r="W1494" s="50">
        <f t="shared" si="167"/>
        <v>30</v>
      </c>
    </row>
    <row r="1495" spans="1:23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13">
        <f t="shared" si="165"/>
        <v>0</v>
      </c>
      <c r="P1495" s="39">
        <f t="shared" si="166"/>
        <v>0</v>
      </c>
      <c r="Q1495" s="39" t="s">
        <v>8344</v>
      </c>
      <c r="R1495" s="39" t="s">
        <v>8307</v>
      </c>
      <c r="S1495" s="42">
        <f t="shared" si="161"/>
        <v>41411.866616608793</v>
      </c>
      <c r="T1495" s="42">
        <f t="shared" si="162"/>
        <v>41441.866616608793</v>
      </c>
      <c r="U1495" s="40">
        <f t="shared" si="163"/>
        <v>2013</v>
      </c>
      <c r="V1495" s="40">
        <f t="shared" si="164"/>
        <v>2013</v>
      </c>
      <c r="W1495" s="50">
        <f t="shared" si="167"/>
        <v>30</v>
      </c>
    </row>
    <row r="1496" spans="1:23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13">
        <f t="shared" si="165"/>
        <v>9</v>
      </c>
      <c r="P1496" s="39">
        <f t="shared" si="166"/>
        <v>40.450000000000003</v>
      </c>
      <c r="Q1496" s="39" t="s">
        <v>8344</v>
      </c>
      <c r="R1496" s="39" t="s">
        <v>8307</v>
      </c>
      <c r="S1496" s="42">
        <f t="shared" si="161"/>
        <v>42067.722379780098</v>
      </c>
      <c r="T1496" s="42">
        <f t="shared" si="162"/>
        <v>42097.651394444445</v>
      </c>
      <c r="U1496" s="40">
        <f t="shared" si="163"/>
        <v>2015</v>
      </c>
      <c r="V1496" s="40">
        <f t="shared" si="164"/>
        <v>2015</v>
      </c>
      <c r="W1496" s="50">
        <f t="shared" si="167"/>
        <v>29.929014664347051</v>
      </c>
    </row>
    <row r="1497" spans="1:23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13">
        <f t="shared" si="165"/>
        <v>0</v>
      </c>
      <c r="P1497" s="39">
        <f t="shared" si="166"/>
        <v>0</v>
      </c>
      <c r="Q1497" s="39" t="s">
        <v>8344</v>
      </c>
      <c r="R1497" s="39" t="s">
        <v>8307</v>
      </c>
      <c r="S1497" s="42">
        <f t="shared" si="161"/>
        <v>40752.789715636573</v>
      </c>
      <c r="T1497" s="42">
        <f t="shared" si="162"/>
        <v>40782.789715636573</v>
      </c>
      <c r="U1497" s="40">
        <f t="shared" si="163"/>
        <v>2011</v>
      </c>
      <c r="V1497" s="40">
        <f t="shared" si="164"/>
        <v>2011</v>
      </c>
      <c r="W1497" s="50">
        <f t="shared" si="167"/>
        <v>30</v>
      </c>
    </row>
    <row r="1498" spans="1:23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13">
        <f t="shared" si="165"/>
        <v>0</v>
      </c>
      <c r="P1498" s="39">
        <f t="shared" si="166"/>
        <v>0</v>
      </c>
      <c r="Q1498" s="39" t="s">
        <v>8344</v>
      </c>
      <c r="R1498" s="39" t="s">
        <v>8307</v>
      </c>
      <c r="S1498" s="42">
        <f t="shared" si="161"/>
        <v>41838.47522753472</v>
      </c>
      <c r="T1498" s="42">
        <f t="shared" si="162"/>
        <v>41898.47522753472</v>
      </c>
      <c r="U1498" s="40">
        <f t="shared" si="163"/>
        <v>2014</v>
      </c>
      <c r="V1498" s="40">
        <f t="shared" si="164"/>
        <v>2014</v>
      </c>
      <c r="W1498" s="50">
        <f t="shared" si="167"/>
        <v>60</v>
      </c>
    </row>
    <row r="1499" spans="1:23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13">
        <f t="shared" si="165"/>
        <v>0</v>
      </c>
      <c r="P1499" s="39">
        <f t="shared" si="166"/>
        <v>1</v>
      </c>
      <c r="Q1499" s="39" t="s">
        <v>8344</v>
      </c>
      <c r="R1499" s="39" t="s">
        <v>8307</v>
      </c>
      <c r="S1499" s="42">
        <f t="shared" si="161"/>
        <v>41444.642621782412</v>
      </c>
      <c r="T1499" s="42">
        <f t="shared" si="162"/>
        <v>41486.821536805553</v>
      </c>
      <c r="U1499" s="40">
        <f t="shared" si="163"/>
        <v>2013</v>
      </c>
      <c r="V1499" s="40">
        <f t="shared" si="164"/>
        <v>2013</v>
      </c>
      <c r="W1499" s="50">
        <f t="shared" si="167"/>
        <v>42.178915023141599</v>
      </c>
    </row>
    <row r="1500" spans="1:23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13">
        <f t="shared" si="165"/>
        <v>2</v>
      </c>
      <c r="P1500" s="39">
        <f t="shared" si="166"/>
        <v>19</v>
      </c>
      <c r="Q1500" s="39" t="s">
        <v>8344</v>
      </c>
      <c r="R1500" s="39" t="s">
        <v>8307</v>
      </c>
      <c r="S1500" s="42">
        <f t="shared" si="161"/>
        <v>41840.983546041665</v>
      </c>
      <c r="T1500" s="42">
        <f t="shared" si="162"/>
        <v>41885.983546041665</v>
      </c>
      <c r="U1500" s="40">
        <f t="shared" si="163"/>
        <v>2014</v>
      </c>
      <c r="V1500" s="40">
        <f t="shared" si="164"/>
        <v>2014</v>
      </c>
      <c r="W1500" s="50">
        <f t="shared" si="167"/>
        <v>45</v>
      </c>
    </row>
    <row r="1501" spans="1:23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13">
        <f t="shared" si="165"/>
        <v>0</v>
      </c>
      <c r="P1501" s="39">
        <f t="shared" si="166"/>
        <v>5</v>
      </c>
      <c r="Q1501" s="39" t="s">
        <v>8344</v>
      </c>
      <c r="R1501" s="39" t="s">
        <v>8307</v>
      </c>
      <c r="S1501" s="42">
        <f t="shared" si="161"/>
        <v>42527.007336030088</v>
      </c>
      <c r="T1501" s="42">
        <f t="shared" si="162"/>
        <v>42587.007336030088</v>
      </c>
      <c r="U1501" s="40">
        <f t="shared" si="163"/>
        <v>2016</v>
      </c>
      <c r="V1501" s="40">
        <f t="shared" si="164"/>
        <v>2016</v>
      </c>
      <c r="W1501" s="50">
        <f t="shared" si="167"/>
        <v>60</v>
      </c>
    </row>
    <row r="1502" spans="1:23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13">
        <f t="shared" si="165"/>
        <v>25</v>
      </c>
      <c r="P1502" s="39">
        <f t="shared" si="166"/>
        <v>46.73</v>
      </c>
      <c r="Q1502" s="39" t="s">
        <v>8344</v>
      </c>
      <c r="R1502" s="39" t="s">
        <v>8307</v>
      </c>
      <c r="S1502" s="42">
        <f t="shared" si="161"/>
        <v>41365.904601354167</v>
      </c>
      <c r="T1502" s="42">
        <f t="shared" si="162"/>
        <v>41395.904601354167</v>
      </c>
      <c r="U1502" s="40">
        <f t="shared" si="163"/>
        <v>2013</v>
      </c>
      <c r="V1502" s="40">
        <f t="shared" si="164"/>
        <v>2013</v>
      </c>
      <c r="W1502" s="50">
        <f t="shared" si="167"/>
        <v>30</v>
      </c>
    </row>
    <row r="1503" spans="1:23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13">
        <f t="shared" si="165"/>
        <v>166</v>
      </c>
      <c r="P1503" s="39">
        <f t="shared" si="166"/>
        <v>97.73</v>
      </c>
      <c r="Q1503" s="39" t="s">
        <v>8345</v>
      </c>
      <c r="R1503" s="39" t="s">
        <v>8335</v>
      </c>
      <c r="S1503" s="42">
        <f t="shared" si="161"/>
        <v>42163.583599803242</v>
      </c>
      <c r="T1503" s="42">
        <f t="shared" si="162"/>
        <v>42193.583599803242</v>
      </c>
      <c r="U1503" s="40">
        <f t="shared" si="163"/>
        <v>2015</v>
      </c>
      <c r="V1503" s="40">
        <f t="shared" si="164"/>
        <v>2015</v>
      </c>
      <c r="W1503" s="50">
        <f t="shared" si="167"/>
        <v>30</v>
      </c>
    </row>
    <row r="1504" spans="1:23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13">
        <f t="shared" si="165"/>
        <v>101</v>
      </c>
      <c r="P1504" s="39">
        <f t="shared" si="166"/>
        <v>67.84</v>
      </c>
      <c r="Q1504" s="39" t="s">
        <v>8345</v>
      </c>
      <c r="R1504" s="39" t="s">
        <v>8335</v>
      </c>
      <c r="S1504" s="42">
        <f t="shared" si="161"/>
        <v>42426.542600462963</v>
      </c>
      <c r="T1504" s="42">
        <f t="shared" si="162"/>
        <v>42454.916668981481</v>
      </c>
      <c r="U1504" s="40">
        <f t="shared" si="163"/>
        <v>2016</v>
      </c>
      <c r="V1504" s="40">
        <f t="shared" si="164"/>
        <v>2016</v>
      </c>
      <c r="W1504" s="50">
        <f t="shared" si="167"/>
        <v>28.37406851851847</v>
      </c>
    </row>
    <row r="1505" spans="1:23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13">
        <f t="shared" si="165"/>
        <v>108</v>
      </c>
      <c r="P1505" s="39">
        <f t="shared" si="166"/>
        <v>56.98</v>
      </c>
      <c r="Q1505" s="39" t="s">
        <v>8345</v>
      </c>
      <c r="R1505" s="39" t="s">
        <v>8335</v>
      </c>
      <c r="S1505" s="42">
        <f t="shared" si="161"/>
        <v>42606.347243067132</v>
      </c>
      <c r="T1505" s="42">
        <f t="shared" si="162"/>
        <v>42666.347243067132</v>
      </c>
      <c r="U1505" s="40">
        <f t="shared" si="163"/>
        <v>2016</v>
      </c>
      <c r="V1505" s="40">
        <f t="shared" si="164"/>
        <v>2016</v>
      </c>
      <c r="W1505" s="50">
        <f t="shared" si="167"/>
        <v>60</v>
      </c>
    </row>
    <row r="1506" spans="1:23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13">
        <f t="shared" si="165"/>
        <v>278</v>
      </c>
      <c r="P1506" s="39">
        <f t="shared" si="166"/>
        <v>67.16</v>
      </c>
      <c r="Q1506" s="39" t="s">
        <v>8345</v>
      </c>
      <c r="R1506" s="39" t="s">
        <v>8335</v>
      </c>
      <c r="S1506" s="42">
        <f t="shared" si="161"/>
        <v>41772.65768546296</v>
      </c>
      <c r="T1506" s="42">
        <f t="shared" si="162"/>
        <v>41800.356252083337</v>
      </c>
      <c r="U1506" s="40">
        <f t="shared" si="163"/>
        <v>2014</v>
      </c>
      <c r="V1506" s="40">
        <f t="shared" si="164"/>
        <v>2014</v>
      </c>
      <c r="W1506" s="50">
        <f t="shared" si="167"/>
        <v>27.698566620376369</v>
      </c>
    </row>
    <row r="1507" spans="1:23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13">
        <f t="shared" si="165"/>
        <v>104</v>
      </c>
      <c r="P1507" s="39">
        <f t="shared" si="166"/>
        <v>48.04</v>
      </c>
      <c r="Q1507" s="39" t="s">
        <v>8345</v>
      </c>
      <c r="R1507" s="39" t="s">
        <v>8335</v>
      </c>
      <c r="S1507" s="42">
        <f t="shared" si="161"/>
        <v>42414.443325266198</v>
      </c>
      <c r="T1507" s="42">
        <f t="shared" si="162"/>
        <v>42451.834037731474</v>
      </c>
      <c r="U1507" s="40">
        <f t="shared" si="163"/>
        <v>2016</v>
      </c>
      <c r="V1507" s="40">
        <f t="shared" si="164"/>
        <v>2016</v>
      </c>
      <c r="W1507" s="50">
        <f t="shared" si="167"/>
        <v>37.39071246527601</v>
      </c>
    </row>
    <row r="1508" spans="1:23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13">
        <f t="shared" si="165"/>
        <v>111</v>
      </c>
      <c r="P1508" s="39">
        <f t="shared" si="166"/>
        <v>38.86</v>
      </c>
      <c r="Q1508" s="39" t="s">
        <v>8345</v>
      </c>
      <c r="R1508" s="39" t="s">
        <v>8335</v>
      </c>
      <c r="S1508" s="42">
        <f t="shared" si="161"/>
        <v>41814.785936388886</v>
      </c>
      <c r="T1508" s="42">
        <f t="shared" si="162"/>
        <v>41844.785936388886</v>
      </c>
      <c r="U1508" s="40">
        <f t="shared" si="163"/>
        <v>2014</v>
      </c>
      <c r="V1508" s="40">
        <f t="shared" si="164"/>
        <v>2014</v>
      </c>
      <c r="W1508" s="50">
        <f t="shared" si="167"/>
        <v>30</v>
      </c>
    </row>
    <row r="1509" spans="1:23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13">
        <f t="shared" si="165"/>
        <v>215</v>
      </c>
      <c r="P1509" s="39">
        <f t="shared" si="166"/>
        <v>78.180000000000007</v>
      </c>
      <c r="Q1509" s="39" t="s">
        <v>8345</v>
      </c>
      <c r="R1509" s="39" t="s">
        <v>8335</v>
      </c>
      <c r="S1509" s="42">
        <f t="shared" si="161"/>
        <v>40254.450346168982</v>
      </c>
      <c r="T1509" s="42">
        <f t="shared" si="162"/>
        <v>40313.340277777781</v>
      </c>
      <c r="U1509" s="40">
        <f t="shared" si="163"/>
        <v>2010</v>
      </c>
      <c r="V1509" s="40">
        <f t="shared" si="164"/>
        <v>2010</v>
      </c>
      <c r="W1509" s="50">
        <f t="shared" si="167"/>
        <v>58.889931608799088</v>
      </c>
    </row>
    <row r="1510" spans="1:23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13">
        <f t="shared" si="165"/>
        <v>111</v>
      </c>
      <c r="P1510" s="39">
        <f t="shared" si="166"/>
        <v>97.11</v>
      </c>
      <c r="Q1510" s="39" t="s">
        <v>8345</v>
      </c>
      <c r="R1510" s="39" t="s">
        <v>8335</v>
      </c>
      <c r="S1510" s="42">
        <f t="shared" si="161"/>
        <v>41786.614373622688</v>
      </c>
      <c r="T1510" s="42">
        <f t="shared" si="162"/>
        <v>41817.614366678237</v>
      </c>
      <c r="U1510" s="40">
        <f t="shared" si="163"/>
        <v>2014</v>
      </c>
      <c r="V1510" s="40">
        <f t="shared" si="164"/>
        <v>2014</v>
      </c>
      <c r="W1510" s="50">
        <f t="shared" si="167"/>
        <v>30.999993055549567</v>
      </c>
    </row>
    <row r="1511" spans="1:23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13">
        <f t="shared" si="165"/>
        <v>124</v>
      </c>
      <c r="P1511" s="39">
        <f t="shared" si="166"/>
        <v>110.39</v>
      </c>
      <c r="Q1511" s="39" t="s">
        <v>8345</v>
      </c>
      <c r="R1511" s="39" t="s">
        <v>8335</v>
      </c>
      <c r="S1511" s="42">
        <f t="shared" si="161"/>
        <v>42751.533401446759</v>
      </c>
      <c r="T1511" s="42">
        <f t="shared" si="162"/>
        <v>42780.957640509267</v>
      </c>
      <c r="U1511" s="40">
        <f t="shared" si="163"/>
        <v>2017</v>
      </c>
      <c r="V1511" s="40">
        <f t="shared" si="164"/>
        <v>2017</v>
      </c>
      <c r="W1511" s="50">
        <f t="shared" si="167"/>
        <v>29.424239062507695</v>
      </c>
    </row>
    <row r="1512" spans="1:23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13">
        <f t="shared" si="165"/>
        <v>101</v>
      </c>
      <c r="P1512" s="39">
        <f t="shared" si="166"/>
        <v>39.92</v>
      </c>
      <c r="Q1512" s="39" t="s">
        <v>8345</v>
      </c>
      <c r="R1512" s="39" t="s">
        <v>8335</v>
      </c>
      <c r="S1512" s="42">
        <f t="shared" si="161"/>
        <v>41809.385165254629</v>
      </c>
      <c r="T1512" s="42">
        <f t="shared" si="162"/>
        <v>41839.385165254629</v>
      </c>
      <c r="U1512" s="40">
        <f t="shared" si="163"/>
        <v>2014</v>
      </c>
      <c r="V1512" s="40">
        <f t="shared" si="164"/>
        <v>2014</v>
      </c>
      <c r="W1512" s="50">
        <f t="shared" si="167"/>
        <v>30</v>
      </c>
    </row>
    <row r="1513" spans="1:23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13">
        <f t="shared" si="165"/>
        <v>112</v>
      </c>
      <c r="P1513" s="39">
        <f t="shared" si="166"/>
        <v>75.98</v>
      </c>
      <c r="Q1513" s="39" t="s">
        <v>8345</v>
      </c>
      <c r="R1513" s="39" t="s">
        <v>8335</v>
      </c>
      <c r="S1513" s="42">
        <f t="shared" si="161"/>
        <v>42296.583381990742</v>
      </c>
      <c r="T1513" s="42">
        <f t="shared" si="162"/>
        <v>42326.625055601849</v>
      </c>
      <c r="U1513" s="40">
        <f t="shared" si="163"/>
        <v>2015</v>
      </c>
      <c r="V1513" s="40">
        <f t="shared" si="164"/>
        <v>2015</v>
      </c>
      <c r="W1513" s="50">
        <f t="shared" si="167"/>
        <v>30.041673611107399</v>
      </c>
    </row>
    <row r="1514" spans="1:23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13">
        <f t="shared" si="165"/>
        <v>559</v>
      </c>
      <c r="P1514" s="39">
        <f t="shared" si="166"/>
        <v>58.38</v>
      </c>
      <c r="Q1514" s="39" t="s">
        <v>8345</v>
      </c>
      <c r="R1514" s="39" t="s">
        <v>8335</v>
      </c>
      <c r="S1514" s="42">
        <f t="shared" si="161"/>
        <v>42741.684490034721</v>
      </c>
      <c r="T1514" s="42">
        <f t="shared" si="162"/>
        <v>42771.684490034721</v>
      </c>
      <c r="U1514" s="40">
        <f t="shared" si="163"/>
        <v>2017</v>
      </c>
      <c r="V1514" s="40">
        <f t="shared" si="164"/>
        <v>2017</v>
      </c>
      <c r="W1514" s="50">
        <f t="shared" si="167"/>
        <v>30</v>
      </c>
    </row>
    <row r="1515" spans="1:23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13">
        <f t="shared" si="165"/>
        <v>150</v>
      </c>
      <c r="P1515" s="39">
        <f t="shared" si="166"/>
        <v>55.82</v>
      </c>
      <c r="Q1515" s="39" t="s">
        <v>8345</v>
      </c>
      <c r="R1515" s="39" t="s">
        <v>8335</v>
      </c>
      <c r="S1515" s="42">
        <f t="shared" si="161"/>
        <v>41806.637347986107</v>
      </c>
      <c r="T1515" s="42">
        <f t="shared" si="162"/>
        <v>41836.637347986107</v>
      </c>
      <c r="U1515" s="40">
        <f t="shared" si="163"/>
        <v>2014</v>
      </c>
      <c r="V1515" s="40">
        <f t="shared" si="164"/>
        <v>2014</v>
      </c>
      <c r="W1515" s="50">
        <f t="shared" si="167"/>
        <v>30</v>
      </c>
    </row>
    <row r="1516" spans="1:23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13">
        <f t="shared" si="165"/>
        <v>106</v>
      </c>
      <c r="P1516" s="39">
        <f t="shared" si="166"/>
        <v>151.24</v>
      </c>
      <c r="Q1516" s="39" t="s">
        <v>8345</v>
      </c>
      <c r="R1516" s="39" t="s">
        <v>8335</v>
      </c>
      <c r="S1516" s="42">
        <f t="shared" si="161"/>
        <v>42234.597692592593</v>
      </c>
      <c r="T1516" s="42">
        <f t="shared" si="162"/>
        <v>42274.597692592593</v>
      </c>
      <c r="U1516" s="40">
        <f t="shared" si="163"/>
        <v>2015</v>
      </c>
      <c r="V1516" s="40">
        <f t="shared" si="164"/>
        <v>2015</v>
      </c>
      <c r="W1516" s="50">
        <f t="shared" si="167"/>
        <v>40</v>
      </c>
    </row>
    <row r="1517" spans="1:23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13">
        <f t="shared" si="165"/>
        <v>157</v>
      </c>
      <c r="P1517" s="39">
        <f t="shared" si="166"/>
        <v>849.67</v>
      </c>
      <c r="Q1517" s="39" t="s">
        <v>8345</v>
      </c>
      <c r="R1517" s="39" t="s">
        <v>8335</v>
      </c>
      <c r="S1517" s="42">
        <f t="shared" si="161"/>
        <v>42415.253440937493</v>
      </c>
      <c r="T1517" s="42">
        <f t="shared" si="162"/>
        <v>42445.21177890047</v>
      </c>
      <c r="U1517" s="40">
        <f t="shared" si="163"/>
        <v>2016</v>
      </c>
      <c r="V1517" s="40">
        <f t="shared" si="164"/>
        <v>2016</v>
      </c>
      <c r="W1517" s="50">
        <f t="shared" si="167"/>
        <v>29.958337962976657</v>
      </c>
    </row>
    <row r="1518" spans="1:23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13">
        <f t="shared" si="165"/>
        <v>109</v>
      </c>
      <c r="P1518" s="39">
        <f t="shared" si="166"/>
        <v>159.24</v>
      </c>
      <c r="Q1518" s="39" t="s">
        <v>8345</v>
      </c>
      <c r="R1518" s="39" t="s">
        <v>8335</v>
      </c>
      <c r="S1518" s="42">
        <f t="shared" si="161"/>
        <v>42619.466345972221</v>
      </c>
      <c r="T1518" s="42">
        <f t="shared" si="162"/>
        <v>42649.583337962962</v>
      </c>
      <c r="U1518" s="40">
        <f t="shared" si="163"/>
        <v>2016</v>
      </c>
      <c r="V1518" s="40">
        <f t="shared" si="164"/>
        <v>2016</v>
      </c>
      <c r="W1518" s="50">
        <f t="shared" si="167"/>
        <v>30.116991990740644</v>
      </c>
    </row>
    <row r="1519" spans="1:23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13">
        <f t="shared" si="165"/>
        <v>162</v>
      </c>
      <c r="P1519" s="39">
        <f t="shared" si="166"/>
        <v>39.51</v>
      </c>
      <c r="Q1519" s="39" t="s">
        <v>8345</v>
      </c>
      <c r="R1519" s="39" t="s">
        <v>8335</v>
      </c>
      <c r="S1519" s="42">
        <f t="shared" si="161"/>
        <v>41948.566592048614</v>
      </c>
      <c r="T1519" s="42">
        <f t="shared" si="162"/>
        <v>41979.250006944443</v>
      </c>
      <c r="U1519" s="40">
        <f t="shared" si="163"/>
        <v>2014</v>
      </c>
      <c r="V1519" s="40">
        <f t="shared" si="164"/>
        <v>2014</v>
      </c>
      <c r="W1519" s="50">
        <f t="shared" si="167"/>
        <v>30.683414895829628</v>
      </c>
    </row>
    <row r="1520" spans="1:23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13">
        <f t="shared" si="165"/>
        <v>205</v>
      </c>
      <c r="P1520" s="39">
        <f t="shared" si="166"/>
        <v>130.53</v>
      </c>
      <c r="Q1520" s="39" t="s">
        <v>8345</v>
      </c>
      <c r="R1520" s="39" t="s">
        <v>8335</v>
      </c>
      <c r="S1520" s="42">
        <f t="shared" si="161"/>
        <v>41760.820049212962</v>
      </c>
      <c r="T1520" s="42">
        <f t="shared" si="162"/>
        <v>41790.820049212962</v>
      </c>
      <c r="U1520" s="40">
        <f t="shared" si="163"/>
        <v>2014</v>
      </c>
      <c r="V1520" s="40">
        <f t="shared" si="164"/>
        <v>2014</v>
      </c>
      <c r="W1520" s="50">
        <f t="shared" si="167"/>
        <v>30</v>
      </c>
    </row>
    <row r="1521" spans="1:23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13">
        <f t="shared" si="165"/>
        <v>103</v>
      </c>
      <c r="P1521" s="39">
        <f t="shared" si="166"/>
        <v>64.16</v>
      </c>
      <c r="Q1521" s="39" t="s">
        <v>8345</v>
      </c>
      <c r="R1521" s="39" t="s">
        <v>8335</v>
      </c>
      <c r="S1521" s="42">
        <f t="shared" si="161"/>
        <v>41782.741704664353</v>
      </c>
      <c r="T1521" s="42">
        <f t="shared" si="162"/>
        <v>41810.915978472221</v>
      </c>
      <c r="U1521" s="40">
        <f t="shared" si="163"/>
        <v>2014</v>
      </c>
      <c r="V1521" s="40">
        <f t="shared" si="164"/>
        <v>2014</v>
      </c>
      <c r="W1521" s="50">
        <f t="shared" si="167"/>
        <v>28.174273807868303</v>
      </c>
    </row>
    <row r="1522" spans="1:23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13">
        <f t="shared" si="165"/>
        <v>103</v>
      </c>
      <c r="P1522" s="39">
        <f t="shared" si="166"/>
        <v>111.53</v>
      </c>
      <c r="Q1522" s="39" t="s">
        <v>8345</v>
      </c>
      <c r="R1522" s="39" t="s">
        <v>8335</v>
      </c>
      <c r="S1522" s="42">
        <f t="shared" si="161"/>
        <v>41955.857795289354</v>
      </c>
      <c r="T1522" s="42">
        <f t="shared" si="162"/>
        <v>41992.166673611107</v>
      </c>
      <c r="U1522" s="40">
        <f t="shared" si="163"/>
        <v>2014</v>
      </c>
      <c r="V1522" s="40">
        <f t="shared" si="164"/>
        <v>2014</v>
      </c>
      <c r="W1522" s="50">
        <f t="shared" si="167"/>
        <v>36.308878321753582</v>
      </c>
    </row>
    <row r="1523" spans="1:23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13">
        <f t="shared" si="165"/>
        <v>107</v>
      </c>
      <c r="P1523" s="39">
        <f t="shared" si="166"/>
        <v>170.45</v>
      </c>
      <c r="Q1523" s="39" t="s">
        <v>8345</v>
      </c>
      <c r="R1523" s="39" t="s">
        <v>8335</v>
      </c>
      <c r="S1523" s="42">
        <f t="shared" si="161"/>
        <v>42493.16772096065</v>
      </c>
      <c r="T1523" s="42">
        <f t="shared" si="162"/>
        <v>42528.16772096065</v>
      </c>
      <c r="U1523" s="40">
        <f t="shared" si="163"/>
        <v>2016</v>
      </c>
      <c r="V1523" s="40">
        <f t="shared" si="164"/>
        <v>2016</v>
      </c>
      <c r="W1523" s="50">
        <f t="shared" si="167"/>
        <v>35</v>
      </c>
    </row>
    <row r="1524" spans="1:23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13">
        <f t="shared" si="165"/>
        <v>139</v>
      </c>
      <c r="P1524" s="39">
        <f t="shared" si="166"/>
        <v>133.74</v>
      </c>
      <c r="Q1524" s="39" t="s">
        <v>8345</v>
      </c>
      <c r="R1524" s="39" t="s">
        <v>8335</v>
      </c>
      <c r="S1524" s="42">
        <f t="shared" si="161"/>
        <v>41899.830321053239</v>
      </c>
      <c r="T1524" s="42">
        <f t="shared" si="162"/>
        <v>41929.830321053239</v>
      </c>
      <c r="U1524" s="40">
        <f t="shared" si="163"/>
        <v>2014</v>
      </c>
      <c r="V1524" s="40">
        <f t="shared" si="164"/>
        <v>2014</v>
      </c>
      <c r="W1524" s="50">
        <f t="shared" si="167"/>
        <v>30</v>
      </c>
    </row>
    <row r="1525" spans="1:23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13">
        <f t="shared" si="165"/>
        <v>125</v>
      </c>
      <c r="P1525" s="39">
        <f t="shared" si="166"/>
        <v>95.83</v>
      </c>
      <c r="Q1525" s="39" t="s">
        <v>8345</v>
      </c>
      <c r="R1525" s="39" t="s">
        <v>8335</v>
      </c>
      <c r="S1525" s="42">
        <f t="shared" si="161"/>
        <v>41964.751353194442</v>
      </c>
      <c r="T1525" s="42">
        <f t="shared" si="162"/>
        <v>41996.000009259253</v>
      </c>
      <c r="U1525" s="40">
        <f t="shared" si="163"/>
        <v>2014</v>
      </c>
      <c r="V1525" s="40">
        <f t="shared" si="164"/>
        <v>2014</v>
      </c>
      <c r="W1525" s="50">
        <f t="shared" si="167"/>
        <v>31.248656064810348</v>
      </c>
    </row>
    <row r="1526" spans="1:23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13">
        <f t="shared" si="165"/>
        <v>207</v>
      </c>
      <c r="P1526" s="39">
        <f t="shared" si="166"/>
        <v>221.79</v>
      </c>
      <c r="Q1526" s="39" t="s">
        <v>8345</v>
      </c>
      <c r="R1526" s="39" t="s">
        <v>8335</v>
      </c>
      <c r="S1526" s="42">
        <f t="shared" si="161"/>
        <v>42756.501042708333</v>
      </c>
      <c r="T1526" s="42">
        <f t="shared" si="162"/>
        <v>42786.501042708333</v>
      </c>
      <c r="U1526" s="40">
        <f t="shared" si="163"/>
        <v>2017</v>
      </c>
      <c r="V1526" s="40">
        <f t="shared" si="164"/>
        <v>2017</v>
      </c>
      <c r="W1526" s="50">
        <f t="shared" si="167"/>
        <v>30</v>
      </c>
    </row>
    <row r="1527" spans="1:23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13">
        <f t="shared" si="165"/>
        <v>174</v>
      </c>
      <c r="P1527" s="39">
        <f t="shared" si="166"/>
        <v>32.32</v>
      </c>
      <c r="Q1527" s="39" t="s">
        <v>8345</v>
      </c>
      <c r="R1527" s="39" t="s">
        <v>8335</v>
      </c>
      <c r="S1527" s="42">
        <f t="shared" si="161"/>
        <v>42570.702987708333</v>
      </c>
      <c r="T1527" s="42">
        <f t="shared" si="162"/>
        <v>42600.702987708333</v>
      </c>
      <c r="U1527" s="40">
        <f t="shared" si="163"/>
        <v>2016</v>
      </c>
      <c r="V1527" s="40">
        <f t="shared" si="164"/>
        <v>2016</v>
      </c>
      <c r="W1527" s="50">
        <f t="shared" si="167"/>
        <v>30</v>
      </c>
    </row>
    <row r="1528" spans="1:23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13">
        <f t="shared" si="165"/>
        <v>120</v>
      </c>
      <c r="P1528" s="39">
        <f t="shared" si="166"/>
        <v>98.84</v>
      </c>
      <c r="Q1528" s="39" t="s">
        <v>8345</v>
      </c>
      <c r="R1528" s="39" t="s">
        <v>8335</v>
      </c>
      <c r="S1528" s="42">
        <f t="shared" si="161"/>
        <v>42339.276016747681</v>
      </c>
      <c r="T1528" s="42">
        <f t="shared" si="162"/>
        <v>42388.276012118054</v>
      </c>
      <c r="U1528" s="40">
        <f t="shared" si="163"/>
        <v>2016</v>
      </c>
      <c r="V1528" s="40">
        <f t="shared" si="164"/>
        <v>2015</v>
      </c>
      <c r="W1528" s="50">
        <f t="shared" si="167"/>
        <v>48.999995370373654</v>
      </c>
    </row>
    <row r="1529" spans="1:23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13">
        <f t="shared" si="165"/>
        <v>110</v>
      </c>
      <c r="P1529" s="39">
        <f t="shared" si="166"/>
        <v>55.22</v>
      </c>
      <c r="Q1529" s="39" t="s">
        <v>8345</v>
      </c>
      <c r="R1529" s="39" t="s">
        <v>8335</v>
      </c>
      <c r="S1529" s="42">
        <f t="shared" si="161"/>
        <v>42780.600535717589</v>
      </c>
      <c r="T1529" s="42">
        <f t="shared" si="162"/>
        <v>42808.558875995368</v>
      </c>
      <c r="U1529" s="40">
        <f t="shared" si="163"/>
        <v>2017</v>
      </c>
      <c r="V1529" s="40">
        <f t="shared" si="164"/>
        <v>2017</v>
      </c>
      <c r="W1529" s="50">
        <f t="shared" si="167"/>
        <v>27.958340277778916</v>
      </c>
    </row>
    <row r="1530" spans="1:23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13">
        <f t="shared" si="165"/>
        <v>282</v>
      </c>
      <c r="P1530" s="39">
        <f t="shared" si="166"/>
        <v>52.79</v>
      </c>
      <c r="Q1530" s="39" t="s">
        <v>8345</v>
      </c>
      <c r="R1530" s="39" t="s">
        <v>8335</v>
      </c>
      <c r="S1530" s="42">
        <f t="shared" si="161"/>
        <v>42736.732894930552</v>
      </c>
      <c r="T1530" s="42">
        <f t="shared" si="162"/>
        <v>42767.000002314817</v>
      </c>
      <c r="U1530" s="40">
        <f t="shared" si="163"/>
        <v>2017</v>
      </c>
      <c r="V1530" s="40">
        <f t="shared" si="164"/>
        <v>2017</v>
      </c>
      <c r="W1530" s="50">
        <f t="shared" si="167"/>
        <v>30.267107384264818</v>
      </c>
    </row>
    <row r="1531" spans="1:23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13">
        <f t="shared" si="165"/>
        <v>101</v>
      </c>
      <c r="P1531" s="39">
        <f t="shared" si="166"/>
        <v>135.66999999999999</v>
      </c>
      <c r="Q1531" s="39" t="s">
        <v>8345</v>
      </c>
      <c r="R1531" s="39" t="s">
        <v>8335</v>
      </c>
      <c r="S1531" s="42">
        <f t="shared" si="161"/>
        <v>42052.628709722223</v>
      </c>
      <c r="T1531" s="42">
        <f t="shared" si="162"/>
        <v>42082.587047685185</v>
      </c>
      <c r="U1531" s="40">
        <f t="shared" si="163"/>
        <v>2015</v>
      </c>
      <c r="V1531" s="40">
        <f t="shared" si="164"/>
        <v>2015</v>
      </c>
      <c r="W1531" s="50">
        <f t="shared" si="167"/>
        <v>29.958337962962105</v>
      </c>
    </row>
    <row r="1532" spans="1:23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13">
        <f t="shared" si="165"/>
        <v>135</v>
      </c>
      <c r="P1532" s="39">
        <f t="shared" si="166"/>
        <v>53.99</v>
      </c>
      <c r="Q1532" s="39" t="s">
        <v>8345</v>
      </c>
      <c r="R1532" s="39" t="s">
        <v>8335</v>
      </c>
      <c r="S1532" s="42">
        <f t="shared" si="161"/>
        <v>42275.767311284726</v>
      </c>
      <c r="T1532" s="42">
        <f t="shared" si="162"/>
        <v>42300.767311284726</v>
      </c>
      <c r="U1532" s="40">
        <f t="shared" si="163"/>
        <v>2015</v>
      </c>
      <c r="V1532" s="40">
        <f t="shared" si="164"/>
        <v>2015</v>
      </c>
      <c r="W1532" s="50">
        <f t="shared" si="167"/>
        <v>25</v>
      </c>
    </row>
    <row r="1533" spans="1:23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13">
        <f t="shared" si="165"/>
        <v>176</v>
      </c>
      <c r="P1533" s="39">
        <f t="shared" si="166"/>
        <v>56.64</v>
      </c>
      <c r="Q1533" s="39" t="s">
        <v>8345</v>
      </c>
      <c r="R1533" s="39" t="s">
        <v>8335</v>
      </c>
      <c r="S1533" s="42">
        <f t="shared" si="161"/>
        <v>41941.802385717594</v>
      </c>
      <c r="T1533" s="42">
        <f t="shared" si="162"/>
        <v>41974.125009259253</v>
      </c>
      <c r="U1533" s="40">
        <f t="shared" si="163"/>
        <v>2014</v>
      </c>
      <c r="V1533" s="40">
        <f t="shared" si="164"/>
        <v>2014</v>
      </c>
      <c r="W1533" s="50">
        <f t="shared" si="167"/>
        <v>32.322623541658686</v>
      </c>
    </row>
    <row r="1534" spans="1:23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13">
        <f t="shared" si="165"/>
        <v>484</v>
      </c>
      <c r="P1534" s="39">
        <f t="shared" si="166"/>
        <v>82.32</v>
      </c>
      <c r="Q1534" s="39" t="s">
        <v>8345</v>
      </c>
      <c r="R1534" s="39" t="s">
        <v>8335</v>
      </c>
      <c r="S1534" s="42">
        <f t="shared" si="161"/>
        <v>42391.475299363425</v>
      </c>
      <c r="T1534" s="42">
        <f t="shared" si="162"/>
        <v>42415.625004629634</v>
      </c>
      <c r="U1534" s="40">
        <f t="shared" si="163"/>
        <v>2016</v>
      </c>
      <c r="V1534" s="40">
        <f t="shared" si="164"/>
        <v>2016</v>
      </c>
      <c r="W1534" s="50">
        <f t="shared" si="167"/>
        <v>24.149705266208912</v>
      </c>
    </row>
    <row r="1535" spans="1:23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13">
        <f t="shared" si="165"/>
        <v>145</v>
      </c>
      <c r="P1535" s="39">
        <f t="shared" si="166"/>
        <v>88.26</v>
      </c>
      <c r="Q1535" s="39" t="s">
        <v>8345</v>
      </c>
      <c r="R1535" s="39" t="s">
        <v>8335</v>
      </c>
      <c r="S1535" s="42">
        <f t="shared" si="161"/>
        <v>42443.002057604172</v>
      </c>
      <c r="T1535" s="42">
        <f t="shared" si="162"/>
        <v>42492.165978472221</v>
      </c>
      <c r="U1535" s="40">
        <f t="shared" si="163"/>
        <v>2016</v>
      </c>
      <c r="V1535" s="40">
        <f t="shared" si="164"/>
        <v>2016</v>
      </c>
      <c r="W1535" s="50">
        <f t="shared" si="167"/>
        <v>49.1639208680499</v>
      </c>
    </row>
    <row r="1536" spans="1:23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13">
        <f t="shared" si="165"/>
        <v>418</v>
      </c>
      <c r="P1536" s="39">
        <f t="shared" si="166"/>
        <v>84.91</v>
      </c>
      <c r="Q1536" s="39" t="s">
        <v>8345</v>
      </c>
      <c r="R1536" s="39" t="s">
        <v>8335</v>
      </c>
      <c r="S1536" s="42">
        <f t="shared" si="161"/>
        <v>42221.674329421294</v>
      </c>
      <c r="T1536" s="42">
        <f t="shared" si="162"/>
        <v>42251.674329421294</v>
      </c>
      <c r="U1536" s="40">
        <f t="shared" si="163"/>
        <v>2015</v>
      </c>
      <c r="V1536" s="40">
        <f t="shared" si="164"/>
        <v>2015</v>
      </c>
      <c r="W1536" s="50">
        <f t="shared" si="167"/>
        <v>30</v>
      </c>
    </row>
    <row r="1537" spans="1:23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13">
        <f t="shared" si="165"/>
        <v>132</v>
      </c>
      <c r="P1537" s="39">
        <f t="shared" si="166"/>
        <v>48.15</v>
      </c>
      <c r="Q1537" s="39" t="s">
        <v>8345</v>
      </c>
      <c r="R1537" s="39" t="s">
        <v>8335</v>
      </c>
      <c r="S1537" s="42">
        <f t="shared" si="161"/>
        <v>42484.829069803236</v>
      </c>
      <c r="T1537" s="42">
        <f t="shared" si="162"/>
        <v>42513.916675925924</v>
      </c>
      <c r="U1537" s="40">
        <f t="shared" si="163"/>
        <v>2016</v>
      </c>
      <c r="V1537" s="40">
        <f t="shared" si="164"/>
        <v>2016</v>
      </c>
      <c r="W1537" s="50">
        <f t="shared" si="167"/>
        <v>29.087606122688157</v>
      </c>
    </row>
    <row r="1538" spans="1:23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13">
        <f t="shared" si="165"/>
        <v>250</v>
      </c>
      <c r="P1538" s="39">
        <f t="shared" si="166"/>
        <v>66.02</v>
      </c>
      <c r="Q1538" s="39" t="s">
        <v>8345</v>
      </c>
      <c r="R1538" s="39" t="s">
        <v>8335</v>
      </c>
      <c r="S1538" s="42">
        <f t="shared" ref="S1538:S1601" si="168">((((LEFT(J1538,10) &amp; "." &amp; RIGHT(J1538,3))/60)/60)/24)+DATE(1970,1,1)</f>
        <v>42213.802209606481</v>
      </c>
      <c r="T1538" s="42">
        <f t="shared" ref="T1538:T1601" si="169">((((LEFT(I1538,10) &amp; "." &amp; RIGHT(I1538,3))/60)/60)/24)+DATE(1970,1,1)</f>
        <v>42243.802209606481</v>
      </c>
      <c r="U1538" s="40">
        <f t="shared" ref="U1538:U1601" si="170">YEAR(T1538)</f>
        <v>2015</v>
      </c>
      <c r="V1538" s="40">
        <f t="shared" ref="V1538:V1601" si="171">YEAR(S1538)</f>
        <v>2015</v>
      </c>
      <c r="W1538" s="50">
        <f t="shared" si="167"/>
        <v>30</v>
      </c>
    </row>
    <row r="1539" spans="1:23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13">
        <f t="shared" ref="O1539:O1602" si="172">IFERROR(ROUND(E1539/D1539*100,0),"no backers")</f>
        <v>180</v>
      </c>
      <c r="P1539" s="39">
        <f t="shared" ref="P1539:P1602" si="173">IFERROR(ROUND(E1539/L1539,2),0)</f>
        <v>96.38</v>
      </c>
      <c r="Q1539" s="39" t="s">
        <v>8345</v>
      </c>
      <c r="R1539" s="39" t="s">
        <v>8335</v>
      </c>
      <c r="S1539" s="42">
        <f t="shared" si="168"/>
        <v>42552.315132256947</v>
      </c>
      <c r="T1539" s="42">
        <f t="shared" si="169"/>
        <v>42588.750004629634</v>
      </c>
      <c r="U1539" s="40">
        <f t="shared" si="170"/>
        <v>2016</v>
      </c>
      <c r="V1539" s="40">
        <f t="shared" si="171"/>
        <v>2016</v>
      </c>
      <c r="W1539" s="50">
        <f t="shared" ref="W1539:W1602" si="174">T1539-S1539</f>
        <v>36.434872372687096</v>
      </c>
    </row>
    <row r="1540" spans="1:23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13">
        <f t="shared" si="172"/>
        <v>103</v>
      </c>
      <c r="P1540" s="39">
        <f t="shared" si="173"/>
        <v>156.16999999999999</v>
      </c>
      <c r="Q1540" s="39" t="s">
        <v>8345</v>
      </c>
      <c r="R1540" s="39" t="s">
        <v>8335</v>
      </c>
      <c r="S1540" s="42">
        <f t="shared" si="168"/>
        <v>41981.782064467596</v>
      </c>
      <c r="T1540" s="42">
        <f t="shared" si="169"/>
        <v>42026.782064467596</v>
      </c>
      <c r="U1540" s="40">
        <f t="shared" si="170"/>
        <v>2015</v>
      </c>
      <c r="V1540" s="40">
        <f t="shared" si="171"/>
        <v>2014</v>
      </c>
      <c r="W1540" s="50">
        <f t="shared" si="174"/>
        <v>45</v>
      </c>
    </row>
    <row r="1541" spans="1:23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13">
        <f t="shared" si="172"/>
        <v>136</v>
      </c>
      <c r="P1541" s="39">
        <f t="shared" si="173"/>
        <v>95.76</v>
      </c>
      <c r="Q1541" s="39" t="s">
        <v>8345</v>
      </c>
      <c r="R1541" s="39" t="s">
        <v>8335</v>
      </c>
      <c r="S1541" s="42">
        <f t="shared" si="168"/>
        <v>42705.919210868058</v>
      </c>
      <c r="T1541" s="42">
        <f t="shared" si="169"/>
        <v>42738.919201608791</v>
      </c>
      <c r="U1541" s="40">
        <f t="shared" si="170"/>
        <v>2017</v>
      </c>
      <c r="V1541" s="40">
        <f t="shared" si="171"/>
        <v>2016</v>
      </c>
      <c r="W1541" s="50">
        <f t="shared" si="174"/>
        <v>32.999990740732756</v>
      </c>
    </row>
    <row r="1542" spans="1:23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13">
        <f t="shared" si="172"/>
        <v>118</v>
      </c>
      <c r="P1542" s="39">
        <f t="shared" si="173"/>
        <v>180.41</v>
      </c>
      <c r="Q1542" s="39" t="s">
        <v>8345</v>
      </c>
      <c r="R1542" s="39" t="s">
        <v>8335</v>
      </c>
      <c r="S1542" s="42">
        <f t="shared" si="168"/>
        <v>41939.007136759261</v>
      </c>
      <c r="T1542" s="42">
        <f t="shared" si="169"/>
        <v>41969.052089120371</v>
      </c>
      <c r="U1542" s="40">
        <f t="shared" si="170"/>
        <v>2014</v>
      </c>
      <c r="V1542" s="40">
        <f t="shared" si="171"/>
        <v>2014</v>
      </c>
      <c r="W1542" s="50">
        <f t="shared" si="174"/>
        <v>30.044952361109608</v>
      </c>
    </row>
    <row r="1543" spans="1:23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13">
        <f t="shared" si="172"/>
        <v>0</v>
      </c>
      <c r="P1543" s="39">
        <f t="shared" si="173"/>
        <v>3</v>
      </c>
      <c r="Q1543" s="39" t="s">
        <v>8345</v>
      </c>
      <c r="R1543" s="39" t="s">
        <v>8336</v>
      </c>
      <c r="S1543" s="42">
        <f t="shared" si="168"/>
        <v>41974.71225159723</v>
      </c>
      <c r="T1543" s="42">
        <f t="shared" si="169"/>
        <v>42004.71225159723</v>
      </c>
      <c r="U1543" s="40">
        <f t="shared" si="170"/>
        <v>2014</v>
      </c>
      <c r="V1543" s="40">
        <f t="shared" si="171"/>
        <v>2014</v>
      </c>
      <c r="W1543" s="50">
        <f t="shared" si="174"/>
        <v>30</v>
      </c>
    </row>
    <row r="1544" spans="1:23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13">
        <f t="shared" si="172"/>
        <v>4</v>
      </c>
      <c r="P1544" s="39">
        <f t="shared" si="173"/>
        <v>20</v>
      </c>
      <c r="Q1544" s="39" t="s">
        <v>8345</v>
      </c>
      <c r="R1544" s="39" t="s">
        <v>8336</v>
      </c>
      <c r="S1544" s="42">
        <f t="shared" si="168"/>
        <v>42170.996533564816</v>
      </c>
      <c r="T1544" s="42">
        <f t="shared" si="169"/>
        <v>42185.996533564816</v>
      </c>
      <c r="U1544" s="40">
        <f t="shared" si="170"/>
        <v>2015</v>
      </c>
      <c r="V1544" s="40">
        <f t="shared" si="171"/>
        <v>2015</v>
      </c>
      <c r="W1544" s="50">
        <f t="shared" si="174"/>
        <v>15</v>
      </c>
    </row>
    <row r="1545" spans="1:23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13">
        <f t="shared" si="172"/>
        <v>0</v>
      </c>
      <c r="P1545" s="39">
        <f t="shared" si="173"/>
        <v>10</v>
      </c>
      <c r="Q1545" s="39" t="s">
        <v>8345</v>
      </c>
      <c r="R1545" s="39" t="s">
        <v>8336</v>
      </c>
      <c r="S1545" s="42">
        <f t="shared" si="168"/>
        <v>41935.509657800925</v>
      </c>
      <c r="T1545" s="42">
        <f t="shared" si="169"/>
        <v>41965.551319837963</v>
      </c>
      <c r="U1545" s="40">
        <f t="shared" si="170"/>
        <v>2014</v>
      </c>
      <c r="V1545" s="40">
        <f t="shared" si="171"/>
        <v>2014</v>
      </c>
      <c r="W1545" s="50">
        <f t="shared" si="174"/>
        <v>30.041662037037895</v>
      </c>
    </row>
    <row r="1546" spans="1:23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13">
        <f t="shared" si="172"/>
        <v>0</v>
      </c>
      <c r="P1546" s="39">
        <f t="shared" si="173"/>
        <v>0</v>
      </c>
      <c r="Q1546" s="39" t="s">
        <v>8345</v>
      </c>
      <c r="R1546" s="39" t="s">
        <v>8336</v>
      </c>
      <c r="S1546" s="42">
        <f t="shared" si="168"/>
        <v>42053.051203981478</v>
      </c>
      <c r="T1546" s="42">
        <f t="shared" si="169"/>
        <v>42095.012505555555</v>
      </c>
      <c r="U1546" s="40">
        <f t="shared" si="170"/>
        <v>2015</v>
      </c>
      <c r="V1546" s="40">
        <f t="shared" si="171"/>
        <v>2015</v>
      </c>
      <c r="W1546" s="50">
        <f t="shared" si="174"/>
        <v>41.96130157407606</v>
      </c>
    </row>
    <row r="1547" spans="1:23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13">
        <f t="shared" si="172"/>
        <v>0</v>
      </c>
      <c r="P1547" s="39">
        <f t="shared" si="173"/>
        <v>1</v>
      </c>
      <c r="Q1547" s="39" t="s">
        <v>8345</v>
      </c>
      <c r="R1547" s="39" t="s">
        <v>8336</v>
      </c>
      <c r="S1547" s="42">
        <f t="shared" si="168"/>
        <v>42031.884655486108</v>
      </c>
      <c r="T1547" s="42">
        <f t="shared" si="169"/>
        <v>42065.886122222219</v>
      </c>
      <c r="U1547" s="40">
        <f t="shared" si="170"/>
        <v>2015</v>
      </c>
      <c r="V1547" s="40">
        <f t="shared" si="171"/>
        <v>2015</v>
      </c>
      <c r="W1547" s="50">
        <f t="shared" si="174"/>
        <v>34.00146673611016</v>
      </c>
    </row>
    <row r="1548" spans="1:23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13">
        <f t="shared" si="172"/>
        <v>29</v>
      </c>
      <c r="P1548" s="39">
        <f t="shared" si="173"/>
        <v>26.27</v>
      </c>
      <c r="Q1548" s="39" t="s">
        <v>8345</v>
      </c>
      <c r="R1548" s="39" t="s">
        <v>8336</v>
      </c>
      <c r="S1548" s="42">
        <f t="shared" si="168"/>
        <v>41839.212956006944</v>
      </c>
      <c r="T1548" s="42">
        <f t="shared" si="169"/>
        <v>41899.212956006944</v>
      </c>
      <c r="U1548" s="40">
        <f t="shared" si="170"/>
        <v>2014</v>
      </c>
      <c r="V1548" s="40">
        <f t="shared" si="171"/>
        <v>2014</v>
      </c>
      <c r="W1548" s="50">
        <f t="shared" si="174"/>
        <v>60</v>
      </c>
    </row>
    <row r="1549" spans="1:23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13">
        <f t="shared" si="172"/>
        <v>0</v>
      </c>
      <c r="P1549" s="39">
        <f t="shared" si="173"/>
        <v>0</v>
      </c>
      <c r="Q1549" s="39" t="s">
        <v>8345</v>
      </c>
      <c r="R1549" s="39" t="s">
        <v>8336</v>
      </c>
      <c r="S1549" s="42">
        <f t="shared" si="168"/>
        <v>42782.426875949073</v>
      </c>
      <c r="T1549" s="42">
        <f t="shared" si="169"/>
        <v>42789.426885208333</v>
      </c>
      <c r="U1549" s="40">
        <f t="shared" si="170"/>
        <v>2017</v>
      </c>
      <c r="V1549" s="40">
        <f t="shared" si="171"/>
        <v>2017</v>
      </c>
      <c r="W1549" s="50">
        <f t="shared" si="174"/>
        <v>7.0000092592599685</v>
      </c>
    </row>
    <row r="1550" spans="1:23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13">
        <f t="shared" si="172"/>
        <v>9</v>
      </c>
      <c r="P1550" s="39">
        <f t="shared" si="173"/>
        <v>60</v>
      </c>
      <c r="Q1550" s="39" t="s">
        <v>8345</v>
      </c>
      <c r="R1550" s="39" t="s">
        <v>8336</v>
      </c>
      <c r="S1550" s="42">
        <f t="shared" si="168"/>
        <v>42286.882176157407</v>
      </c>
      <c r="T1550" s="42">
        <f t="shared" si="169"/>
        <v>42316.923849768515</v>
      </c>
      <c r="U1550" s="40">
        <f t="shared" si="170"/>
        <v>2015</v>
      </c>
      <c r="V1550" s="40">
        <f t="shared" si="171"/>
        <v>2015</v>
      </c>
      <c r="W1550" s="50">
        <f t="shared" si="174"/>
        <v>30.041673611107399</v>
      </c>
    </row>
    <row r="1551" spans="1:23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13">
        <f t="shared" si="172"/>
        <v>34</v>
      </c>
      <c r="P1551" s="39">
        <f t="shared" si="173"/>
        <v>28.33</v>
      </c>
      <c r="Q1551" s="39" t="s">
        <v>8345</v>
      </c>
      <c r="R1551" s="39" t="s">
        <v>8336</v>
      </c>
      <c r="S1551" s="42">
        <f t="shared" si="168"/>
        <v>42281.136106006947</v>
      </c>
      <c r="T1551" s="42">
        <f t="shared" si="169"/>
        <v>42311.177768043985</v>
      </c>
      <c r="U1551" s="40">
        <f t="shared" si="170"/>
        <v>2015</v>
      </c>
      <c r="V1551" s="40">
        <f t="shared" si="171"/>
        <v>2015</v>
      </c>
      <c r="W1551" s="50">
        <f t="shared" si="174"/>
        <v>30.041662037037895</v>
      </c>
    </row>
    <row r="1552" spans="1:23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13">
        <f t="shared" si="172"/>
        <v>13</v>
      </c>
      <c r="P1552" s="39">
        <f t="shared" si="173"/>
        <v>14.43</v>
      </c>
      <c r="Q1552" s="39" t="s">
        <v>8345</v>
      </c>
      <c r="R1552" s="39" t="s">
        <v>8336</v>
      </c>
      <c r="S1552" s="42">
        <f t="shared" si="168"/>
        <v>42472.449467986109</v>
      </c>
      <c r="T1552" s="42">
        <f t="shared" si="169"/>
        <v>42502.449467986109</v>
      </c>
      <c r="U1552" s="40">
        <f t="shared" si="170"/>
        <v>2016</v>
      </c>
      <c r="V1552" s="40">
        <f t="shared" si="171"/>
        <v>2016</v>
      </c>
      <c r="W1552" s="50">
        <f t="shared" si="174"/>
        <v>30</v>
      </c>
    </row>
    <row r="1553" spans="1:23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13">
        <f t="shared" si="172"/>
        <v>0</v>
      </c>
      <c r="P1553" s="39">
        <f t="shared" si="173"/>
        <v>0</v>
      </c>
      <c r="Q1553" s="39" t="s">
        <v>8345</v>
      </c>
      <c r="R1553" s="39" t="s">
        <v>8336</v>
      </c>
      <c r="S1553" s="42">
        <f t="shared" si="168"/>
        <v>42121.824525914351</v>
      </c>
      <c r="T1553" s="42">
        <f t="shared" si="169"/>
        <v>42151.824525914351</v>
      </c>
      <c r="U1553" s="40">
        <f t="shared" si="170"/>
        <v>2015</v>
      </c>
      <c r="V1553" s="40">
        <f t="shared" si="171"/>
        <v>2015</v>
      </c>
      <c r="W1553" s="50">
        <f t="shared" si="174"/>
        <v>30</v>
      </c>
    </row>
    <row r="1554" spans="1:23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13">
        <f t="shared" si="172"/>
        <v>49</v>
      </c>
      <c r="P1554" s="39">
        <f t="shared" si="173"/>
        <v>132.19</v>
      </c>
      <c r="Q1554" s="39" t="s">
        <v>8345</v>
      </c>
      <c r="R1554" s="39" t="s">
        <v>8336</v>
      </c>
      <c r="S1554" s="42">
        <f t="shared" si="168"/>
        <v>41892.688758194447</v>
      </c>
      <c r="T1554" s="42">
        <f t="shared" si="169"/>
        <v>41913.165983101855</v>
      </c>
      <c r="U1554" s="40">
        <f t="shared" si="170"/>
        <v>2014</v>
      </c>
      <c r="V1554" s="40">
        <f t="shared" si="171"/>
        <v>2014</v>
      </c>
      <c r="W1554" s="50">
        <f t="shared" si="174"/>
        <v>20.477224907408527</v>
      </c>
    </row>
    <row r="1555" spans="1:23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13">
        <f t="shared" si="172"/>
        <v>0</v>
      </c>
      <c r="P1555" s="39">
        <f t="shared" si="173"/>
        <v>0</v>
      </c>
      <c r="Q1555" s="39" t="s">
        <v>8345</v>
      </c>
      <c r="R1555" s="39" t="s">
        <v>8336</v>
      </c>
      <c r="S1555" s="42">
        <f t="shared" si="168"/>
        <v>42219.2829565625</v>
      </c>
      <c r="T1555" s="42">
        <f t="shared" si="169"/>
        <v>42249.2829565625</v>
      </c>
      <c r="U1555" s="40">
        <f t="shared" si="170"/>
        <v>2015</v>
      </c>
      <c r="V1555" s="40">
        <f t="shared" si="171"/>
        <v>2015</v>
      </c>
      <c r="W1555" s="50">
        <f t="shared" si="174"/>
        <v>30</v>
      </c>
    </row>
    <row r="1556" spans="1:23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13">
        <f t="shared" si="172"/>
        <v>0</v>
      </c>
      <c r="P1556" s="39">
        <f t="shared" si="173"/>
        <v>0</v>
      </c>
      <c r="Q1556" s="39" t="s">
        <v>8345</v>
      </c>
      <c r="R1556" s="39" t="s">
        <v>8336</v>
      </c>
      <c r="S1556" s="42">
        <f t="shared" si="168"/>
        <v>42188.252203587967</v>
      </c>
      <c r="T1556" s="42">
        <f t="shared" si="169"/>
        <v>42218.252203587967</v>
      </c>
      <c r="U1556" s="40">
        <f t="shared" si="170"/>
        <v>2015</v>
      </c>
      <c r="V1556" s="40">
        <f t="shared" si="171"/>
        <v>2015</v>
      </c>
      <c r="W1556" s="50">
        <f t="shared" si="174"/>
        <v>30</v>
      </c>
    </row>
    <row r="1557" spans="1:23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13">
        <f t="shared" si="172"/>
        <v>0</v>
      </c>
      <c r="P1557" s="39">
        <f t="shared" si="173"/>
        <v>0</v>
      </c>
      <c r="Q1557" s="39" t="s">
        <v>8345</v>
      </c>
      <c r="R1557" s="39" t="s">
        <v>8336</v>
      </c>
      <c r="S1557" s="42">
        <f t="shared" si="168"/>
        <v>42241.613805925925</v>
      </c>
      <c r="T1557" s="42">
        <f t="shared" si="169"/>
        <v>42264.708335648145</v>
      </c>
      <c r="U1557" s="40">
        <f t="shared" si="170"/>
        <v>2015</v>
      </c>
      <c r="V1557" s="40">
        <f t="shared" si="171"/>
        <v>2015</v>
      </c>
      <c r="W1557" s="50">
        <f t="shared" si="174"/>
        <v>23.094529722220614</v>
      </c>
    </row>
    <row r="1558" spans="1:23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13">
        <f t="shared" si="172"/>
        <v>45</v>
      </c>
      <c r="P1558" s="39">
        <f t="shared" si="173"/>
        <v>56.42</v>
      </c>
      <c r="Q1558" s="39" t="s">
        <v>8345</v>
      </c>
      <c r="R1558" s="39" t="s">
        <v>8336</v>
      </c>
      <c r="S1558" s="42">
        <f t="shared" si="168"/>
        <v>42525.153062777783</v>
      </c>
      <c r="T1558" s="42">
        <f t="shared" si="169"/>
        <v>42555.153062777783</v>
      </c>
      <c r="U1558" s="40">
        <f t="shared" si="170"/>
        <v>2016</v>
      </c>
      <c r="V1558" s="40">
        <f t="shared" si="171"/>
        <v>2016</v>
      </c>
      <c r="W1558" s="50">
        <f t="shared" si="174"/>
        <v>30</v>
      </c>
    </row>
    <row r="1559" spans="1:23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13">
        <f t="shared" si="172"/>
        <v>4</v>
      </c>
      <c r="P1559" s="39">
        <f t="shared" si="173"/>
        <v>100</v>
      </c>
      <c r="Q1559" s="39" t="s">
        <v>8345</v>
      </c>
      <c r="R1559" s="39" t="s">
        <v>8336</v>
      </c>
      <c r="S1559" s="42">
        <f t="shared" si="168"/>
        <v>41871.653162418981</v>
      </c>
      <c r="T1559" s="42">
        <f t="shared" si="169"/>
        <v>41902.653167048607</v>
      </c>
      <c r="U1559" s="40">
        <f t="shared" si="170"/>
        <v>2014</v>
      </c>
      <c r="V1559" s="40">
        <f t="shared" si="171"/>
        <v>2014</v>
      </c>
      <c r="W1559" s="50">
        <f t="shared" si="174"/>
        <v>31.000004629626346</v>
      </c>
    </row>
    <row r="1560" spans="1:23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13">
        <f t="shared" si="172"/>
        <v>5</v>
      </c>
      <c r="P1560" s="39">
        <f t="shared" si="173"/>
        <v>11.67</v>
      </c>
      <c r="Q1560" s="39" t="s">
        <v>8345</v>
      </c>
      <c r="R1560" s="39" t="s">
        <v>8336</v>
      </c>
      <c r="S1560" s="42">
        <f t="shared" si="168"/>
        <v>42185.397682395836</v>
      </c>
      <c r="T1560" s="42">
        <f t="shared" si="169"/>
        <v>42244.508343981484</v>
      </c>
      <c r="U1560" s="40">
        <f t="shared" si="170"/>
        <v>2015</v>
      </c>
      <c r="V1560" s="40">
        <f t="shared" si="171"/>
        <v>2015</v>
      </c>
      <c r="W1560" s="50">
        <f t="shared" si="174"/>
        <v>59.110661585647904</v>
      </c>
    </row>
    <row r="1561" spans="1:23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13">
        <f t="shared" si="172"/>
        <v>0</v>
      </c>
      <c r="P1561" s="39">
        <f t="shared" si="173"/>
        <v>50</v>
      </c>
      <c r="Q1561" s="39" t="s">
        <v>8345</v>
      </c>
      <c r="R1561" s="39" t="s">
        <v>8336</v>
      </c>
      <c r="S1561" s="42">
        <f t="shared" si="168"/>
        <v>42108.053231469908</v>
      </c>
      <c r="T1561" s="42">
        <f t="shared" si="169"/>
        <v>42123.053231469908</v>
      </c>
      <c r="U1561" s="40">
        <f t="shared" si="170"/>
        <v>2015</v>
      </c>
      <c r="V1561" s="40">
        <f t="shared" si="171"/>
        <v>2015</v>
      </c>
      <c r="W1561" s="50">
        <f t="shared" si="174"/>
        <v>15</v>
      </c>
    </row>
    <row r="1562" spans="1:23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13">
        <f t="shared" si="172"/>
        <v>4</v>
      </c>
      <c r="P1562" s="39">
        <f t="shared" si="173"/>
        <v>23.5</v>
      </c>
      <c r="Q1562" s="39" t="s">
        <v>8345</v>
      </c>
      <c r="R1562" s="39" t="s">
        <v>8336</v>
      </c>
      <c r="S1562" s="42">
        <f t="shared" si="168"/>
        <v>41936.020759178238</v>
      </c>
      <c r="T1562" s="42">
        <f t="shared" si="169"/>
        <v>41956.062421215276</v>
      </c>
      <c r="U1562" s="40">
        <f t="shared" si="170"/>
        <v>2014</v>
      </c>
      <c r="V1562" s="40">
        <f t="shared" si="171"/>
        <v>2014</v>
      </c>
      <c r="W1562" s="50">
        <f t="shared" si="174"/>
        <v>20.041662037037895</v>
      </c>
    </row>
    <row r="1563" spans="1:23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13">
        <f t="shared" si="172"/>
        <v>1</v>
      </c>
      <c r="P1563" s="39">
        <f t="shared" si="173"/>
        <v>67</v>
      </c>
      <c r="Q1563" s="39" t="s">
        <v>8344</v>
      </c>
      <c r="R1563" s="39" t="s">
        <v>8342</v>
      </c>
      <c r="S1563" s="42">
        <f t="shared" si="168"/>
        <v>41555.041701423615</v>
      </c>
      <c r="T1563" s="42">
        <f t="shared" si="169"/>
        <v>41585.083375034723</v>
      </c>
      <c r="U1563" s="40">
        <f t="shared" si="170"/>
        <v>2013</v>
      </c>
      <c r="V1563" s="40">
        <f t="shared" si="171"/>
        <v>2013</v>
      </c>
      <c r="W1563" s="50">
        <f t="shared" si="174"/>
        <v>30.041673611107399</v>
      </c>
    </row>
    <row r="1564" spans="1:23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13">
        <f t="shared" si="172"/>
        <v>0</v>
      </c>
      <c r="P1564" s="39">
        <f t="shared" si="173"/>
        <v>0</v>
      </c>
      <c r="Q1564" s="39" t="s">
        <v>8344</v>
      </c>
      <c r="R1564" s="39" t="s">
        <v>8342</v>
      </c>
      <c r="S1564" s="42">
        <f t="shared" si="168"/>
        <v>40079.56616800926</v>
      </c>
      <c r="T1564" s="42">
        <f t="shared" si="169"/>
        <v>40149.034722222219</v>
      </c>
      <c r="U1564" s="40">
        <f t="shared" si="170"/>
        <v>2009</v>
      </c>
      <c r="V1564" s="40">
        <f t="shared" si="171"/>
        <v>2009</v>
      </c>
      <c r="W1564" s="50">
        <f t="shared" si="174"/>
        <v>69.468554212959134</v>
      </c>
    </row>
    <row r="1565" spans="1:23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13">
        <f t="shared" si="172"/>
        <v>1</v>
      </c>
      <c r="P1565" s="39">
        <f t="shared" si="173"/>
        <v>42.5</v>
      </c>
      <c r="Q1565" s="39" t="s">
        <v>8344</v>
      </c>
      <c r="R1565" s="39" t="s">
        <v>8342</v>
      </c>
      <c r="S1565" s="42">
        <f t="shared" si="168"/>
        <v>41652.742492488425</v>
      </c>
      <c r="T1565" s="42">
        <f t="shared" si="169"/>
        <v>41712.700830451387</v>
      </c>
      <c r="U1565" s="40">
        <f t="shared" si="170"/>
        <v>2014</v>
      </c>
      <c r="V1565" s="40">
        <f t="shared" si="171"/>
        <v>2014</v>
      </c>
      <c r="W1565" s="50">
        <f t="shared" si="174"/>
        <v>59.958337962962105</v>
      </c>
    </row>
    <row r="1566" spans="1:23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13">
        <f t="shared" si="172"/>
        <v>0</v>
      </c>
      <c r="P1566" s="39">
        <f t="shared" si="173"/>
        <v>10</v>
      </c>
      <c r="Q1566" s="39" t="s">
        <v>8344</v>
      </c>
      <c r="R1566" s="39" t="s">
        <v>8342</v>
      </c>
      <c r="S1566" s="42">
        <f t="shared" si="168"/>
        <v>42121.367008206013</v>
      </c>
      <c r="T1566" s="42">
        <f t="shared" si="169"/>
        <v>42152.836811342597</v>
      </c>
      <c r="U1566" s="40">
        <f t="shared" si="170"/>
        <v>2015</v>
      </c>
      <c r="V1566" s="40">
        <f t="shared" si="171"/>
        <v>2015</v>
      </c>
      <c r="W1566" s="50">
        <f t="shared" si="174"/>
        <v>31.469803136584233</v>
      </c>
    </row>
    <row r="1567" spans="1:23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13">
        <f t="shared" si="172"/>
        <v>3</v>
      </c>
      <c r="P1567" s="39">
        <f t="shared" si="173"/>
        <v>100</v>
      </c>
      <c r="Q1567" s="39" t="s">
        <v>8344</v>
      </c>
      <c r="R1567" s="39" t="s">
        <v>8342</v>
      </c>
      <c r="S1567" s="42">
        <f t="shared" si="168"/>
        <v>40672.72987570602</v>
      </c>
      <c r="T1567" s="42">
        <f t="shared" si="169"/>
        <v>40702.72987570602</v>
      </c>
      <c r="U1567" s="40">
        <f t="shared" si="170"/>
        <v>2011</v>
      </c>
      <c r="V1567" s="40">
        <f t="shared" si="171"/>
        <v>2011</v>
      </c>
      <c r="W1567" s="50">
        <f t="shared" si="174"/>
        <v>30</v>
      </c>
    </row>
    <row r="1568" spans="1:23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13">
        <f t="shared" si="172"/>
        <v>21</v>
      </c>
      <c r="P1568" s="39">
        <f t="shared" si="173"/>
        <v>108.05</v>
      </c>
      <c r="Q1568" s="39" t="s">
        <v>8344</v>
      </c>
      <c r="R1568" s="39" t="s">
        <v>8342</v>
      </c>
      <c r="S1568" s="42">
        <f t="shared" si="168"/>
        <v>42549.916715324071</v>
      </c>
      <c r="T1568" s="42">
        <f t="shared" si="169"/>
        <v>42578.916675925924</v>
      </c>
      <c r="U1568" s="40">
        <f t="shared" si="170"/>
        <v>2016</v>
      </c>
      <c r="V1568" s="40">
        <f t="shared" si="171"/>
        <v>2016</v>
      </c>
      <c r="W1568" s="50">
        <f t="shared" si="174"/>
        <v>28.999960601853672</v>
      </c>
    </row>
    <row r="1569" spans="1:23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13">
        <f t="shared" si="172"/>
        <v>4</v>
      </c>
      <c r="P1569" s="39">
        <f t="shared" si="173"/>
        <v>26.92</v>
      </c>
      <c r="Q1569" s="39" t="s">
        <v>8344</v>
      </c>
      <c r="R1569" s="39" t="s">
        <v>8342</v>
      </c>
      <c r="S1569" s="42">
        <f t="shared" si="168"/>
        <v>41671.936872048609</v>
      </c>
      <c r="T1569" s="42">
        <f t="shared" si="169"/>
        <v>41687.000002314817</v>
      </c>
      <c r="U1569" s="40">
        <f t="shared" si="170"/>
        <v>2014</v>
      </c>
      <c r="V1569" s="40">
        <f t="shared" si="171"/>
        <v>2014</v>
      </c>
      <c r="W1569" s="50">
        <f t="shared" si="174"/>
        <v>15.063130266207736</v>
      </c>
    </row>
    <row r="1570" spans="1:23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13">
        <f t="shared" si="172"/>
        <v>14</v>
      </c>
      <c r="P1570" s="39">
        <f t="shared" si="173"/>
        <v>155</v>
      </c>
      <c r="Q1570" s="39" t="s">
        <v>8344</v>
      </c>
      <c r="R1570" s="39" t="s">
        <v>8342</v>
      </c>
      <c r="S1570" s="42">
        <f t="shared" si="168"/>
        <v>41962.062333159723</v>
      </c>
      <c r="T1570" s="42">
        <f t="shared" si="169"/>
        <v>41997.062333159723</v>
      </c>
      <c r="U1570" s="40">
        <f t="shared" si="170"/>
        <v>2014</v>
      </c>
      <c r="V1570" s="40">
        <f t="shared" si="171"/>
        <v>2014</v>
      </c>
      <c r="W1570" s="50">
        <f t="shared" si="174"/>
        <v>35</v>
      </c>
    </row>
    <row r="1571" spans="1:23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13">
        <f t="shared" si="172"/>
        <v>0</v>
      </c>
      <c r="P1571" s="39">
        <f t="shared" si="173"/>
        <v>0</v>
      </c>
      <c r="Q1571" s="39" t="s">
        <v>8344</v>
      </c>
      <c r="R1571" s="39" t="s">
        <v>8342</v>
      </c>
      <c r="S1571" s="42">
        <f t="shared" si="168"/>
        <v>41389.679568449072</v>
      </c>
      <c r="T1571" s="42">
        <f t="shared" si="169"/>
        <v>41419.679568449072</v>
      </c>
      <c r="U1571" s="40">
        <f t="shared" si="170"/>
        <v>2013</v>
      </c>
      <c r="V1571" s="40">
        <f t="shared" si="171"/>
        <v>2013</v>
      </c>
      <c r="W1571" s="50">
        <f t="shared" si="174"/>
        <v>30</v>
      </c>
    </row>
    <row r="1572" spans="1:23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13">
        <f t="shared" si="172"/>
        <v>41</v>
      </c>
      <c r="P1572" s="39">
        <f t="shared" si="173"/>
        <v>47.77</v>
      </c>
      <c r="Q1572" s="39" t="s">
        <v>8344</v>
      </c>
      <c r="R1572" s="39" t="s">
        <v>8342</v>
      </c>
      <c r="S1572" s="42">
        <f t="shared" si="168"/>
        <v>42438.813459282406</v>
      </c>
      <c r="T1572" s="42">
        <f t="shared" si="169"/>
        <v>42468.771785671299</v>
      </c>
      <c r="U1572" s="40">
        <f t="shared" si="170"/>
        <v>2016</v>
      </c>
      <c r="V1572" s="40">
        <f t="shared" si="171"/>
        <v>2016</v>
      </c>
      <c r="W1572" s="50">
        <f t="shared" si="174"/>
        <v>29.958326388892601</v>
      </c>
    </row>
    <row r="1573" spans="1:23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13">
        <f t="shared" si="172"/>
        <v>1</v>
      </c>
      <c r="P1573" s="39">
        <f t="shared" si="173"/>
        <v>20</v>
      </c>
      <c r="Q1573" s="39" t="s">
        <v>8344</v>
      </c>
      <c r="R1573" s="39" t="s">
        <v>8342</v>
      </c>
      <c r="S1573" s="42">
        <f t="shared" si="168"/>
        <v>42144.769484756944</v>
      </c>
      <c r="T1573" s="42">
        <f t="shared" si="169"/>
        <v>42174.769484756944</v>
      </c>
      <c r="U1573" s="40">
        <f t="shared" si="170"/>
        <v>2015</v>
      </c>
      <c r="V1573" s="40">
        <f t="shared" si="171"/>
        <v>2015</v>
      </c>
      <c r="W1573" s="50">
        <f t="shared" si="174"/>
        <v>30</v>
      </c>
    </row>
    <row r="1574" spans="1:23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13">
        <f t="shared" si="172"/>
        <v>5</v>
      </c>
      <c r="P1574" s="39">
        <f t="shared" si="173"/>
        <v>41.67</v>
      </c>
      <c r="Q1574" s="39" t="s">
        <v>8344</v>
      </c>
      <c r="R1574" s="39" t="s">
        <v>8342</v>
      </c>
      <c r="S1574" s="42">
        <f t="shared" si="168"/>
        <v>42404.033100219909</v>
      </c>
      <c r="T1574" s="42">
        <f t="shared" si="169"/>
        <v>42428.999316435191</v>
      </c>
      <c r="U1574" s="40">
        <f t="shared" si="170"/>
        <v>2016</v>
      </c>
      <c r="V1574" s="40">
        <f t="shared" si="171"/>
        <v>2016</v>
      </c>
      <c r="W1574" s="50">
        <f t="shared" si="174"/>
        <v>24.966216215281747</v>
      </c>
    </row>
    <row r="1575" spans="1:23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13">
        <f t="shared" si="172"/>
        <v>2</v>
      </c>
      <c r="P1575" s="39">
        <f t="shared" si="173"/>
        <v>74.33</v>
      </c>
      <c r="Q1575" s="39" t="s">
        <v>8344</v>
      </c>
      <c r="R1575" s="39" t="s">
        <v>8342</v>
      </c>
      <c r="S1575" s="42">
        <f t="shared" si="168"/>
        <v>42786.000032430558</v>
      </c>
      <c r="T1575" s="42">
        <f t="shared" si="169"/>
        <v>42826.165973842595</v>
      </c>
      <c r="U1575" s="40">
        <f t="shared" si="170"/>
        <v>2017</v>
      </c>
      <c r="V1575" s="40">
        <f t="shared" si="171"/>
        <v>2017</v>
      </c>
      <c r="W1575" s="50">
        <f t="shared" si="174"/>
        <v>40.165941412036773</v>
      </c>
    </row>
    <row r="1576" spans="1:23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13">
        <f t="shared" si="172"/>
        <v>5</v>
      </c>
      <c r="P1576" s="39">
        <f t="shared" si="173"/>
        <v>84.33</v>
      </c>
      <c r="Q1576" s="39" t="s">
        <v>8344</v>
      </c>
      <c r="R1576" s="39" t="s">
        <v>8342</v>
      </c>
      <c r="S1576" s="42">
        <f t="shared" si="168"/>
        <v>42017.927422789347</v>
      </c>
      <c r="T1576" s="42">
        <f t="shared" si="169"/>
        <v>42052.927422789347</v>
      </c>
      <c r="U1576" s="40">
        <f t="shared" si="170"/>
        <v>2015</v>
      </c>
      <c r="V1576" s="40">
        <f t="shared" si="171"/>
        <v>2015</v>
      </c>
      <c r="W1576" s="50">
        <f t="shared" si="174"/>
        <v>35</v>
      </c>
    </row>
    <row r="1577" spans="1:23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13">
        <f t="shared" si="172"/>
        <v>23</v>
      </c>
      <c r="P1577" s="39">
        <f t="shared" si="173"/>
        <v>65.459999999999994</v>
      </c>
      <c r="Q1577" s="39" t="s">
        <v>8344</v>
      </c>
      <c r="R1577" s="39" t="s">
        <v>8342</v>
      </c>
      <c r="S1577" s="42">
        <f t="shared" si="168"/>
        <v>41799.524262685183</v>
      </c>
      <c r="T1577" s="42">
        <f t="shared" si="169"/>
        <v>41829.524262685183</v>
      </c>
      <c r="U1577" s="40">
        <f t="shared" si="170"/>
        <v>2014</v>
      </c>
      <c r="V1577" s="40">
        <f t="shared" si="171"/>
        <v>2014</v>
      </c>
      <c r="W1577" s="50">
        <f t="shared" si="174"/>
        <v>30</v>
      </c>
    </row>
    <row r="1578" spans="1:23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13">
        <f t="shared" si="172"/>
        <v>13</v>
      </c>
      <c r="P1578" s="39">
        <f t="shared" si="173"/>
        <v>65</v>
      </c>
      <c r="Q1578" s="39" t="s">
        <v>8344</v>
      </c>
      <c r="R1578" s="39" t="s">
        <v>8342</v>
      </c>
      <c r="S1578" s="42">
        <f t="shared" si="168"/>
        <v>42140.879263518524</v>
      </c>
      <c r="T1578" s="42">
        <f t="shared" si="169"/>
        <v>42185.879263518524</v>
      </c>
      <c r="U1578" s="40">
        <f t="shared" si="170"/>
        <v>2015</v>
      </c>
      <c r="V1578" s="40">
        <f t="shared" si="171"/>
        <v>2015</v>
      </c>
      <c r="W1578" s="50">
        <f t="shared" si="174"/>
        <v>45</v>
      </c>
    </row>
    <row r="1579" spans="1:23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13">
        <f t="shared" si="172"/>
        <v>1</v>
      </c>
      <c r="P1579" s="39">
        <f t="shared" si="173"/>
        <v>27.5</v>
      </c>
      <c r="Q1579" s="39" t="s">
        <v>8344</v>
      </c>
      <c r="R1579" s="39" t="s">
        <v>8342</v>
      </c>
      <c r="S1579" s="42">
        <f t="shared" si="168"/>
        <v>41054.847780648146</v>
      </c>
      <c r="T1579" s="42">
        <f t="shared" si="169"/>
        <v>41114.847780648146</v>
      </c>
      <c r="U1579" s="40">
        <f t="shared" si="170"/>
        <v>2012</v>
      </c>
      <c r="V1579" s="40">
        <f t="shared" si="171"/>
        <v>2012</v>
      </c>
      <c r="W1579" s="50">
        <f t="shared" si="174"/>
        <v>60</v>
      </c>
    </row>
    <row r="1580" spans="1:23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13">
        <f t="shared" si="172"/>
        <v>11</v>
      </c>
      <c r="P1580" s="39">
        <f t="shared" si="173"/>
        <v>51.25</v>
      </c>
      <c r="Q1580" s="39" t="s">
        <v>8344</v>
      </c>
      <c r="R1580" s="39" t="s">
        <v>8342</v>
      </c>
      <c r="S1580" s="42">
        <f t="shared" si="168"/>
        <v>40399.065876053239</v>
      </c>
      <c r="T1580" s="42">
        <f t="shared" si="169"/>
        <v>40423.083342592588</v>
      </c>
      <c r="U1580" s="40">
        <f t="shared" si="170"/>
        <v>2010</v>
      </c>
      <c r="V1580" s="40">
        <f t="shared" si="171"/>
        <v>2010</v>
      </c>
      <c r="W1580" s="50">
        <f t="shared" si="174"/>
        <v>24.017466539349698</v>
      </c>
    </row>
    <row r="1581" spans="1:23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13">
        <f t="shared" si="172"/>
        <v>1</v>
      </c>
      <c r="P1581" s="39">
        <f t="shared" si="173"/>
        <v>14</v>
      </c>
      <c r="Q1581" s="39" t="s">
        <v>8344</v>
      </c>
      <c r="R1581" s="39" t="s">
        <v>8342</v>
      </c>
      <c r="S1581" s="42">
        <f t="shared" si="168"/>
        <v>41481.99643392361</v>
      </c>
      <c r="T1581" s="42">
        <f t="shared" si="169"/>
        <v>41514.99642466435</v>
      </c>
      <c r="U1581" s="40">
        <f t="shared" si="170"/>
        <v>2013</v>
      </c>
      <c r="V1581" s="40">
        <f t="shared" si="171"/>
        <v>2013</v>
      </c>
      <c r="W1581" s="50">
        <f t="shared" si="174"/>
        <v>32.999990740740031</v>
      </c>
    </row>
    <row r="1582" spans="1:23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13">
        <f t="shared" si="172"/>
        <v>0</v>
      </c>
      <c r="P1582" s="39">
        <f t="shared" si="173"/>
        <v>0</v>
      </c>
      <c r="Q1582" s="39" t="s">
        <v>8344</v>
      </c>
      <c r="R1582" s="39" t="s">
        <v>8342</v>
      </c>
      <c r="S1582" s="42">
        <f t="shared" si="168"/>
        <v>40990.05007784722</v>
      </c>
      <c r="T1582" s="42">
        <f t="shared" si="169"/>
        <v>41050.05007784722</v>
      </c>
      <c r="U1582" s="40">
        <f t="shared" si="170"/>
        <v>2012</v>
      </c>
      <c r="V1582" s="40">
        <f t="shared" si="171"/>
        <v>2012</v>
      </c>
      <c r="W1582" s="50">
        <f t="shared" si="174"/>
        <v>60</v>
      </c>
    </row>
    <row r="1583" spans="1:23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13">
        <f t="shared" si="172"/>
        <v>1</v>
      </c>
      <c r="P1583" s="39">
        <f t="shared" si="173"/>
        <v>5</v>
      </c>
      <c r="Q1583" s="39" t="s">
        <v>8345</v>
      </c>
      <c r="R1583" s="39" t="s">
        <v>8337</v>
      </c>
      <c r="S1583" s="42">
        <f t="shared" si="168"/>
        <v>42325.448960532405</v>
      </c>
      <c r="T1583" s="42">
        <f t="shared" si="169"/>
        <v>42357.448969791672</v>
      </c>
      <c r="U1583" s="40">
        <f t="shared" si="170"/>
        <v>2015</v>
      </c>
      <c r="V1583" s="40">
        <f t="shared" si="171"/>
        <v>2015</v>
      </c>
      <c r="W1583" s="50">
        <f t="shared" si="174"/>
        <v>32.000009259267244</v>
      </c>
    </row>
    <row r="1584" spans="1:23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13">
        <f t="shared" si="172"/>
        <v>9</v>
      </c>
      <c r="P1584" s="39">
        <f t="shared" si="173"/>
        <v>31</v>
      </c>
      <c r="Q1584" s="39" t="s">
        <v>8345</v>
      </c>
      <c r="R1584" s="39" t="s">
        <v>8337</v>
      </c>
      <c r="S1584" s="42">
        <f t="shared" si="168"/>
        <v>42246.789965891207</v>
      </c>
      <c r="T1584" s="42">
        <f t="shared" si="169"/>
        <v>42303.888893518524</v>
      </c>
      <c r="U1584" s="40">
        <f t="shared" si="170"/>
        <v>2015</v>
      </c>
      <c r="V1584" s="40">
        <f t="shared" si="171"/>
        <v>2015</v>
      </c>
      <c r="W1584" s="50">
        <f t="shared" si="174"/>
        <v>57.098927627317607</v>
      </c>
    </row>
    <row r="1585" spans="1:23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13">
        <f t="shared" si="172"/>
        <v>0</v>
      </c>
      <c r="P1585" s="39">
        <f t="shared" si="173"/>
        <v>15</v>
      </c>
      <c r="Q1585" s="39" t="s">
        <v>8345</v>
      </c>
      <c r="R1585" s="39" t="s">
        <v>8337</v>
      </c>
      <c r="S1585" s="42">
        <f t="shared" si="168"/>
        <v>41877.904992951386</v>
      </c>
      <c r="T1585" s="42">
        <f t="shared" si="169"/>
        <v>41907.904992951386</v>
      </c>
      <c r="U1585" s="40">
        <f t="shared" si="170"/>
        <v>2014</v>
      </c>
      <c r="V1585" s="40">
        <f t="shared" si="171"/>
        <v>2014</v>
      </c>
      <c r="W1585" s="50">
        <f t="shared" si="174"/>
        <v>30</v>
      </c>
    </row>
    <row r="1586" spans="1:23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13">
        <f t="shared" si="172"/>
        <v>0</v>
      </c>
      <c r="P1586" s="39">
        <f t="shared" si="173"/>
        <v>0</v>
      </c>
      <c r="Q1586" s="39" t="s">
        <v>8345</v>
      </c>
      <c r="R1586" s="39" t="s">
        <v>8337</v>
      </c>
      <c r="S1586" s="42">
        <f t="shared" si="168"/>
        <v>41779.649318298609</v>
      </c>
      <c r="T1586" s="42">
        <f t="shared" si="169"/>
        <v>41789.649318298609</v>
      </c>
      <c r="U1586" s="40">
        <f t="shared" si="170"/>
        <v>2014</v>
      </c>
      <c r="V1586" s="40">
        <f t="shared" si="171"/>
        <v>2014</v>
      </c>
      <c r="W1586" s="50">
        <f t="shared" si="174"/>
        <v>10</v>
      </c>
    </row>
    <row r="1587" spans="1:23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13">
        <f t="shared" si="172"/>
        <v>79</v>
      </c>
      <c r="P1587" s="39">
        <f t="shared" si="173"/>
        <v>131.66999999999999</v>
      </c>
      <c r="Q1587" s="39" t="s">
        <v>8345</v>
      </c>
      <c r="R1587" s="39" t="s">
        <v>8337</v>
      </c>
      <c r="S1587" s="42">
        <f t="shared" si="168"/>
        <v>42707.895469537034</v>
      </c>
      <c r="T1587" s="42">
        <f t="shared" si="169"/>
        <v>42729.458340277779</v>
      </c>
      <c r="U1587" s="40">
        <f t="shared" si="170"/>
        <v>2016</v>
      </c>
      <c r="V1587" s="40">
        <f t="shared" si="171"/>
        <v>2016</v>
      </c>
      <c r="W1587" s="50">
        <f t="shared" si="174"/>
        <v>21.562870740744984</v>
      </c>
    </row>
    <row r="1588" spans="1:23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13">
        <f t="shared" si="172"/>
        <v>0</v>
      </c>
      <c r="P1588" s="39">
        <f t="shared" si="173"/>
        <v>0</v>
      </c>
      <c r="Q1588" s="39" t="s">
        <v>8345</v>
      </c>
      <c r="R1588" s="39" t="s">
        <v>8337</v>
      </c>
      <c r="S1588" s="42">
        <f t="shared" si="168"/>
        <v>42069.104421550932</v>
      </c>
      <c r="T1588" s="42">
        <f t="shared" si="169"/>
        <v>42099.062759513894</v>
      </c>
      <c r="U1588" s="40">
        <f t="shared" si="170"/>
        <v>2015</v>
      </c>
      <c r="V1588" s="40">
        <f t="shared" si="171"/>
        <v>2015</v>
      </c>
      <c r="W1588" s="50">
        <f t="shared" si="174"/>
        <v>29.958337962962105</v>
      </c>
    </row>
    <row r="1589" spans="1:23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13">
        <f t="shared" si="172"/>
        <v>0</v>
      </c>
      <c r="P1589" s="39">
        <f t="shared" si="173"/>
        <v>1</v>
      </c>
      <c r="Q1589" s="39" t="s">
        <v>8345</v>
      </c>
      <c r="R1589" s="39" t="s">
        <v>8337</v>
      </c>
      <c r="S1589" s="42">
        <f t="shared" si="168"/>
        <v>41956.950994965271</v>
      </c>
      <c r="T1589" s="42">
        <f t="shared" si="169"/>
        <v>41986.950994965271</v>
      </c>
      <c r="U1589" s="40">
        <f t="shared" si="170"/>
        <v>2014</v>
      </c>
      <c r="V1589" s="40">
        <f t="shared" si="171"/>
        <v>2014</v>
      </c>
      <c r="W1589" s="50">
        <f t="shared" si="174"/>
        <v>30</v>
      </c>
    </row>
    <row r="1590" spans="1:23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13">
        <f t="shared" si="172"/>
        <v>0</v>
      </c>
      <c r="P1590" s="39">
        <f t="shared" si="173"/>
        <v>0</v>
      </c>
      <c r="Q1590" s="39" t="s">
        <v>8345</v>
      </c>
      <c r="R1590" s="39" t="s">
        <v>8337</v>
      </c>
      <c r="S1590" s="42">
        <f t="shared" si="168"/>
        <v>42005.249999988431</v>
      </c>
      <c r="T1590" s="42">
        <f t="shared" si="169"/>
        <v>42035.841668055553</v>
      </c>
      <c r="U1590" s="40">
        <f t="shared" si="170"/>
        <v>2015</v>
      </c>
      <c r="V1590" s="40">
        <f t="shared" si="171"/>
        <v>2015</v>
      </c>
      <c r="W1590" s="50">
        <f t="shared" si="174"/>
        <v>30.591668067121645</v>
      </c>
    </row>
    <row r="1591" spans="1:23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13">
        <f t="shared" si="172"/>
        <v>0</v>
      </c>
      <c r="P1591" s="39">
        <f t="shared" si="173"/>
        <v>0</v>
      </c>
      <c r="Q1591" s="39" t="s">
        <v>8345</v>
      </c>
      <c r="R1591" s="39" t="s">
        <v>8337</v>
      </c>
      <c r="S1591" s="42">
        <f t="shared" si="168"/>
        <v>42256.984801921295</v>
      </c>
      <c r="T1591" s="42">
        <f t="shared" si="169"/>
        <v>42286.984801921295</v>
      </c>
      <c r="U1591" s="40">
        <f t="shared" si="170"/>
        <v>2015</v>
      </c>
      <c r="V1591" s="40">
        <f t="shared" si="171"/>
        <v>2015</v>
      </c>
      <c r="W1591" s="50">
        <f t="shared" si="174"/>
        <v>30</v>
      </c>
    </row>
    <row r="1592" spans="1:23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13">
        <f t="shared" si="172"/>
        <v>2</v>
      </c>
      <c r="P1592" s="39">
        <f t="shared" si="173"/>
        <v>510</v>
      </c>
      <c r="Q1592" s="39" t="s">
        <v>8345</v>
      </c>
      <c r="R1592" s="39" t="s">
        <v>8337</v>
      </c>
      <c r="S1592" s="42">
        <f t="shared" si="168"/>
        <v>42240.857227592591</v>
      </c>
      <c r="T1592" s="42">
        <f t="shared" si="169"/>
        <v>42270.857227592591</v>
      </c>
      <c r="U1592" s="40">
        <f t="shared" si="170"/>
        <v>2015</v>
      </c>
      <c r="V1592" s="40">
        <f t="shared" si="171"/>
        <v>2015</v>
      </c>
      <c r="W1592" s="50">
        <f t="shared" si="174"/>
        <v>30</v>
      </c>
    </row>
    <row r="1593" spans="1:23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13">
        <f t="shared" si="172"/>
        <v>29</v>
      </c>
      <c r="P1593" s="39">
        <f t="shared" si="173"/>
        <v>44.48</v>
      </c>
      <c r="Q1593" s="39" t="s">
        <v>8345</v>
      </c>
      <c r="R1593" s="39" t="s">
        <v>8337</v>
      </c>
      <c r="S1593" s="42">
        <f t="shared" si="168"/>
        <v>42433.72617292824</v>
      </c>
      <c r="T1593" s="42">
        <f t="shared" si="169"/>
        <v>42463.684510891209</v>
      </c>
      <c r="U1593" s="40">
        <f t="shared" si="170"/>
        <v>2016</v>
      </c>
      <c r="V1593" s="40">
        <f t="shared" si="171"/>
        <v>2016</v>
      </c>
      <c r="W1593" s="50">
        <f t="shared" si="174"/>
        <v>29.958337962969381</v>
      </c>
    </row>
    <row r="1594" spans="1:23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13">
        <f t="shared" si="172"/>
        <v>0</v>
      </c>
      <c r="P1594" s="39">
        <f t="shared" si="173"/>
        <v>0</v>
      </c>
      <c r="Q1594" s="39" t="s">
        <v>8345</v>
      </c>
      <c r="R1594" s="39" t="s">
        <v>8337</v>
      </c>
      <c r="S1594" s="42">
        <f t="shared" si="168"/>
        <v>42046.072744039353</v>
      </c>
      <c r="T1594" s="42">
        <f t="shared" si="169"/>
        <v>42091.031082002315</v>
      </c>
      <c r="U1594" s="40">
        <f t="shared" si="170"/>
        <v>2015</v>
      </c>
      <c r="V1594" s="40">
        <f t="shared" si="171"/>
        <v>2015</v>
      </c>
      <c r="W1594" s="50">
        <f t="shared" si="174"/>
        <v>44.958337962962105</v>
      </c>
    </row>
    <row r="1595" spans="1:23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13">
        <f t="shared" si="172"/>
        <v>0</v>
      </c>
      <c r="P1595" s="39">
        <f t="shared" si="173"/>
        <v>1</v>
      </c>
      <c r="Q1595" s="39" t="s">
        <v>8345</v>
      </c>
      <c r="R1595" s="39" t="s">
        <v>8337</v>
      </c>
      <c r="S1595" s="42">
        <f t="shared" si="168"/>
        <v>42033.845551562496</v>
      </c>
      <c r="T1595" s="42">
        <f t="shared" si="169"/>
        <v>42063.845551562496</v>
      </c>
      <c r="U1595" s="40">
        <f t="shared" si="170"/>
        <v>2015</v>
      </c>
      <c r="V1595" s="40">
        <f t="shared" si="171"/>
        <v>2015</v>
      </c>
      <c r="W1595" s="50">
        <f t="shared" si="174"/>
        <v>30</v>
      </c>
    </row>
    <row r="1596" spans="1:23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13">
        <f t="shared" si="172"/>
        <v>21</v>
      </c>
      <c r="P1596" s="39">
        <f t="shared" si="173"/>
        <v>20.5</v>
      </c>
      <c r="Q1596" s="39" t="s">
        <v>8345</v>
      </c>
      <c r="R1596" s="39" t="s">
        <v>8337</v>
      </c>
      <c r="S1596" s="42">
        <f t="shared" si="168"/>
        <v>42445.712765995369</v>
      </c>
      <c r="T1596" s="42">
        <f t="shared" si="169"/>
        <v>42505.681253009257</v>
      </c>
      <c r="U1596" s="40">
        <f t="shared" si="170"/>
        <v>2016</v>
      </c>
      <c r="V1596" s="40">
        <f t="shared" si="171"/>
        <v>2016</v>
      </c>
      <c r="W1596" s="50">
        <f t="shared" si="174"/>
        <v>59.96848701388808</v>
      </c>
    </row>
    <row r="1597" spans="1:23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13">
        <f t="shared" si="172"/>
        <v>0</v>
      </c>
      <c r="P1597" s="39">
        <f t="shared" si="173"/>
        <v>40</v>
      </c>
      <c r="Q1597" s="39" t="s">
        <v>8345</v>
      </c>
      <c r="R1597" s="39" t="s">
        <v>8337</v>
      </c>
      <c r="S1597" s="42">
        <f t="shared" si="168"/>
        <v>41780.050101018518</v>
      </c>
      <c r="T1597" s="42">
        <f t="shared" si="169"/>
        <v>41808.842365509263</v>
      </c>
      <c r="U1597" s="40">
        <f t="shared" si="170"/>
        <v>2014</v>
      </c>
      <c r="V1597" s="40">
        <f t="shared" si="171"/>
        <v>2014</v>
      </c>
      <c r="W1597" s="50">
        <f t="shared" si="174"/>
        <v>28.792264490744856</v>
      </c>
    </row>
    <row r="1598" spans="1:23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13">
        <f t="shared" si="172"/>
        <v>2</v>
      </c>
      <c r="P1598" s="39">
        <f t="shared" si="173"/>
        <v>25</v>
      </c>
      <c r="Q1598" s="39" t="s">
        <v>8345</v>
      </c>
      <c r="R1598" s="39" t="s">
        <v>8337</v>
      </c>
      <c r="S1598" s="42">
        <f t="shared" si="168"/>
        <v>41941.430207974539</v>
      </c>
      <c r="T1598" s="42">
        <f t="shared" si="169"/>
        <v>41986.471870011577</v>
      </c>
      <c r="U1598" s="40">
        <f t="shared" si="170"/>
        <v>2014</v>
      </c>
      <c r="V1598" s="40">
        <f t="shared" si="171"/>
        <v>2014</v>
      </c>
      <c r="W1598" s="50">
        <f t="shared" si="174"/>
        <v>45.041662037037895</v>
      </c>
    </row>
    <row r="1599" spans="1:23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13">
        <f t="shared" si="172"/>
        <v>0</v>
      </c>
      <c r="P1599" s="39">
        <f t="shared" si="173"/>
        <v>0</v>
      </c>
      <c r="Q1599" s="39" t="s">
        <v>8345</v>
      </c>
      <c r="R1599" s="39" t="s">
        <v>8337</v>
      </c>
      <c r="S1599" s="42">
        <f t="shared" si="168"/>
        <v>42603.354134224537</v>
      </c>
      <c r="T1599" s="42">
        <f t="shared" si="169"/>
        <v>42633.354134224537</v>
      </c>
      <c r="U1599" s="40">
        <f t="shared" si="170"/>
        <v>2016</v>
      </c>
      <c r="V1599" s="40">
        <f t="shared" si="171"/>
        <v>2016</v>
      </c>
      <c r="W1599" s="50">
        <f t="shared" si="174"/>
        <v>30</v>
      </c>
    </row>
    <row r="1600" spans="1:23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13">
        <f t="shared" si="172"/>
        <v>0</v>
      </c>
      <c r="P1600" s="39">
        <f t="shared" si="173"/>
        <v>1</v>
      </c>
      <c r="Q1600" s="39" t="s">
        <v>8345</v>
      </c>
      <c r="R1600" s="39" t="s">
        <v>8337</v>
      </c>
      <c r="S1600" s="42">
        <f t="shared" si="168"/>
        <v>42151.667343263893</v>
      </c>
      <c r="T1600" s="42">
        <f t="shared" si="169"/>
        <v>42211.667343263893</v>
      </c>
      <c r="U1600" s="40">
        <f t="shared" si="170"/>
        <v>2015</v>
      </c>
      <c r="V1600" s="40">
        <f t="shared" si="171"/>
        <v>2015</v>
      </c>
      <c r="W1600" s="50">
        <f t="shared" si="174"/>
        <v>60</v>
      </c>
    </row>
    <row r="1601" spans="1:23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13">
        <f t="shared" si="172"/>
        <v>0</v>
      </c>
      <c r="P1601" s="39">
        <f t="shared" si="173"/>
        <v>0</v>
      </c>
      <c r="Q1601" s="39" t="s">
        <v>8345</v>
      </c>
      <c r="R1601" s="39" t="s">
        <v>8337</v>
      </c>
      <c r="S1601" s="42">
        <f t="shared" si="168"/>
        <v>42438.539076111112</v>
      </c>
      <c r="T1601" s="42">
        <f t="shared" si="169"/>
        <v>42468.497414074074</v>
      </c>
      <c r="U1601" s="40">
        <f t="shared" si="170"/>
        <v>2016</v>
      </c>
      <c r="V1601" s="40">
        <f t="shared" si="171"/>
        <v>2016</v>
      </c>
      <c r="W1601" s="50">
        <f t="shared" si="174"/>
        <v>29.958337962962105</v>
      </c>
    </row>
    <row r="1602" spans="1:23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13">
        <f t="shared" si="172"/>
        <v>7</v>
      </c>
      <c r="P1602" s="39">
        <f t="shared" si="173"/>
        <v>40.78</v>
      </c>
      <c r="Q1602" s="39" t="s">
        <v>8345</v>
      </c>
      <c r="R1602" s="39" t="s">
        <v>8337</v>
      </c>
      <c r="S1602" s="42">
        <f t="shared" ref="S1602:S1665" si="175">((((LEFT(J1602,10) &amp; "." &amp; RIGHT(J1602,3))/60)/60)/24)+DATE(1970,1,1)</f>
        <v>41791.057323518522</v>
      </c>
      <c r="T1602" s="42">
        <f t="shared" ref="T1602:T1665" si="176">((((LEFT(I1602,10) &amp; "." &amp; RIGHT(I1602,3))/60)/60)/24)+DATE(1970,1,1)</f>
        <v>41835.215972916667</v>
      </c>
      <c r="U1602" s="40">
        <f t="shared" ref="U1602:U1665" si="177">YEAR(T1602)</f>
        <v>2014</v>
      </c>
      <c r="V1602" s="40">
        <f t="shared" ref="V1602:V1665" si="178">YEAR(S1602)</f>
        <v>2014</v>
      </c>
      <c r="W1602" s="50">
        <f t="shared" si="174"/>
        <v>44.158649398144917</v>
      </c>
    </row>
    <row r="1603" spans="1:23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13">
        <f t="shared" ref="O1603:O1666" si="179">IFERROR(ROUND(E1603/D1603*100,0),"no backers")</f>
        <v>108</v>
      </c>
      <c r="P1603" s="39">
        <f t="shared" ref="P1603:P1666" si="180">IFERROR(ROUND(E1603/L1603,2),0)</f>
        <v>48.33</v>
      </c>
      <c r="Q1603" s="39" t="s">
        <v>8309</v>
      </c>
      <c r="R1603" s="39" t="s">
        <v>8308</v>
      </c>
      <c r="S1603" s="42">
        <f t="shared" si="175"/>
        <v>40638.092981863425</v>
      </c>
      <c r="T1603" s="42">
        <f t="shared" si="176"/>
        <v>40668.092981863425</v>
      </c>
      <c r="U1603" s="40">
        <f t="shared" si="177"/>
        <v>2011</v>
      </c>
      <c r="V1603" s="40">
        <f t="shared" si="178"/>
        <v>2011</v>
      </c>
      <c r="W1603" s="50">
        <f t="shared" ref="W1603:W1666" si="181">T1603-S1603</f>
        <v>30</v>
      </c>
    </row>
    <row r="1604" spans="1:23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13">
        <f t="shared" si="179"/>
        <v>100</v>
      </c>
      <c r="P1604" s="39">
        <f t="shared" si="180"/>
        <v>46.95</v>
      </c>
      <c r="Q1604" s="39" t="s">
        <v>8309</v>
      </c>
      <c r="R1604" s="39" t="s">
        <v>8308</v>
      </c>
      <c r="S1604" s="42">
        <f t="shared" si="175"/>
        <v>40788.297654131944</v>
      </c>
      <c r="T1604" s="42">
        <f t="shared" si="176"/>
        <v>40830.958335648145</v>
      </c>
      <c r="U1604" s="40">
        <f t="shared" si="177"/>
        <v>2011</v>
      </c>
      <c r="V1604" s="40">
        <f t="shared" si="178"/>
        <v>2011</v>
      </c>
      <c r="W1604" s="50">
        <f t="shared" si="181"/>
        <v>42.660681516201294</v>
      </c>
    </row>
    <row r="1605" spans="1:23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13">
        <f t="shared" si="179"/>
        <v>100</v>
      </c>
      <c r="P1605" s="39">
        <f t="shared" si="180"/>
        <v>66.69</v>
      </c>
      <c r="Q1605" s="39" t="s">
        <v>8309</v>
      </c>
      <c r="R1605" s="39" t="s">
        <v>8308</v>
      </c>
      <c r="S1605" s="42">
        <f t="shared" si="175"/>
        <v>40876.169669664356</v>
      </c>
      <c r="T1605" s="42">
        <f t="shared" si="176"/>
        <v>40936.169669664356</v>
      </c>
      <c r="U1605" s="40">
        <f t="shared" si="177"/>
        <v>2012</v>
      </c>
      <c r="V1605" s="40">
        <f t="shared" si="178"/>
        <v>2011</v>
      </c>
      <c r="W1605" s="50">
        <f t="shared" si="181"/>
        <v>60</v>
      </c>
    </row>
    <row r="1606" spans="1:23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13">
        <f t="shared" si="179"/>
        <v>122</v>
      </c>
      <c r="P1606" s="39">
        <f t="shared" si="180"/>
        <v>48.84</v>
      </c>
      <c r="Q1606" s="39" t="s">
        <v>8309</v>
      </c>
      <c r="R1606" s="39" t="s">
        <v>8308</v>
      </c>
      <c r="S1606" s="42">
        <f t="shared" si="175"/>
        <v>40945.845317534724</v>
      </c>
      <c r="T1606" s="42">
        <f t="shared" si="176"/>
        <v>40985.803655497686</v>
      </c>
      <c r="U1606" s="40">
        <f t="shared" si="177"/>
        <v>2012</v>
      </c>
      <c r="V1606" s="40">
        <f t="shared" si="178"/>
        <v>2012</v>
      </c>
      <c r="W1606" s="50">
        <f t="shared" si="181"/>
        <v>39.958337962962105</v>
      </c>
    </row>
    <row r="1607" spans="1:23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13">
        <f t="shared" si="179"/>
        <v>101</v>
      </c>
      <c r="P1607" s="39">
        <f t="shared" si="180"/>
        <v>137.31</v>
      </c>
      <c r="Q1607" s="39" t="s">
        <v>8309</v>
      </c>
      <c r="R1607" s="39" t="s">
        <v>8308</v>
      </c>
      <c r="S1607" s="42">
        <f t="shared" si="175"/>
        <v>40747.012885567128</v>
      </c>
      <c r="T1607" s="42">
        <f t="shared" si="176"/>
        <v>40756.291666666664</v>
      </c>
      <c r="U1607" s="40">
        <f t="shared" si="177"/>
        <v>2011</v>
      </c>
      <c r="V1607" s="40">
        <f t="shared" si="178"/>
        <v>2011</v>
      </c>
      <c r="W1607" s="50">
        <f t="shared" si="181"/>
        <v>9.2787810995359905</v>
      </c>
    </row>
    <row r="1608" spans="1:23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13">
        <f t="shared" si="179"/>
        <v>101</v>
      </c>
      <c r="P1608" s="39">
        <f t="shared" si="180"/>
        <v>87.83</v>
      </c>
      <c r="Q1608" s="39" t="s">
        <v>8309</v>
      </c>
      <c r="R1608" s="39" t="s">
        <v>8308</v>
      </c>
      <c r="S1608" s="42">
        <f t="shared" si="175"/>
        <v>40536.111555995369</v>
      </c>
      <c r="T1608" s="42">
        <f t="shared" si="176"/>
        <v>40626.069893958331</v>
      </c>
      <c r="U1608" s="40">
        <f t="shared" si="177"/>
        <v>2011</v>
      </c>
      <c r="V1608" s="40">
        <f t="shared" si="178"/>
        <v>2010</v>
      </c>
      <c r="W1608" s="50">
        <f t="shared" si="181"/>
        <v>89.958337962962105</v>
      </c>
    </row>
    <row r="1609" spans="1:23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13">
        <f t="shared" si="179"/>
        <v>145</v>
      </c>
      <c r="P1609" s="39">
        <f t="shared" si="180"/>
        <v>70.790000000000006</v>
      </c>
      <c r="Q1609" s="39" t="s">
        <v>8309</v>
      </c>
      <c r="R1609" s="39" t="s">
        <v>8308</v>
      </c>
      <c r="S1609" s="42">
        <f t="shared" si="175"/>
        <v>41053.808465868053</v>
      </c>
      <c r="T1609" s="42">
        <f t="shared" si="176"/>
        <v>41074.808470497686</v>
      </c>
      <c r="U1609" s="40">
        <f t="shared" si="177"/>
        <v>2012</v>
      </c>
      <c r="V1609" s="40">
        <f t="shared" si="178"/>
        <v>2012</v>
      </c>
      <c r="W1609" s="50">
        <f t="shared" si="181"/>
        <v>21.000004629633622</v>
      </c>
    </row>
    <row r="1610" spans="1:23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13">
        <f t="shared" si="179"/>
        <v>101</v>
      </c>
      <c r="P1610" s="39">
        <f t="shared" si="180"/>
        <v>52.83</v>
      </c>
      <c r="Q1610" s="39" t="s">
        <v>8309</v>
      </c>
      <c r="R1610" s="39" t="s">
        <v>8308</v>
      </c>
      <c r="S1610" s="42">
        <f t="shared" si="175"/>
        <v>41607.830867893521</v>
      </c>
      <c r="T1610" s="42">
        <f t="shared" si="176"/>
        <v>41640.2264</v>
      </c>
      <c r="U1610" s="40">
        <f t="shared" si="177"/>
        <v>2014</v>
      </c>
      <c r="V1610" s="40">
        <f t="shared" si="178"/>
        <v>2013</v>
      </c>
      <c r="W1610" s="50">
        <f t="shared" si="181"/>
        <v>32.39553210647864</v>
      </c>
    </row>
    <row r="1611" spans="1:23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13">
        <f t="shared" si="179"/>
        <v>118</v>
      </c>
      <c r="P1611" s="39">
        <f t="shared" si="180"/>
        <v>443.75</v>
      </c>
      <c r="Q1611" s="39" t="s">
        <v>8309</v>
      </c>
      <c r="R1611" s="39" t="s">
        <v>8308</v>
      </c>
      <c r="S1611" s="42">
        <f t="shared" si="175"/>
        <v>40796.001272094909</v>
      </c>
      <c r="T1611" s="42">
        <f t="shared" si="176"/>
        <v>40849.333342592588</v>
      </c>
      <c r="U1611" s="40">
        <f t="shared" si="177"/>
        <v>2011</v>
      </c>
      <c r="V1611" s="40">
        <f t="shared" si="178"/>
        <v>2011</v>
      </c>
      <c r="W1611" s="50">
        <f t="shared" si="181"/>
        <v>53.332070497679524</v>
      </c>
    </row>
    <row r="1612" spans="1:23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13">
        <f t="shared" si="179"/>
        <v>272</v>
      </c>
      <c r="P1612" s="39">
        <f t="shared" si="180"/>
        <v>48.54</v>
      </c>
      <c r="Q1612" s="39" t="s">
        <v>8309</v>
      </c>
      <c r="R1612" s="39" t="s">
        <v>8308</v>
      </c>
      <c r="S1612" s="42">
        <f t="shared" si="175"/>
        <v>41228.924890162038</v>
      </c>
      <c r="T1612" s="42">
        <f t="shared" si="176"/>
        <v>41258.924890162038</v>
      </c>
      <c r="U1612" s="40">
        <f t="shared" si="177"/>
        <v>2012</v>
      </c>
      <c r="V1612" s="40">
        <f t="shared" si="178"/>
        <v>2012</v>
      </c>
      <c r="W1612" s="50">
        <f t="shared" si="181"/>
        <v>30</v>
      </c>
    </row>
    <row r="1613" spans="1:23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13">
        <f t="shared" si="179"/>
        <v>125</v>
      </c>
      <c r="P1613" s="39">
        <f t="shared" si="180"/>
        <v>37.07</v>
      </c>
      <c r="Q1613" s="39" t="s">
        <v>8309</v>
      </c>
      <c r="R1613" s="39" t="s">
        <v>8308</v>
      </c>
      <c r="S1613" s="42">
        <f t="shared" si="175"/>
        <v>41409.000370740738</v>
      </c>
      <c r="T1613" s="42">
        <f t="shared" si="176"/>
        <v>41430.000375370371</v>
      </c>
      <c r="U1613" s="40">
        <f t="shared" si="177"/>
        <v>2013</v>
      </c>
      <c r="V1613" s="40">
        <f t="shared" si="178"/>
        <v>2013</v>
      </c>
      <c r="W1613" s="50">
        <f t="shared" si="181"/>
        <v>21.000004629633622</v>
      </c>
    </row>
    <row r="1614" spans="1:23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13">
        <f t="shared" si="179"/>
        <v>110</v>
      </c>
      <c r="P1614" s="39">
        <f t="shared" si="180"/>
        <v>50</v>
      </c>
      <c r="Q1614" s="39" t="s">
        <v>8309</v>
      </c>
      <c r="R1614" s="39" t="s">
        <v>8308</v>
      </c>
      <c r="S1614" s="42">
        <f t="shared" si="175"/>
        <v>41246.874819259261</v>
      </c>
      <c r="T1614" s="42">
        <f t="shared" si="176"/>
        <v>41276.874819259261</v>
      </c>
      <c r="U1614" s="40">
        <f t="shared" si="177"/>
        <v>2013</v>
      </c>
      <c r="V1614" s="40">
        <f t="shared" si="178"/>
        <v>2012</v>
      </c>
      <c r="W1614" s="50">
        <f t="shared" si="181"/>
        <v>30</v>
      </c>
    </row>
    <row r="1615" spans="1:23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13">
        <f t="shared" si="179"/>
        <v>102</v>
      </c>
      <c r="P1615" s="39">
        <f t="shared" si="180"/>
        <v>39.04</v>
      </c>
      <c r="Q1615" s="39" t="s">
        <v>8309</v>
      </c>
      <c r="R1615" s="39" t="s">
        <v>8308</v>
      </c>
      <c r="S1615" s="42">
        <f t="shared" si="175"/>
        <v>41082.069469930553</v>
      </c>
      <c r="T1615" s="42">
        <f t="shared" si="176"/>
        <v>41112.069469930553</v>
      </c>
      <c r="U1615" s="40">
        <f t="shared" si="177"/>
        <v>2012</v>
      </c>
      <c r="V1615" s="40">
        <f t="shared" si="178"/>
        <v>2012</v>
      </c>
      <c r="W1615" s="50">
        <f t="shared" si="181"/>
        <v>30</v>
      </c>
    </row>
    <row r="1616" spans="1:23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13">
        <f t="shared" si="179"/>
        <v>103</v>
      </c>
      <c r="P1616" s="39">
        <f t="shared" si="180"/>
        <v>66.69</v>
      </c>
      <c r="Q1616" s="39" t="s">
        <v>8309</v>
      </c>
      <c r="R1616" s="39" t="s">
        <v>8308</v>
      </c>
      <c r="S1616" s="42">
        <f t="shared" si="175"/>
        <v>41794.98113158565</v>
      </c>
      <c r="T1616" s="42">
        <f t="shared" si="176"/>
        <v>41854.708335648145</v>
      </c>
      <c r="U1616" s="40">
        <f t="shared" si="177"/>
        <v>2014</v>
      </c>
      <c r="V1616" s="40">
        <f t="shared" si="178"/>
        <v>2014</v>
      </c>
      <c r="W1616" s="50">
        <f t="shared" si="181"/>
        <v>59.72720406249573</v>
      </c>
    </row>
    <row r="1617" spans="1:23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13">
        <f t="shared" si="179"/>
        <v>114</v>
      </c>
      <c r="P1617" s="39">
        <f t="shared" si="180"/>
        <v>67.13</v>
      </c>
      <c r="Q1617" s="39" t="s">
        <v>8309</v>
      </c>
      <c r="R1617" s="39" t="s">
        <v>8308</v>
      </c>
      <c r="S1617" s="42">
        <f t="shared" si="175"/>
        <v>40845.05088884259</v>
      </c>
      <c r="T1617" s="42">
        <f t="shared" si="176"/>
        <v>40890.092550879628</v>
      </c>
      <c r="U1617" s="40">
        <f t="shared" si="177"/>
        <v>2011</v>
      </c>
      <c r="V1617" s="40">
        <f t="shared" si="178"/>
        <v>2011</v>
      </c>
      <c r="W1617" s="50">
        <f t="shared" si="181"/>
        <v>45.041662037037895</v>
      </c>
    </row>
    <row r="1618" spans="1:23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13">
        <f t="shared" si="179"/>
        <v>104</v>
      </c>
      <c r="P1618" s="39">
        <f t="shared" si="180"/>
        <v>66.37</v>
      </c>
      <c r="Q1618" s="39" t="s">
        <v>8309</v>
      </c>
      <c r="R1618" s="39" t="s">
        <v>8308</v>
      </c>
      <c r="S1618" s="42">
        <f t="shared" si="175"/>
        <v>41194.715530335649</v>
      </c>
      <c r="T1618" s="42">
        <f t="shared" si="176"/>
        <v>41235.916673611107</v>
      </c>
      <c r="U1618" s="40">
        <f t="shared" si="177"/>
        <v>2012</v>
      </c>
      <c r="V1618" s="40">
        <f t="shared" si="178"/>
        <v>2012</v>
      </c>
      <c r="W1618" s="50">
        <f t="shared" si="181"/>
        <v>41.20114327545889</v>
      </c>
    </row>
    <row r="1619" spans="1:23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13">
        <f t="shared" si="179"/>
        <v>146</v>
      </c>
      <c r="P1619" s="39">
        <f t="shared" si="180"/>
        <v>64.62</v>
      </c>
      <c r="Q1619" s="39" t="s">
        <v>8309</v>
      </c>
      <c r="R1619" s="39" t="s">
        <v>8308</v>
      </c>
      <c r="S1619" s="42">
        <f t="shared" si="175"/>
        <v>41546.664215138888</v>
      </c>
      <c r="T1619" s="42">
        <f t="shared" si="176"/>
        <v>41579.791671296298</v>
      </c>
      <c r="U1619" s="40">
        <f t="shared" si="177"/>
        <v>2013</v>
      </c>
      <c r="V1619" s="40">
        <f t="shared" si="178"/>
        <v>2013</v>
      </c>
      <c r="W1619" s="50">
        <f t="shared" si="181"/>
        <v>33.127456157410052</v>
      </c>
    </row>
    <row r="1620" spans="1:23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13">
        <f t="shared" si="179"/>
        <v>105</v>
      </c>
      <c r="P1620" s="39">
        <f t="shared" si="180"/>
        <v>58.37</v>
      </c>
      <c r="Q1620" s="39" t="s">
        <v>8309</v>
      </c>
      <c r="R1620" s="39" t="s">
        <v>8308</v>
      </c>
      <c r="S1620" s="42">
        <f t="shared" si="175"/>
        <v>41301.654344155097</v>
      </c>
      <c r="T1620" s="42">
        <f t="shared" si="176"/>
        <v>41341.654344155097</v>
      </c>
      <c r="U1620" s="40">
        <f t="shared" si="177"/>
        <v>2013</v>
      </c>
      <c r="V1620" s="40">
        <f t="shared" si="178"/>
        <v>2013</v>
      </c>
      <c r="W1620" s="50">
        <f t="shared" si="181"/>
        <v>40</v>
      </c>
    </row>
    <row r="1621" spans="1:23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13">
        <f t="shared" si="179"/>
        <v>133</v>
      </c>
      <c r="P1621" s="39">
        <f t="shared" si="180"/>
        <v>86.96</v>
      </c>
      <c r="Q1621" s="39" t="s">
        <v>8309</v>
      </c>
      <c r="R1621" s="39" t="s">
        <v>8308</v>
      </c>
      <c r="S1621" s="42">
        <f t="shared" si="175"/>
        <v>41876.186190810186</v>
      </c>
      <c r="T1621" s="42">
        <f t="shared" si="176"/>
        <v>41897.186183865742</v>
      </c>
      <c r="U1621" s="40">
        <f t="shared" si="177"/>
        <v>2014</v>
      </c>
      <c r="V1621" s="40">
        <f t="shared" si="178"/>
        <v>2014</v>
      </c>
      <c r="W1621" s="50">
        <f t="shared" si="181"/>
        <v>20.999993055556843</v>
      </c>
    </row>
    <row r="1622" spans="1:23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13">
        <f t="shared" si="179"/>
        <v>113</v>
      </c>
      <c r="P1622" s="39">
        <f t="shared" si="180"/>
        <v>66.47</v>
      </c>
      <c r="Q1622" s="39" t="s">
        <v>8309</v>
      </c>
      <c r="R1622" s="39" t="s">
        <v>8308</v>
      </c>
      <c r="S1622" s="42">
        <f t="shared" si="175"/>
        <v>41321.339584953705</v>
      </c>
      <c r="T1622" s="42">
        <f t="shared" si="176"/>
        <v>41328.339594212965</v>
      </c>
      <c r="U1622" s="40">
        <f t="shared" si="177"/>
        <v>2013</v>
      </c>
      <c r="V1622" s="40">
        <f t="shared" si="178"/>
        <v>2013</v>
      </c>
      <c r="W1622" s="50">
        <f t="shared" si="181"/>
        <v>7.0000092592599685</v>
      </c>
    </row>
    <row r="1623" spans="1:23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13">
        <f t="shared" si="179"/>
        <v>121</v>
      </c>
      <c r="P1623" s="39">
        <f t="shared" si="180"/>
        <v>163.78</v>
      </c>
      <c r="Q1623" s="39" t="s">
        <v>8309</v>
      </c>
      <c r="R1623" s="39" t="s">
        <v>8308</v>
      </c>
      <c r="S1623" s="42">
        <f t="shared" si="175"/>
        <v>41003.606655266209</v>
      </c>
      <c r="T1623" s="42">
        <f t="shared" si="176"/>
        <v>41057.165978472221</v>
      </c>
      <c r="U1623" s="40">
        <f t="shared" si="177"/>
        <v>2012</v>
      </c>
      <c r="V1623" s="40">
        <f t="shared" si="178"/>
        <v>2012</v>
      </c>
      <c r="W1623" s="50">
        <f t="shared" si="181"/>
        <v>53.559323206012778</v>
      </c>
    </row>
    <row r="1624" spans="1:23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13">
        <f t="shared" si="179"/>
        <v>102</v>
      </c>
      <c r="P1624" s="39">
        <f t="shared" si="180"/>
        <v>107.98</v>
      </c>
      <c r="Q1624" s="39" t="s">
        <v>8309</v>
      </c>
      <c r="R1624" s="39" t="s">
        <v>8308</v>
      </c>
      <c r="S1624" s="42">
        <f t="shared" si="175"/>
        <v>41950.294848078702</v>
      </c>
      <c r="T1624" s="42">
        <f t="shared" si="176"/>
        <v>41990.332640509267</v>
      </c>
      <c r="U1624" s="40">
        <f t="shared" si="177"/>
        <v>2014</v>
      </c>
      <c r="V1624" s="40">
        <f t="shared" si="178"/>
        <v>2014</v>
      </c>
      <c r="W1624" s="50">
        <f t="shared" si="181"/>
        <v>40.037792430564878</v>
      </c>
    </row>
    <row r="1625" spans="1:23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13">
        <f t="shared" si="179"/>
        <v>101</v>
      </c>
      <c r="P1625" s="39">
        <f t="shared" si="180"/>
        <v>42.11</v>
      </c>
      <c r="Q1625" s="39" t="s">
        <v>8309</v>
      </c>
      <c r="R1625" s="39" t="s">
        <v>8308</v>
      </c>
      <c r="S1625" s="42">
        <f t="shared" si="175"/>
        <v>41453.688531122687</v>
      </c>
      <c r="T1625" s="42">
        <f t="shared" si="176"/>
        <v>41513.688531122687</v>
      </c>
      <c r="U1625" s="40">
        <f t="shared" si="177"/>
        <v>2013</v>
      </c>
      <c r="V1625" s="40">
        <f t="shared" si="178"/>
        <v>2013</v>
      </c>
      <c r="W1625" s="50">
        <f t="shared" si="181"/>
        <v>60</v>
      </c>
    </row>
    <row r="1626" spans="1:23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13">
        <f t="shared" si="179"/>
        <v>118</v>
      </c>
      <c r="P1626" s="39">
        <f t="shared" si="180"/>
        <v>47.2</v>
      </c>
      <c r="Q1626" s="39" t="s">
        <v>8309</v>
      </c>
      <c r="R1626" s="39" t="s">
        <v>8308</v>
      </c>
      <c r="S1626" s="42">
        <f t="shared" si="175"/>
        <v>41243.367307118053</v>
      </c>
      <c r="T1626" s="42">
        <f t="shared" si="176"/>
        <v>41283.367307118053</v>
      </c>
      <c r="U1626" s="40">
        <f t="shared" si="177"/>
        <v>2013</v>
      </c>
      <c r="V1626" s="40">
        <f t="shared" si="178"/>
        <v>2012</v>
      </c>
      <c r="W1626" s="50">
        <f t="shared" si="181"/>
        <v>40</v>
      </c>
    </row>
    <row r="1627" spans="1:23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13">
        <f t="shared" si="179"/>
        <v>155</v>
      </c>
      <c r="P1627" s="39">
        <f t="shared" si="180"/>
        <v>112.02</v>
      </c>
      <c r="Q1627" s="39" t="s">
        <v>8309</v>
      </c>
      <c r="R1627" s="39" t="s">
        <v>8308</v>
      </c>
      <c r="S1627" s="42">
        <f t="shared" si="175"/>
        <v>41135.699697372685</v>
      </c>
      <c r="T1627" s="42">
        <f t="shared" si="176"/>
        <v>41163.699688113426</v>
      </c>
      <c r="U1627" s="40">
        <f t="shared" si="177"/>
        <v>2012</v>
      </c>
      <c r="V1627" s="40">
        <f t="shared" si="178"/>
        <v>2012</v>
      </c>
      <c r="W1627" s="50">
        <f t="shared" si="181"/>
        <v>27.999990740740031</v>
      </c>
    </row>
    <row r="1628" spans="1:23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13">
        <f t="shared" si="179"/>
        <v>101</v>
      </c>
      <c r="P1628" s="39">
        <f t="shared" si="180"/>
        <v>74.95</v>
      </c>
      <c r="Q1628" s="39" t="s">
        <v>8309</v>
      </c>
      <c r="R1628" s="39" t="s">
        <v>8308</v>
      </c>
      <c r="S1628" s="42">
        <f t="shared" si="175"/>
        <v>41579.848000775462</v>
      </c>
      <c r="T1628" s="42">
        <f t="shared" si="176"/>
        <v>41609.889674386577</v>
      </c>
      <c r="U1628" s="40">
        <f t="shared" si="177"/>
        <v>2013</v>
      </c>
      <c r="V1628" s="40">
        <f t="shared" si="178"/>
        <v>2013</v>
      </c>
      <c r="W1628" s="50">
        <f t="shared" si="181"/>
        <v>30.041673611114675</v>
      </c>
    </row>
    <row r="1629" spans="1:23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13">
        <f t="shared" si="179"/>
        <v>117</v>
      </c>
      <c r="P1629" s="39">
        <f t="shared" si="180"/>
        <v>61.58</v>
      </c>
      <c r="Q1629" s="39" t="s">
        <v>8309</v>
      </c>
      <c r="R1629" s="39" t="s">
        <v>8308</v>
      </c>
      <c r="S1629" s="42">
        <f t="shared" si="175"/>
        <v>41205.707054270832</v>
      </c>
      <c r="T1629" s="42">
        <f t="shared" si="176"/>
        <v>41239.207649768519</v>
      </c>
      <c r="U1629" s="40">
        <f t="shared" si="177"/>
        <v>2012</v>
      </c>
      <c r="V1629" s="40">
        <f t="shared" si="178"/>
        <v>2012</v>
      </c>
      <c r="W1629" s="50">
        <f t="shared" si="181"/>
        <v>33.500595497687755</v>
      </c>
    </row>
    <row r="1630" spans="1:23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13">
        <f t="shared" si="179"/>
        <v>101</v>
      </c>
      <c r="P1630" s="39">
        <f t="shared" si="180"/>
        <v>45.88</v>
      </c>
      <c r="Q1630" s="39" t="s">
        <v>8309</v>
      </c>
      <c r="R1630" s="39" t="s">
        <v>8308</v>
      </c>
      <c r="S1630" s="42">
        <f t="shared" si="175"/>
        <v>41774.737068078706</v>
      </c>
      <c r="T1630" s="42">
        <f t="shared" si="176"/>
        <v>41807.737070393516</v>
      </c>
      <c r="U1630" s="40">
        <f t="shared" si="177"/>
        <v>2014</v>
      </c>
      <c r="V1630" s="40">
        <f t="shared" si="178"/>
        <v>2014</v>
      </c>
      <c r="W1630" s="50">
        <f t="shared" si="181"/>
        <v>33.000002314809535</v>
      </c>
    </row>
    <row r="1631" spans="1:23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13">
        <f t="shared" si="179"/>
        <v>104</v>
      </c>
      <c r="P1631" s="39">
        <f t="shared" si="180"/>
        <v>75.849999999999994</v>
      </c>
      <c r="Q1631" s="39" t="s">
        <v>8309</v>
      </c>
      <c r="R1631" s="39" t="s">
        <v>8308</v>
      </c>
      <c r="S1631" s="42">
        <f t="shared" si="175"/>
        <v>41645.867283946762</v>
      </c>
      <c r="T1631" s="42">
        <f t="shared" si="176"/>
        <v>41690.867283946762</v>
      </c>
      <c r="U1631" s="40">
        <f t="shared" si="177"/>
        <v>2014</v>
      </c>
      <c r="V1631" s="40">
        <f t="shared" si="178"/>
        <v>2014</v>
      </c>
      <c r="W1631" s="50">
        <f t="shared" si="181"/>
        <v>45</v>
      </c>
    </row>
    <row r="1632" spans="1:23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13">
        <f t="shared" si="179"/>
        <v>265</v>
      </c>
      <c r="P1632" s="39">
        <f t="shared" si="180"/>
        <v>84.21</v>
      </c>
      <c r="Q1632" s="39" t="s">
        <v>8309</v>
      </c>
      <c r="R1632" s="39" t="s">
        <v>8308</v>
      </c>
      <c r="S1632" s="42">
        <f t="shared" si="175"/>
        <v>40939.837677951393</v>
      </c>
      <c r="T1632" s="42">
        <f t="shared" si="176"/>
        <v>40970.290978472221</v>
      </c>
      <c r="U1632" s="40">
        <f t="shared" si="177"/>
        <v>2012</v>
      </c>
      <c r="V1632" s="40">
        <f t="shared" si="178"/>
        <v>2012</v>
      </c>
      <c r="W1632" s="50">
        <f t="shared" si="181"/>
        <v>30.453300520828634</v>
      </c>
    </row>
    <row r="1633" spans="1:23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13">
        <f t="shared" si="179"/>
        <v>156</v>
      </c>
      <c r="P1633" s="39">
        <f t="shared" si="180"/>
        <v>117.23</v>
      </c>
      <c r="Q1633" s="39" t="s">
        <v>8309</v>
      </c>
      <c r="R1633" s="39" t="s">
        <v>8308</v>
      </c>
      <c r="S1633" s="42">
        <f t="shared" si="175"/>
        <v>41164.859505335648</v>
      </c>
      <c r="T1633" s="42">
        <f t="shared" si="176"/>
        <v>41194.859505335648</v>
      </c>
      <c r="U1633" s="40">
        <f t="shared" si="177"/>
        <v>2012</v>
      </c>
      <c r="V1633" s="40">
        <f t="shared" si="178"/>
        <v>2012</v>
      </c>
      <c r="W1633" s="50">
        <f t="shared" si="181"/>
        <v>30</v>
      </c>
    </row>
    <row r="1634" spans="1:23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13">
        <f t="shared" si="179"/>
        <v>102</v>
      </c>
      <c r="P1634" s="39">
        <f t="shared" si="180"/>
        <v>86.49</v>
      </c>
      <c r="Q1634" s="39" t="s">
        <v>8309</v>
      </c>
      <c r="R1634" s="39" t="s">
        <v>8308</v>
      </c>
      <c r="S1634" s="42">
        <f t="shared" si="175"/>
        <v>40750.340912662039</v>
      </c>
      <c r="T1634" s="42">
        <f t="shared" si="176"/>
        <v>40810.340912662039</v>
      </c>
      <c r="U1634" s="40">
        <f t="shared" si="177"/>
        <v>2011</v>
      </c>
      <c r="V1634" s="40">
        <f t="shared" si="178"/>
        <v>2011</v>
      </c>
      <c r="W1634" s="50">
        <f t="shared" si="181"/>
        <v>60</v>
      </c>
    </row>
    <row r="1635" spans="1:23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13">
        <f t="shared" si="179"/>
        <v>100</v>
      </c>
      <c r="P1635" s="39">
        <f t="shared" si="180"/>
        <v>172.41</v>
      </c>
      <c r="Q1635" s="39" t="s">
        <v>8309</v>
      </c>
      <c r="R1635" s="39" t="s">
        <v>8308</v>
      </c>
      <c r="S1635" s="42">
        <f t="shared" si="175"/>
        <v>40896.883751805552</v>
      </c>
      <c r="T1635" s="42">
        <f t="shared" si="176"/>
        <v>40924.208333333336</v>
      </c>
      <c r="U1635" s="40">
        <f t="shared" si="177"/>
        <v>2012</v>
      </c>
      <c r="V1635" s="40">
        <f t="shared" si="178"/>
        <v>2011</v>
      </c>
      <c r="W1635" s="50">
        <f t="shared" si="181"/>
        <v>27.324581527784176</v>
      </c>
    </row>
    <row r="1636" spans="1:23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13">
        <f t="shared" si="179"/>
        <v>101</v>
      </c>
      <c r="P1636" s="39">
        <f t="shared" si="180"/>
        <v>62.81</v>
      </c>
      <c r="Q1636" s="39" t="s">
        <v>8309</v>
      </c>
      <c r="R1636" s="39" t="s">
        <v>8308</v>
      </c>
      <c r="S1636" s="42">
        <f t="shared" si="175"/>
        <v>40658.189826400463</v>
      </c>
      <c r="T1636" s="42">
        <f t="shared" si="176"/>
        <v>40696.24930949074</v>
      </c>
      <c r="U1636" s="40">
        <f t="shared" si="177"/>
        <v>2011</v>
      </c>
      <c r="V1636" s="40">
        <f t="shared" si="178"/>
        <v>2011</v>
      </c>
      <c r="W1636" s="50">
        <f t="shared" si="181"/>
        <v>38.059483090277354</v>
      </c>
    </row>
    <row r="1637" spans="1:23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13">
        <f t="shared" si="179"/>
        <v>125</v>
      </c>
      <c r="P1637" s="39">
        <f t="shared" si="180"/>
        <v>67.73</v>
      </c>
      <c r="Q1637" s="39" t="s">
        <v>8309</v>
      </c>
      <c r="R1637" s="39" t="s">
        <v>8308</v>
      </c>
      <c r="S1637" s="42">
        <f t="shared" si="175"/>
        <v>42502.86876459491</v>
      </c>
      <c r="T1637" s="42">
        <f t="shared" si="176"/>
        <v>42562.86876459491</v>
      </c>
      <c r="U1637" s="40">
        <f t="shared" si="177"/>
        <v>2016</v>
      </c>
      <c r="V1637" s="40">
        <f t="shared" si="178"/>
        <v>2016</v>
      </c>
      <c r="W1637" s="50">
        <f t="shared" si="181"/>
        <v>60</v>
      </c>
    </row>
    <row r="1638" spans="1:23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13">
        <f t="shared" si="179"/>
        <v>104</v>
      </c>
      <c r="P1638" s="39">
        <f t="shared" si="180"/>
        <v>53.56</v>
      </c>
      <c r="Q1638" s="39" t="s">
        <v>8309</v>
      </c>
      <c r="R1638" s="39" t="s">
        <v>8308</v>
      </c>
      <c r="S1638" s="42">
        <f t="shared" si="175"/>
        <v>40663.086667685187</v>
      </c>
      <c r="T1638" s="42">
        <f t="shared" si="176"/>
        <v>40706.166668981481</v>
      </c>
      <c r="U1638" s="40">
        <f t="shared" si="177"/>
        <v>2011</v>
      </c>
      <c r="V1638" s="40">
        <f t="shared" si="178"/>
        <v>2011</v>
      </c>
      <c r="W1638" s="50">
        <f t="shared" si="181"/>
        <v>43.080001296293631</v>
      </c>
    </row>
    <row r="1639" spans="1:23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13">
        <f t="shared" si="179"/>
        <v>104</v>
      </c>
      <c r="P1639" s="39">
        <f t="shared" si="180"/>
        <v>34.6</v>
      </c>
      <c r="Q1639" s="39" t="s">
        <v>8309</v>
      </c>
      <c r="R1639" s="39" t="s">
        <v>8308</v>
      </c>
      <c r="S1639" s="42">
        <f t="shared" si="175"/>
        <v>40122.751621990741</v>
      </c>
      <c r="T1639" s="42">
        <f t="shared" si="176"/>
        <v>40178.985425231484</v>
      </c>
      <c r="U1639" s="40">
        <f t="shared" si="177"/>
        <v>2009</v>
      </c>
      <c r="V1639" s="40">
        <f t="shared" si="178"/>
        <v>2009</v>
      </c>
      <c r="W1639" s="50">
        <f t="shared" si="181"/>
        <v>56.233803240742418</v>
      </c>
    </row>
    <row r="1640" spans="1:23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13">
        <f t="shared" si="179"/>
        <v>105</v>
      </c>
      <c r="P1640" s="39">
        <f t="shared" si="180"/>
        <v>38.89</v>
      </c>
      <c r="Q1640" s="39" t="s">
        <v>8309</v>
      </c>
      <c r="R1640" s="39" t="s">
        <v>8308</v>
      </c>
      <c r="S1640" s="42">
        <f t="shared" si="175"/>
        <v>41288.687140833332</v>
      </c>
      <c r="T1640" s="42">
        <f t="shared" si="176"/>
        <v>41333.892369212961</v>
      </c>
      <c r="U1640" s="40">
        <f t="shared" si="177"/>
        <v>2013</v>
      </c>
      <c r="V1640" s="40">
        <f t="shared" si="178"/>
        <v>2013</v>
      </c>
      <c r="W1640" s="50">
        <f t="shared" si="181"/>
        <v>45.205228379629261</v>
      </c>
    </row>
    <row r="1641" spans="1:23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13">
        <f t="shared" si="179"/>
        <v>100</v>
      </c>
      <c r="P1641" s="39">
        <f t="shared" si="180"/>
        <v>94.74</v>
      </c>
      <c r="Q1641" s="39" t="s">
        <v>8309</v>
      </c>
      <c r="R1641" s="39" t="s">
        <v>8308</v>
      </c>
      <c r="S1641" s="42">
        <f t="shared" si="175"/>
        <v>40941.652374594909</v>
      </c>
      <c r="T1641" s="42">
        <f t="shared" si="176"/>
        <v>40971.652374594909</v>
      </c>
      <c r="U1641" s="40">
        <f t="shared" si="177"/>
        <v>2012</v>
      </c>
      <c r="V1641" s="40">
        <f t="shared" si="178"/>
        <v>2012</v>
      </c>
      <c r="W1641" s="50">
        <f t="shared" si="181"/>
        <v>30</v>
      </c>
    </row>
    <row r="1642" spans="1:23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13">
        <f t="shared" si="179"/>
        <v>170</v>
      </c>
      <c r="P1642" s="39">
        <f t="shared" si="180"/>
        <v>39.97</v>
      </c>
      <c r="Q1642" s="39" t="s">
        <v>8309</v>
      </c>
      <c r="R1642" s="39" t="s">
        <v>8308</v>
      </c>
      <c r="S1642" s="42">
        <f t="shared" si="175"/>
        <v>40379.230971701392</v>
      </c>
      <c r="T1642" s="42">
        <f t="shared" si="176"/>
        <v>40393.082647453703</v>
      </c>
      <c r="U1642" s="40">
        <f t="shared" si="177"/>
        <v>2010</v>
      </c>
      <c r="V1642" s="40">
        <f t="shared" si="178"/>
        <v>2010</v>
      </c>
      <c r="W1642" s="50">
        <f t="shared" si="181"/>
        <v>13.851675752310257</v>
      </c>
    </row>
    <row r="1643" spans="1:23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13">
        <f t="shared" si="179"/>
        <v>101</v>
      </c>
      <c r="P1643" s="39">
        <f t="shared" si="180"/>
        <v>97.5</v>
      </c>
      <c r="Q1643" s="39" t="s">
        <v>8309</v>
      </c>
      <c r="R1643" s="39" t="s">
        <v>8332</v>
      </c>
      <c r="S1643" s="42">
        <f t="shared" si="175"/>
        <v>41962.59658268519</v>
      </c>
      <c r="T1643" s="42">
        <f t="shared" si="176"/>
        <v>41992.59658268519</v>
      </c>
      <c r="U1643" s="40">
        <f t="shared" si="177"/>
        <v>2014</v>
      </c>
      <c r="V1643" s="40">
        <f t="shared" si="178"/>
        <v>2014</v>
      </c>
      <c r="W1643" s="50">
        <f t="shared" si="181"/>
        <v>30</v>
      </c>
    </row>
    <row r="1644" spans="1:23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13">
        <f t="shared" si="179"/>
        <v>100</v>
      </c>
      <c r="P1644" s="39">
        <f t="shared" si="180"/>
        <v>42.86</v>
      </c>
      <c r="Q1644" s="39" t="s">
        <v>8309</v>
      </c>
      <c r="R1644" s="39" t="s">
        <v>8332</v>
      </c>
      <c r="S1644" s="42">
        <f t="shared" si="175"/>
        <v>40688.024626469909</v>
      </c>
      <c r="T1644" s="42">
        <f t="shared" si="176"/>
        <v>40708.024626469909</v>
      </c>
      <c r="U1644" s="40">
        <f t="shared" si="177"/>
        <v>2011</v>
      </c>
      <c r="V1644" s="40">
        <f t="shared" si="178"/>
        <v>2011</v>
      </c>
      <c r="W1644" s="50">
        <f t="shared" si="181"/>
        <v>20</v>
      </c>
    </row>
    <row r="1645" spans="1:23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13">
        <f t="shared" si="179"/>
        <v>125</v>
      </c>
      <c r="P1645" s="39">
        <f t="shared" si="180"/>
        <v>168.51</v>
      </c>
      <c r="Q1645" s="39" t="s">
        <v>8309</v>
      </c>
      <c r="R1645" s="39" t="s">
        <v>8332</v>
      </c>
      <c r="S1645" s="42">
        <f t="shared" si="175"/>
        <v>41146.824213101849</v>
      </c>
      <c r="T1645" s="42">
        <f t="shared" si="176"/>
        <v>41176.824213101849</v>
      </c>
      <c r="U1645" s="40">
        <f t="shared" si="177"/>
        <v>2012</v>
      </c>
      <c r="V1645" s="40">
        <f t="shared" si="178"/>
        <v>2012</v>
      </c>
      <c r="W1645" s="50">
        <f t="shared" si="181"/>
        <v>30</v>
      </c>
    </row>
    <row r="1646" spans="1:23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13">
        <f t="shared" si="179"/>
        <v>110</v>
      </c>
      <c r="P1646" s="39">
        <f t="shared" si="180"/>
        <v>85.55</v>
      </c>
      <c r="Q1646" s="39" t="s">
        <v>8309</v>
      </c>
      <c r="R1646" s="39" t="s">
        <v>8332</v>
      </c>
      <c r="S1646" s="42">
        <f t="shared" si="175"/>
        <v>41175.059728703702</v>
      </c>
      <c r="T1646" s="42">
        <f t="shared" si="176"/>
        <v>41235.10139074074</v>
      </c>
      <c r="U1646" s="40">
        <f t="shared" si="177"/>
        <v>2012</v>
      </c>
      <c r="V1646" s="40">
        <f t="shared" si="178"/>
        <v>2012</v>
      </c>
      <c r="W1646" s="50">
        <f t="shared" si="181"/>
        <v>60.041662037037895</v>
      </c>
    </row>
    <row r="1647" spans="1:23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13">
        <f t="shared" si="179"/>
        <v>111</v>
      </c>
      <c r="P1647" s="39">
        <f t="shared" si="180"/>
        <v>554</v>
      </c>
      <c r="Q1647" s="39" t="s">
        <v>8309</v>
      </c>
      <c r="R1647" s="39" t="s">
        <v>8332</v>
      </c>
      <c r="S1647" s="42">
        <f t="shared" si="175"/>
        <v>41521.617362731486</v>
      </c>
      <c r="T1647" s="42">
        <f t="shared" si="176"/>
        <v>41535.617369675929</v>
      </c>
      <c r="U1647" s="40">
        <f t="shared" si="177"/>
        <v>2013</v>
      </c>
      <c r="V1647" s="40">
        <f t="shared" si="178"/>
        <v>2013</v>
      </c>
      <c r="W1647" s="50">
        <f t="shared" si="181"/>
        <v>14.000006944443157</v>
      </c>
    </row>
    <row r="1648" spans="1:23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13">
        <f t="shared" si="179"/>
        <v>110</v>
      </c>
      <c r="P1648" s="39">
        <f t="shared" si="180"/>
        <v>26.55</v>
      </c>
      <c r="Q1648" s="39" t="s">
        <v>8309</v>
      </c>
      <c r="R1648" s="39" t="s">
        <v>8332</v>
      </c>
      <c r="S1648" s="42">
        <f t="shared" si="175"/>
        <v>41833.45027202546</v>
      </c>
      <c r="T1648" s="42">
        <f t="shared" si="176"/>
        <v>41865.757648842591</v>
      </c>
      <c r="U1648" s="40">
        <f t="shared" si="177"/>
        <v>2014</v>
      </c>
      <c r="V1648" s="40">
        <f t="shared" si="178"/>
        <v>2014</v>
      </c>
      <c r="W1648" s="50">
        <f t="shared" si="181"/>
        <v>32.307376817130717</v>
      </c>
    </row>
    <row r="1649" spans="1:23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13">
        <f t="shared" si="179"/>
        <v>105</v>
      </c>
      <c r="P1649" s="39">
        <f t="shared" si="180"/>
        <v>113.83</v>
      </c>
      <c r="Q1649" s="39" t="s">
        <v>8309</v>
      </c>
      <c r="R1649" s="39" t="s">
        <v>8332</v>
      </c>
      <c r="S1649" s="42">
        <f t="shared" si="175"/>
        <v>41039.409460381947</v>
      </c>
      <c r="T1649" s="42">
        <f t="shared" si="176"/>
        <v>41069.409460381947</v>
      </c>
      <c r="U1649" s="40">
        <f t="shared" si="177"/>
        <v>2012</v>
      </c>
      <c r="V1649" s="40">
        <f t="shared" si="178"/>
        <v>2012</v>
      </c>
      <c r="W1649" s="50">
        <f t="shared" si="181"/>
        <v>30</v>
      </c>
    </row>
    <row r="1650" spans="1:23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13">
        <f t="shared" si="179"/>
        <v>125</v>
      </c>
      <c r="P1650" s="39">
        <f t="shared" si="180"/>
        <v>32.01</v>
      </c>
      <c r="Q1650" s="39" t="s">
        <v>8309</v>
      </c>
      <c r="R1650" s="39" t="s">
        <v>8332</v>
      </c>
      <c r="S1650" s="42">
        <f t="shared" si="175"/>
        <v>40592.704653726854</v>
      </c>
      <c r="T1650" s="42">
        <f t="shared" si="176"/>
        <v>40622.662991689816</v>
      </c>
      <c r="U1650" s="40">
        <f t="shared" si="177"/>
        <v>2011</v>
      </c>
      <c r="V1650" s="40">
        <f t="shared" si="178"/>
        <v>2011</v>
      </c>
      <c r="W1650" s="50">
        <f t="shared" si="181"/>
        <v>29.958337962962105</v>
      </c>
    </row>
    <row r="1651" spans="1:23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13">
        <f t="shared" si="179"/>
        <v>101</v>
      </c>
      <c r="P1651" s="39">
        <f t="shared" si="180"/>
        <v>47.19</v>
      </c>
      <c r="Q1651" s="39" t="s">
        <v>8309</v>
      </c>
      <c r="R1651" s="39" t="s">
        <v>8332</v>
      </c>
      <c r="S1651" s="42">
        <f t="shared" si="175"/>
        <v>41737.68466846065</v>
      </c>
      <c r="T1651" s="42">
        <f t="shared" si="176"/>
        <v>41782.68466846065</v>
      </c>
      <c r="U1651" s="40">
        <f t="shared" si="177"/>
        <v>2014</v>
      </c>
      <c r="V1651" s="40">
        <f t="shared" si="178"/>
        <v>2014</v>
      </c>
      <c r="W1651" s="50">
        <f t="shared" si="181"/>
        <v>45</v>
      </c>
    </row>
    <row r="1652" spans="1:23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13">
        <f t="shared" si="179"/>
        <v>142</v>
      </c>
      <c r="P1652" s="39">
        <f t="shared" si="180"/>
        <v>88.47</v>
      </c>
      <c r="Q1652" s="39" t="s">
        <v>8309</v>
      </c>
      <c r="R1652" s="39" t="s">
        <v>8332</v>
      </c>
      <c r="S1652" s="42">
        <f t="shared" si="175"/>
        <v>41526.435618483796</v>
      </c>
      <c r="T1652" s="42">
        <f t="shared" si="176"/>
        <v>41556.435618483796</v>
      </c>
      <c r="U1652" s="40">
        <f t="shared" si="177"/>
        <v>2013</v>
      </c>
      <c r="V1652" s="40">
        <f t="shared" si="178"/>
        <v>2013</v>
      </c>
      <c r="W1652" s="50">
        <f t="shared" si="181"/>
        <v>30</v>
      </c>
    </row>
    <row r="1653" spans="1:23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13">
        <f t="shared" si="179"/>
        <v>101</v>
      </c>
      <c r="P1653" s="39">
        <f t="shared" si="180"/>
        <v>100.75</v>
      </c>
      <c r="Q1653" s="39" t="s">
        <v>8309</v>
      </c>
      <c r="R1653" s="39" t="s">
        <v>8332</v>
      </c>
      <c r="S1653" s="42">
        <f t="shared" si="175"/>
        <v>40625.900696990742</v>
      </c>
      <c r="T1653" s="42">
        <f t="shared" si="176"/>
        <v>40659.290973842595</v>
      </c>
      <c r="U1653" s="40">
        <f t="shared" si="177"/>
        <v>2011</v>
      </c>
      <c r="V1653" s="40">
        <f t="shared" si="178"/>
        <v>2011</v>
      </c>
      <c r="W1653" s="50">
        <f t="shared" si="181"/>
        <v>33.390276851852832</v>
      </c>
    </row>
    <row r="1654" spans="1:23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13">
        <f t="shared" si="179"/>
        <v>101</v>
      </c>
      <c r="P1654" s="39">
        <f t="shared" si="180"/>
        <v>64.709999999999994</v>
      </c>
      <c r="Q1654" s="39" t="s">
        <v>8309</v>
      </c>
      <c r="R1654" s="39" t="s">
        <v>8332</v>
      </c>
      <c r="S1654" s="42">
        <f t="shared" si="175"/>
        <v>41572.492983715274</v>
      </c>
      <c r="T1654" s="42">
        <f t="shared" si="176"/>
        <v>41602.534645752312</v>
      </c>
      <c r="U1654" s="40">
        <f t="shared" si="177"/>
        <v>2013</v>
      </c>
      <c r="V1654" s="40">
        <f t="shared" si="178"/>
        <v>2013</v>
      </c>
      <c r="W1654" s="50">
        <f t="shared" si="181"/>
        <v>30.041662037037895</v>
      </c>
    </row>
    <row r="1655" spans="1:23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13">
        <f t="shared" si="179"/>
        <v>174</v>
      </c>
      <c r="P1655" s="39">
        <f t="shared" si="180"/>
        <v>51.85</v>
      </c>
      <c r="Q1655" s="39" t="s">
        <v>8309</v>
      </c>
      <c r="R1655" s="39" t="s">
        <v>8332</v>
      </c>
      <c r="S1655" s="42">
        <f t="shared" si="175"/>
        <v>40626.834454814816</v>
      </c>
      <c r="T1655" s="42">
        <f t="shared" si="176"/>
        <v>40657.834447870373</v>
      </c>
      <c r="U1655" s="40">
        <f t="shared" si="177"/>
        <v>2011</v>
      </c>
      <c r="V1655" s="40">
        <f t="shared" si="178"/>
        <v>2011</v>
      </c>
      <c r="W1655" s="50">
        <f t="shared" si="181"/>
        <v>30.999993055556843</v>
      </c>
    </row>
    <row r="1656" spans="1:23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13">
        <f t="shared" si="179"/>
        <v>120</v>
      </c>
      <c r="P1656" s="39">
        <f t="shared" si="180"/>
        <v>38.79</v>
      </c>
      <c r="Q1656" s="39" t="s">
        <v>8309</v>
      </c>
      <c r="R1656" s="39" t="s">
        <v>8332</v>
      </c>
      <c r="S1656" s="42">
        <f t="shared" si="175"/>
        <v>40987.890742592594</v>
      </c>
      <c r="T1656" s="42">
        <f t="shared" si="176"/>
        <v>41017.890742592594</v>
      </c>
      <c r="U1656" s="40">
        <f t="shared" si="177"/>
        <v>2012</v>
      </c>
      <c r="V1656" s="40">
        <f t="shared" si="178"/>
        <v>2012</v>
      </c>
      <c r="W1656" s="50">
        <f t="shared" si="181"/>
        <v>30</v>
      </c>
    </row>
    <row r="1657" spans="1:23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13">
        <f t="shared" si="179"/>
        <v>143</v>
      </c>
      <c r="P1657" s="39">
        <f t="shared" si="180"/>
        <v>44.65</v>
      </c>
      <c r="Q1657" s="39" t="s">
        <v>8309</v>
      </c>
      <c r="R1657" s="39" t="s">
        <v>8332</v>
      </c>
      <c r="S1657" s="42">
        <f t="shared" si="175"/>
        <v>40974.79190300926</v>
      </c>
      <c r="T1657" s="42">
        <f t="shared" si="176"/>
        <v>41004.750240972222</v>
      </c>
      <c r="U1657" s="40">
        <f t="shared" si="177"/>
        <v>2012</v>
      </c>
      <c r="V1657" s="40">
        <f t="shared" si="178"/>
        <v>2012</v>
      </c>
      <c r="W1657" s="50">
        <f t="shared" si="181"/>
        <v>29.958337962962105</v>
      </c>
    </row>
    <row r="1658" spans="1:23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13">
        <f t="shared" si="179"/>
        <v>100</v>
      </c>
      <c r="P1658" s="39">
        <f t="shared" si="180"/>
        <v>156.77000000000001</v>
      </c>
      <c r="Q1658" s="39" t="s">
        <v>8309</v>
      </c>
      <c r="R1658" s="39" t="s">
        <v>8332</v>
      </c>
      <c r="S1658" s="42">
        <f t="shared" si="175"/>
        <v>41226.928843194444</v>
      </c>
      <c r="T1658" s="42">
        <f t="shared" si="176"/>
        <v>41256.928843194444</v>
      </c>
      <c r="U1658" s="40">
        <f t="shared" si="177"/>
        <v>2012</v>
      </c>
      <c r="V1658" s="40">
        <f t="shared" si="178"/>
        <v>2012</v>
      </c>
      <c r="W1658" s="50">
        <f t="shared" si="181"/>
        <v>30</v>
      </c>
    </row>
    <row r="1659" spans="1:23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13">
        <f t="shared" si="179"/>
        <v>105</v>
      </c>
      <c r="P1659" s="39">
        <f t="shared" si="180"/>
        <v>118.7</v>
      </c>
      <c r="Q1659" s="39" t="s">
        <v>8309</v>
      </c>
      <c r="R1659" s="39" t="s">
        <v>8332</v>
      </c>
      <c r="S1659" s="42">
        <f t="shared" si="175"/>
        <v>41023.782038981481</v>
      </c>
      <c r="T1659" s="42">
        <f t="shared" si="176"/>
        <v>41053.782038981481</v>
      </c>
      <c r="U1659" s="40">
        <f t="shared" si="177"/>
        <v>2012</v>
      </c>
      <c r="V1659" s="40">
        <f t="shared" si="178"/>
        <v>2012</v>
      </c>
      <c r="W1659" s="50">
        <f t="shared" si="181"/>
        <v>30</v>
      </c>
    </row>
    <row r="1660" spans="1:23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13">
        <f t="shared" si="179"/>
        <v>132</v>
      </c>
      <c r="P1660" s="39">
        <f t="shared" si="180"/>
        <v>74.150000000000006</v>
      </c>
      <c r="Q1660" s="39" t="s">
        <v>8309</v>
      </c>
      <c r="R1660" s="39" t="s">
        <v>8332</v>
      </c>
      <c r="S1660" s="42">
        <f t="shared" si="175"/>
        <v>41223.221849155096</v>
      </c>
      <c r="T1660" s="42">
        <f t="shared" si="176"/>
        <v>41261.597226851853</v>
      </c>
      <c r="U1660" s="40">
        <f t="shared" si="177"/>
        <v>2012</v>
      </c>
      <c r="V1660" s="40">
        <f t="shared" si="178"/>
        <v>2012</v>
      </c>
      <c r="W1660" s="50">
        <f t="shared" si="181"/>
        <v>38.375377696756914</v>
      </c>
    </row>
    <row r="1661" spans="1:23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13">
        <f t="shared" si="179"/>
        <v>113</v>
      </c>
      <c r="P1661" s="39">
        <f t="shared" si="180"/>
        <v>12.53</v>
      </c>
      <c r="Q1661" s="39" t="s">
        <v>8309</v>
      </c>
      <c r="R1661" s="39" t="s">
        <v>8332</v>
      </c>
      <c r="S1661" s="42">
        <f t="shared" si="175"/>
        <v>41596.913445844904</v>
      </c>
      <c r="T1661" s="42">
        <f t="shared" si="176"/>
        <v>41625.500006944443</v>
      </c>
      <c r="U1661" s="40">
        <f t="shared" si="177"/>
        <v>2013</v>
      </c>
      <c r="V1661" s="40">
        <f t="shared" si="178"/>
        <v>2013</v>
      </c>
      <c r="W1661" s="50">
        <f t="shared" si="181"/>
        <v>28.586561099538812</v>
      </c>
    </row>
    <row r="1662" spans="1:23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13">
        <f t="shared" si="179"/>
        <v>1254</v>
      </c>
      <c r="P1662" s="39">
        <f t="shared" si="180"/>
        <v>27.86</v>
      </c>
      <c r="Q1662" s="39" t="s">
        <v>8309</v>
      </c>
      <c r="R1662" s="39" t="s">
        <v>8332</v>
      </c>
      <c r="S1662" s="42">
        <f t="shared" si="175"/>
        <v>42459.693876736113</v>
      </c>
      <c r="T1662" s="42">
        <f t="shared" si="176"/>
        <v>42490.915978472221</v>
      </c>
      <c r="U1662" s="40">
        <f t="shared" si="177"/>
        <v>2016</v>
      </c>
      <c r="V1662" s="40">
        <f t="shared" si="178"/>
        <v>2016</v>
      </c>
      <c r="W1662" s="50">
        <f t="shared" si="181"/>
        <v>31.222101736108016</v>
      </c>
    </row>
    <row r="1663" spans="1:23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13">
        <f t="shared" si="179"/>
        <v>103</v>
      </c>
      <c r="P1663" s="39">
        <f t="shared" si="180"/>
        <v>80.180000000000007</v>
      </c>
      <c r="Q1663" s="39" t="s">
        <v>8309</v>
      </c>
      <c r="R1663" s="39" t="s">
        <v>8332</v>
      </c>
      <c r="S1663" s="42">
        <f t="shared" si="175"/>
        <v>42343.998053599542</v>
      </c>
      <c r="T1663" s="42">
        <f t="shared" si="176"/>
        <v>42386.875004629634</v>
      </c>
      <c r="U1663" s="40">
        <f t="shared" si="177"/>
        <v>2016</v>
      </c>
      <c r="V1663" s="40">
        <f t="shared" si="178"/>
        <v>2015</v>
      </c>
      <c r="W1663" s="50">
        <f t="shared" si="181"/>
        <v>42.876951030091732</v>
      </c>
    </row>
    <row r="1664" spans="1:23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13">
        <f t="shared" si="179"/>
        <v>103</v>
      </c>
      <c r="P1664" s="39">
        <f t="shared" si="180"/>
        <v>132.44</v>
      </c>
      <c r="Q1664" s="39" t="s">
        <v>8309</v>
      </c>
      <c r="R1664" s="39" t="s">
        <v>8332</v>
      </c>
      <c r="S1664" s="42">
        <f t="shared" si="175"/>
        <v>40848.19834185185</v>
      </c>
      <c r="T1664" s="42">
        <f t="shared" si="176"/>
        <v>40908.240003888888</v>
      </c>
      <c r="U1664" s="40">
        <f t="shared" si="177"/>
        <v>2011</v>
      </c>
      <c r="V1664" s="40">
        <f t="shared" si="178"/>
        <v>2011</v>
      </c>
      <c r="W1664" s="50">
        <f t="shared" si="181"/>
        <v>60.041662037037895</v>
      </c>
    </row>
    <row r="1665" spans="1:23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13">
        <f t="shared" si="179"/>
        <v>108</v>
      </c>
      <c r="P1665" s="39">
        <f t="shared" si="180"/>
        <v>33.75</v>
      </c>
      <c r="Q1665" s="39" t="s">
        <v>8309</v>
      </c>
      <c r="R1665" s="39" t="s">
        <v>8332</v>
      </c>
      <c r="S1665" s="42">
        <f t="shared" si="175"/>
        <v>42006.022079942129</v>
      </c>
      <c r="T1665" s="42">
        <f t="shared" si="176"/>
        <v>42036.022079942129</v>
      </c>
      <c r="U1665" s="40">
        <f t="shared" si="177"/>
        <v>2015</v>
      </c>
      <c r="V1665" s="40">
        <f t="shared" si="178"/>
        <v>2015</v>
      </c>
      <c r="W1665" s="50">
        <f t="shared" si="181"/>
        <v>30</v>
      </c>
    </row>
    <row r="1666" spans="1:23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13">
        <f t="shared" si="179"/>
        <v>122</v>
      </c>
      <c r="P1666" s="39">
        <f t="shared" si="180"/>
        <v>34.380000000000003</v>
      </c>
      <c r="Q1666" s="39" t="s">
        <v>8309</v>
      </c>
      <c r="R1666" s="39" t="s">
        <v>8332</v>
      </c>
      <c r="S1666" s="42">
        <f t="shared" ref="S1666:S1729" si="182">((((LEFT(J1666,10) &amp; "." &amp; RIGHT(J1666,3))/60)/60)/24)+DATE(1970,1,1)</f>
        <v>40939.761791875004</v>
      </c>
      <c r="T1666" s="42">
        <f t="shared" ref="T1666:T1729" si="183">((((LEFT(I1666,10) &amp; "." &amp; RIGHT(I1666,3))/60)/60)/24)+DATE(1970,1,1)</f>
        <v>40984.165976157405</v>
      </c>
      <c r="U1666" s="40">
        <f t="shared" ref="U1666:U1729" si="184">YEAR(T1666)</f>
        <v>2012</v>
      </c>
      <c r="V1666" s="40">
        <f t="shared" ref="V1666:V1729" si="185">YEAR(S1666)</f>
        <v>2012</v>
      </c>
      <c r="W1666" s="50">
        <f t="shared" si="181"/>
        <v>44.40418428240082</v>
      </c>
    </row>
    <row r="1667" spans="1:23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13">
        <f t="shared" ref="O1667:O1730" si="186">IFERROR(ROUND(E1667/D1667*100,0),"no backers")</f>
        <v>119</v>
      </c>
      <c r="P1667" s="39">
        <f t="shared" ref="P1667:P1730" si="187">IFERROR(ROUND(E1667/L1667,2),0)</f>
        <v>44.96</v>
      </c>
      <c r="Q1667" s="39" t="s">
        <v>8309</v>
      </c>
      <c r="R1667" s="39" t="s">
        <v>8332</v>
      </c>
      <c r="S1667" s="42">
        <f t="shared" si="182"/>
        <v>40564.649457326392</v>
      </c>
      <c r="T1667" s="42">
        <f t="shared" si="183"/>
        <v>40596.125006944443</v>
      </c>
      <c r="U1667" s="40">
        <f t="shared" si="184"/>
        <v>2011</v>
      </c>
      <c r="V1667" s="40">
        <f t="shared" si="185"/>
        <v>2011</v>
      </c>
      <c r="W1667" s="50">
        <f t="shared" ref="W1667:W1730" si="188">T1667-S1667</f>
        <v>31.475549618051446</v>
      </c>
    </row>
    <row r="1668" spans="1:23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13">
        <f t="shared" si="186"/>
        <v>161</v>
      </c>
      <c r="P1668" s="39">
        <f t="shared" si="187"/>
        <v>41.04</v>
      </c>
      <c r="Q1668" s="39" t="s">
        <v>8309</v>
      </c>
      <c r="R1668" s="39" t="s">
        <v>8332</v>
      </c>
      <c r="S1668" s="42">
        <f t="shared" si="182"/>
        <v>41331.253167511575</v>
      </c>
      <c r="T1668" s="42">
        <f t="shared" si="183"/>
        <v>41361.21149390046</v>
      </c>
      <c r="U1668" s="40">
        <f t="shared" si="184"/>
        <v>2013</v>
      </c>
      <c r="V1668" s="40">
        <f t="shared" si="185"/>
        <v>2013</v>
      </c>
      <c r="W1668" s="50">
        <f t="shared" si="188"/>
        <v>29.958326388885325</v>
      </c>
    </row>
    <row r="1669" spans="1:23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13">
        <f t="shared" si="186"/>
        <v>127</v>
      </c>
      <c r="P1669" s="39">
        <f t="shared" si="187"/>
        <v>52.6</v>
      </c>
      <c r="Q1669" s="39" t="s">
        <v>8309</v>
      </c>
      <c r="R1669" s="39" t="s">
        <v>8332</v>
      </c>
      <c r="S1669" s="42">
        <f t="shared" si="182"/>
        <v>41682.070582152781</v>
      </c>
      <c r="T1669" s="42">
        <f t="shared" si="183"/>
        <v>41709.290973842595</v>
      </c>
      <c r="U1669" s="40">
        <f t="shared" si="184"/>
        <v>2014</v>
      </c>
      <c r="V1669" s="40">
        <f t="shared" si="185"/>
        <v>2014</v>
      </c>
      <c r="W1669" s="50">
        <f t="shared" si="188"/>
        <v>27.220391689814278</v>
      </c>
    </row>
    <row r="1670" spans="1:23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13">
        <f t="shared" si="186"/>
        <v>103</v>
      </c>
      <c r="P1670" s="39">
        <f t="shared" si="187"/>
        <v>70.78</v>
      </c>
      <c r="Q1670" s="39" t="s">
        <v>8309</v>
      </c>
      <c r="R1670" s="39" t="s">
        <v>8332</v>
      </c>
      <c r="S1670" s="42">
        <f t="shared" si="182"/>
        <v>40845.149760868058</v>
      </c>
      <c r="T1670" s="42">
        <f t="shared" si="183"/>
        <v>40875.191434479166</v>
      </c>
      <c r="U1670" s="40">
        <f t="shared" si="184"/>
        <v>2011</v>
      </c>
      <c r="V1670" s="40">
        <f t="shared" si="185"/>
        <v>2011</v>
      </c>
      <c r="W1670" s="50">
        <f t="shared" si="188"/>
        <v>30.041673611107399</v>
      </c>
    </row>
    <row r="1671" spans="1:23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13">
        <f t="shared" si="186"/>
        <v>140</v>
      </c>
      <c r="P1671" s="39">
        <f t="shared" si="187"/>
        <v>53.75</v>
      </c>
      <c r="Q1671" s="39" t="s">
        <v>8309</v>
      </c>
      <c r="R1671" s="39" t="s">
        <v>8332</v>
      </c>
      <c r="S1671" s="42">
        <f t="shared" si="182"/>
        <v>42461.885142083338</v>
      </c>
      <c r="T1671" s="42">
        <f t="shared" si="183"/>
        <v>42521.885142083338</v>
      </c>
      <c r="U1671" s="40">
        <f t="shared" si="184"/>
        <v>2016</v>
      </c>
      <c r="V1671" s="40">
        <f t="shared" si="185"/>
        <v>2016</v>
      </c>
      <c r="W1671" s="50">
        <f t="shared" si="188"/>
        <v>60</v>
      </c>
    </row>
    <row r="1672" spans="1:23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13">
        <f t="shared" si="186"/>
        <v>103</v>
      </c>
      <c r="P1672" s="39">
        <f t="shared" si="187"/>
        <v>44.61</v>
      </c>
      <c r="Q1672" s="39" t="s">
        <v>8309</v>
      </c>
      <c r="R1672" s="39" t="s">
        <v>8332</v>
      </c>
      <c r="S1672" s="42">
        <f t="shared" si="182"/>
        <v>40313.930555543979</v>
      </c>
      <c r="T1672" s="42">
        <f t="shared" si="183"/>
        <v>40364.166671296298</v>
      </c>
      <c r="U1672" s="40">
        <f t="shared" si="184"/>
        <v>2010</v>
      </c>
      <c r="V1672" s="40">
        <f t="shared" si="185"/>
        <v>2010</v>
      </c>
      <c r="W1672" s="50">
        <f t="shared" si="188"/>
        <v>50.236115752319165</v>
      </c>
    </row>
    <row r="1673" spans="1:23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13">
        <f t="shared" si="186"/>
        <v>101</v>
      </c>
      <c r="P1673" s="39">
        <f t="shared" si="187"/>
        <v>26.15</v>
      </c>
      <c r="Q1673" s="39" t="s">
        <v>8309</v>
      </c>
      <c r="R1673" s="39" t="s">
        <v>8332</v>
      </c>
      <c r="S1673" s="42">
        <f t="shared" si="182"/>
        <v>42553.544150625006</v>
      </c>
      <c r="T1673" s="42">
        <f t="shared" si="183"/>
        <v>42583.544150625006</v>
      </c>
      <c r="U1673" s="40">
        <f t="shared" si="184"/>
        <v>2016</v>
      </c>
      <c r="V1673" s="40">
        <f t="shared" si="185"/>
        <v>2016</v>
      </c>
      <c r="W1673" s="50">
        <f t="shared" si="188"/>
        <v>30</v>
      </c>
    </row>
    <row r="1674" spans="1:23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13">
        <f t="shared" si="186"/>
        <v>113</v>
      </c>
      <c r="P1674" s="39">
        <f t="shared" si="187"/>
        <v>39.18</v>
      </c>
      <c r="Q1674" s="39" t="s">
        <v>8309</v>
      </c>
      <c r="R1674" s="39" t="s">
        <v>8332</v>
      </c>
      <c r="S1674" s="42">
        <f t="shared" si="182"/>
        <v>41034.656605671298</v>
      </c>
      <c r="T1674" s="42">
        <f t="shared" si="183"/>
        <v>41064.656605671298</v>
      </c>
      <c r="U1674" s="40">
        <f t="shared" si="184"/>
        <v>2012</v>
      </c>
      <c r="V1674" s="40">
        <f t="shared" si="185"/>
        <v>2012</v>
      </c>
      <c r="W1674" s="50">
        <f t="shared" si="188"/>
        <v>30</v>
      </c>
    </row>
    <row r="1675" spans="1:23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13">
        <f t="shared" si="186"/>
        <v>128</v>
      </c>
      <c r="P1675" s="39">
        <f t="shared" si="187"/>
        <v>45.59</v>
      </c>
      <c r="Q1675" s="39" t="s">
        <v>8309</v>
      </c>
      <c r="R1675" s="39" t="s">
        <v>8332</v>
      </c>
      <c r="S1675" s="42">
        <f t="shared" si="182"/>
        <v>42039.878389953708</v>
      </c>
      <c r="T1675" s="42">
        <f t="shared" si="183"/>
        <v>42069.878389953708</v>
      </c>
      <c r="U1675" s="40">
        <f t="shared" si="184"/>
        <v>2015</v>
      </c>
      <c r="V1675" s="40">
        <f t="shared" si="185"/>
        <v>2015</v>
      </c>
      <c r="W1675" s="50">
        <f t="shared" si="188"/>
        <v>30</v>
      </c>
    </row>
    <row r="1676" spans="1:23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13">
        <f t="shared" si="186"/>
        <v>202</v>
      </c>
      <c r="P1676" s="39">
        <f t="shared" si="187"/>
        <v>89.25</v>
      </c>
      <c r="Q1676" s="39" t="s">
        <v>8309</v>
      </c>
      <c r="R1676" s="39" t="s">
        <v>8332</v>
      </c>
      <c r="S1676" s="42">
        <f t="shared" si="182"/>
        <v>42569.605397060186</v>
      </c>
      <c r="T1676" s="42">
        <f t="shared" si="183"/>
        <v>42600.290978472221</v>
      </c>
      <c r="U1676" s="40">
        <f t="shared" si="184"/>
        <v>2016</v>
      </c>
      <c r="V1676" s="40">
        <f t="shared" si="185"/>
        <v>2016</v>
      </c>
      <c r="W1676" s="50">
        <f t="shared" si="188"/>
        <v>30.68558141203539</v>
      </c>
    </row>
    <row r="1677" spans="1:23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13">
        <f t="shared" si="186"/>
        <v>137</v>
      </c>
      <c r="P1677" s="39">
        <f t="shared" si="187"/>
        <v>40.42</v>
      </c>
      <c r="Q1677" s="39" t="s">
        <v>8309</v>
      </c>
      <c r="R1677" s="39" t="s">
        <v>8332</v>
      </c>
      <c r="S1677" s="42">
        <f t="shared" si="182"/>
        <v>40802.733108101849</v>
      </c>
      <c r="T1677" s="42">
        <f t="shared" si="183"/>
        <v>40832.918756712963</v>
      </c>
      <c r="U1677" s="40">
        <f t="shared" si="184"/>
        <v>2011</v>
      </c>
      <c r="V1677" s="40">
        <f t="shared" si="185"/>
        <v>2011</v>
      </c>
      <c r="W1677" s="50">
        <f t="shared" si="188"/>
        <v>30.18564861111372</v>
      </c>
    </row>
    <row r="1678" spans="1:23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13">
        <f t="shared" si="186"/>
        <v>115</v>
      </c>
      <c r="P1678" s="39">
        <f t="shared" si="187"/>
        <v>82.38</v>
      </c>
      <c r="Q1678" s="39" t="s">
        <v>8309</v>
      </c>
      <c r="R1678" s="39" t="s">
        <v>8332</v>
      </c>
      <c r="S1678" s="42">
        <f t="shared" si="182"/>
        <v>40973.726242442128</v>
      </c>
      <c r="T1678" s="42">
        <f t="shared" si="183"/>
        <v>41020.165980787038</v>
      </c>
      <c r="U1678" s="40">
        <f t="shared" si="184"/>
        <v>2012</v>
      </c>
      <c r="V1678" s="40">
        <f t="shared" si="185"/>
        <v>2012</v>
      </c>
      <c r="W1678" s="50">
        <f t="shared" si="188"/>
        <v>46.439738344910438</v>
      </c>
    </row>
    <row r="1679" spans="1:23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13">
        <f t="shared" si="186"/>
        <v>112</v>
      </c>
      <c r="P1679" s="39">
        <f t="shared" si="187"/>
        <v>159.52000000000001</v>
      </c>
      <c r="Q1679" s="39" t="s">
        <v>8309</v>
      </c>
      <c r="R1679" s="39" t="s">
        <v>8332</v>
      </c>
      <c r="S1679" s="42">
        <f t="shared" si="182"/>
        <v>42416.407140925927</v>
      </c>
      <c r="T1679" s="42">
        <f t="shared" si="183"/>
        <v>42476.24930949074</v>
      </c>
      <c r="U1679" s="40">
        <f t="shared" si="184"/>
        <v>2016</v>
      </c>
      <c r="V1679" s="40">
        <f t="shared" si="185"/>
        <v>2016</v>
      </c>
      <c r="W1679" s="50">
        <f t="shared" si="188"/>
        <v>59.842168564813619</v>
      </c>
    </row>
    <row r="1680" spans="1:23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13">
        <f t="shared" si="186"/>
        <v>118</v>
      </c>
      <c r="P1680" s="39">
        <f t="shared" si="187"/>
        <v>36.24</v>
      </c>
      <c r="Q1680" s="39" t="s">
        <v>8309</v>
      </c>
      <c r="R1680" s="39" t="s">
        <v>8332</v>
      </c>
      <c r="S1680" s="42">
        <f t="shared" si="182"/>
        <v>41662.854989247688</v>
      </c>
      <c r="T1680" s="42">
        <f t="shared" si="183"/>
        <v>41676.854996192131</v>
      </c>
      <c r="U1680" s="40">
        <f t="shared" si="184"/>
        <v>2014</v>
      </c>
      <c r="V1680" s="40">
        <f t="shared" si="185"/>
        <v>2014</v>
      </c>
      <c r="W1680" s="50">
        <f t="shared" si="188"/>
        <v>14.000006944443157</v>
      </c>
    </row>
    <row r="1681" spans="1:23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13">
        <f t="shared" si="186"/>
        <v>175</v>
      </c>
      <c r="P1681" s="39">
        <f t="shared" si="187"/>
        <v>62.5</v>
      </c>
      <c r="Q1681" s="39" t="s">
        <v>8309</v>
      </c>
      <c r="R1681" s="39" t="s">
        <v>8332</v>
      </c>
      <c r="S1681" s="42">
        <f t="shared" si="182"/>
        <v>40723.068814178238</v>
      </c>
      <c r="T1681" s="42">
        <f t="shared" si="183"/>
        <v>40746.068816493054</v>
      </c>
      <c r="U1681" s="40">
        <f t="shared" si="184"/>
        <v>2011</v>
      </c>
      <c r="V1681" s="40">
        <f t="shared" si="185"/>
        <v>2011</v>
      </c>
      <c r="W1681" s="50">
        <f t="shared" si="188"/>
        <v>23.000002314816811</v>
      </c>
    </row>
    <row r="1682" spans="1:23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13">
        <f t="shared" si="186"/>
        <v>118</v>
      </c>
      <c r="P1682" s="39">
        <f t="shared" si="187"/>
        <v>47</v>
      </c>
      <c r="Q1682" s="39" t="s">
        <v>8309</v>
      </c>
      <c r="R1682" s="39" t="s">
        <v>8332</v>
      </c>
      <c r="S1682" s="42">
        <f t="shared" si="182"/>
        <v>41802.757727627315</v>
      </c>
      <c r="T1682" s="42">
        <f t="shared" si="183"/>
        <v>41832.757727627315</v>
      </c>
      <c r="U1682" s="40">
        <f t="shared" si="184"/>
        <v>2014</v>
      </c>
      <c r="V1682" s="40">
        <f t="shared" si="185"/>
        <v>2014</v>
      </c>
      <c r="W1682" s="50">
        <f t="shared" si="188"/>
        <v>30</v>
      </c>
    </row>
    <row r="1683" spans="1:23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13">
        <f t="shared" si="186"/>
        <v>101</v>
      </c>
      <c r="P1683" s="39">
        <f t="shared" si="187"/>
        <v>74.58</v>
      </c>
      <c r="Q1683" s="39" t="s">
        <v>8309</v>
      </c>
      <c r="R1683" s="39" t="s">
        <v>8333</v>
      </c>
      <c r="S1683" s="42">
        <f t="shared" si="182"/>
        <v>42774.121348194443</v>
      </c>
      <c r="T1683" s="42">
        <f t="shared" si="183"/>
        <v>42823.083342592596</v>
      </c>
      <c r="U1683" s="40">
        <f t="shared" si="184"/>
        <v>2017</v>
      </c>
      <c r="V1683" s="40">
        <f t="shared" si="185"/>
        <v>2017</v>
      </c>
      <c r="W1683" s="50">
        <f t="shared" si="188"/>
        <v>48.961994398152456</v>
      </c>
    </row>
    <row r="1684" spans="1:23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13">
        <f t="shared" si="186"/>
        <v>0</v>
      </c>
      <c r="P1684" s="39">
        <f t="shared" si="187"/>
        <v>0</v>
      </c>
      <c r="Q1684" s="39" t="s">
        <v>8309</v>
      </c>
      <c r="R1684" s="39" t="s">
        <v>8333</v>
      </c>
      <c r="S1684" s="42">
        <f t="shared" si="182"/>
        <v>42779.213662731483</v>
      </c>
      <c r="T1684" s="42">
        <f t="shared" si="183"/>
        <v>42839.172000694438</v>
      </c>
      <c r="U1684" s="40">
        <f t="shared" si="184"/>
        <v>2017</v>
      </c>
      <c r="V1684" s="40">
        <f t="shared" si="185"/>
        <v>2017</v>
      </c>
      <c r="W1684" s="50">
        <f t="shared" si="188"/>
        <v>59.958337962954829</v>
      </c>
    </row>
    <row r="1685" spans="1:23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13">
        <f t="shared" si="186"/>
        <v>22</v>
      </c>
      <c r="P1685" s="39">
        <f t="shared" si="187"/>
        <v>76</v>
      </c>
      <c r="Q1685" s="39" t="s">
        <v>8309</v>
      </c>
      <c r="R1685" s="39" t="s">
        <v>8333</v>
      </c>
      <c r="S1685" s="42">
        <f t="shared" si="182"/>
        <v>42808.781691412034</v>
      </c>
      <c r="T1685" s="42">
        <f t="shared" si="183"/>
        <v>42832.781698356484</v>
      </c>
      <c r="U1685" s="40">
        <f t="shared" si="184"/>
        <v>2017</v>
      </c>
      <c r="V1685" s="40">
        <f t="shared" si="185"/>
        <v>2017</v>
      </c>
      <c r="W1685" s="50">
        <f t="shared" si="188"/>
        <v>24.000006944450433</v>
      </c>
    </row>
    <row r="1686" spans="1:23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13">
        <f t="shared" si="186"/>
        <v>109</v>
      </c>
      <c r="P1686" s="39">
        <f t="shared" si="187"/>
        <v>86.44</v>
      </c>
      <c r="Q1686" s="39" t="s">
        <v>8309</v>
      </c>
      <c r="R1686" s="39" t="s">
        <v>8333</v>
      </c>
      <c r="S1686" s="42">
        <f t="shared" si="182"/>
        <v>42783.815289826394</v>
      </c>
      <c r="T1686" s="42">
        <f t="shared" si="183"/>
        <v>42811.773630104173</v>
      </c>
      <c r="U1686" s="40">
        <f t="shared" si="184"/>
        <v>2017</v>
      </c>
      <c r="V1686" s="40">
        <f t="shared" si="185"/>
        <v>2017</v>
      </c>
      <c r="W1686" s="50">
        <f t="shared" si="188"/>
        <v>27.958340277778916</v>
      </c>
    </row>
    <row r="1687" spans="1:23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13">
        <f t="shared" si="186"/>
        <v>103</v>
      </c>
      <c r="P1687" s="39">
        <f t="shared" si="187"/>
        <v>24</v>
      </c>
      <c r="Q1687" s="39" t="s">
        <v>8309</v>
      </c>
      <c r="R1687" s="39" t="s">
        <v>8333</v>
      </c>
      <c r="S1687" s="42">
        <f t="shared" si="182"/>
        <v>42788.250268784723</v>
      </c>
      <c r="T1687" s="42">
        <f t="shared" si="183"/>
        <v>42818.208606747685</v>
      </c>
      <c r="U1687" s="40">
        <f t="shared" si="184"/>
        <v>2017</v>
      </c>
      <c r="V1687" s="40">
        <f t="shared" si="185"/>
        <v>2017</v>
      </c>
      <c r="W1687" s="50">
        <f t="shared" si="188"/>
        <v>29.958337962962105</v>
      </c>
    </row>
    <row r="1688" spans="1:23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13">
        <f t="shared" si="186"/>
        <v>0</v>
      </c>
      <c r="P1688" s="39">
        <f t="shared" si="187"/>
        <v>18</v>
      </c>
      <c r="Q1688" s="39" t="s">
        <v>8309</v>
      </c>
      <c r="R1688" s="39" t="s">
        <v>8333</v>
      </c>
      <c r="S1688" s="42">
        <f t="shared" si="182"/>
        <v>42792.843971284718</v>
      </c>
      <c r="T1688" s="42">
        <f t="shared" si="183"/>
        <v>42852.802309247687</v>
      </c>
      <c r="U1688" s="40">
        <f t="shared" si="184"/>
        <v>2017</v>
      </c>
      <c r="V1688" s="40">
        <f t="shared" si="185"/>
        <v>2017</v>
      </c>
      <c r="W1688" s="50">
        <f t="shared" si="188"/>
        <v>59.958337962969381</v>
      </c>
    </row>
    <row r="1689" spans="1:23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13">
        <f t="shared" si="186"/>
        <v>31</v>
      </c>
      <c r="P1689" s="39">
        <f t="shared" si="187"/>
        <v>80.13</v>
      </c>
      <c r="Q1689" s="39" t="s">
        <v>8309</v>
      </c>
      <c r="R1689" s="39" t="s">
        <v>8333</v>
      </c>
      <c r="S1689" s="42">
        <f t="shared" si="182"/>
        <v>42802.046819965282</v>
      </c>
      <c r="T1689" s="42">
        <f t="shared" si="183"/>
        <v>42835.843753472218</v>
      </c>
      <c r="U1689" s="40">
        <f t="shared" si="184"/>
        <v>2017</v>
      </c>
      <c r="V1689" s="40">
        <f t="shared" si="185"/>
        <v>2017</v>
      </c>
      <c r="W1689" s="50">
        <f t="shared" si="188"/>
        <v>33.796933506935602</v>
      </c>
    </row>
    <row r="1690" spans="1:23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13">
        <f t="shared" si="186"/>
        <v>44</v>
      </c>
      <c r="P1690" s="39">
        <f t="shared" si="187"/>
        <v>253.14</v>
      </c>
      <c r="Q1690" s="39" t="s">
        <v>8309</v>
      </c>
      <c r="R1690" s="39" t="s">
        <v>8333</v>
      </c>
      <c r="S1690" s="42">
        <f t="shared" si="182"/>
        <v>42804.534655023148</v>
      </c>
      <c r="T1690" s="42">
        <f t="shared" si="183"/>
        <v>42834.49299298611</v>
      </c>
      <c r="U1690" s="40">
        <f t="shared" si="184"/>
        <v>2017</v>
      </c>
      <c r="V1690" s="40">
        <f t="shared" si="185"/>
        <v>2017</v>
      </c>
      <c r="W1690" s="50">
        <f t="shared" si="188"/>
        <v>29.958337962962105</v>
      </c>
    </row>
    <row r="1691" spans="1:23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13">
        <f t="shared" si="186"/>
        <v>100</v>
      </c>
      <c r="P1691" s="39">
        <f t="shared" si="187"/>
        <v>171.43</v>
      </c>
      <c r="Q1691" s="39" t="s">
        <v>8309</v>
      </c>
      <c r="R1691" s="39" t="s">
        <v>8333</v>
      </c>
      <c r="S1691" s="42">
        <f t="shared" si="182"/>
        <v>42780.942486458327</v>
      </c>
      <c r="T1691" s="42">
        <f t="shared" si="183"/>
        <v>42810.90081284722</v>
      </c>
      <c r="U1691" s="40">
        <f t="shared" si="184"/>
        <v>2017</v>
      </c>
      <c r="V1691" s="40">
        <f t="shared" si="185"/>
        <v>2017</v>
      </c>
      <c r="W1691" s="50">
        <f t="shared" si="188"/>
        <v>29.958326388892601</v>
      </c>
    </row>
    <row r="1692" spans="1:23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13">
        <f t="shared" si="186"/>
        <v>25</v>
      </c>
      <c r="P1692" s="39">
        <f t="shared" si="187"/>
        <v>57.73</v>
      </c>
      <c r="Q1692" s="39" t="s">
        <v>8309</v>
      </c>
      <c r="R1692" s="39" t="s">
        <v>8333</v>
      </c>
      <c r="S1692" s="42">
        <f t="shared" si="182"/>
        <v>42801.431042152777</v>
      </c>
      <c r="T1692" s="42">
        <f t="shared" si="183"/>
        <v>42831.389380115739</v>
      </c>
      <c r="U1692" s="40">
        <f t="shared" si="184"/>
        <v>2017</v>
      </c>
      <c r="V1692" s="40">
        <f t="shared" si="185"/>
        <v>2017</v>
      </c>
      <c r="W1692" s="50">
        <f t="shared" si="188"/>
        <v>29.958337962962105</v>
      </c>
    </row>
    <row r="1693" spans="1:23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13">
        <f t="shared" si="186"/>
        <v>33</v>
      </c>
      <c r="P1693" s="39">
        <f t="shared" si="187"/>
        <v>264.26</v>
      </c>
      <c r="Q1693" s="39" t="s">
        <v>8309</v>
      </c>
      <c r="R1693" s="39" t="s">
        <v>8333</v>
      </c>
      <c r="S1693" s="42">
        <f t="shared" si="182"/>
        <v>42795.701481574069</v>
      </c>
      <c r="T1693" s="42">
        <f t="shared" si="183"/>
        <v>42828.041668981481</v>
      </c>
      <c r="U1693" s="40">
        <f t="shared" si="184"/>
        <v>2017</v>
      </c>
      <c r="V1693" s="40">
        <f t="shared" si="185"/>
        <v>2017</v>
      </c>
      <c r="W1693" s="50">
        <f t="shared" si="188"/>
        <v>32.340187407411577</v>
      </c>
    </row>
    <row r="1694" spans="1:23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13">
        <f t="shared" si="186"/>
        <v>48</v>
      </c>
      <c r="P1694" s="39">
        <f t="shared" si="187"/>
        <v>159.33000000000001</v>
      </c>
      <c r="Q1694" s="39" t="s">
        <v>8309</v>
      </c>
      <c r="R1694" s="39" t="s">
        <v>8333</v>
      </c>
      <c r="S1694" s="42">
        <f t="shared" si="182"/>
        <v>42788.151246145833</v>
      </c>
      <c r="T1694" s="42">
        <f t="shared" si="183"/>
        <v>42820.999314120374</v>
      </c>
      <c r="U1694" s="40">
        <f t="shared" si="184"/>
        <v>2017</v>
      </c>
      <c r="V1694" s="40">
        <f t="shared" si="185"/>
        <v>2017</v>
      </c>
      <c r="W1694" s="50">
        <f t="shared" si="188"/>
        <v>32.848067974540754</v>
      </c>
    </row>
    <row r="1695" spans="1:23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13">
        <f t="shared" si="186"/>
        <v>9</v>
      </c>
      <c r="P1695" s="39">
        <f t="shared" si="187"/>
        <v>35</v>
      </c>
      <c r="Q1695" s="39" t="s">
        <v>8309</v>
      </c>
      <c r="R1695" s="39" t="s">
        <v>8333</v>
      </c>
      <c r="S1695" s="42">
        <f t="shared" si="182"/>
        <v>42803.920279074075</v>
      </c>
      <c r="T1695" s="42">
        <f t="shared" si="183"/>
        <v>42834.833333333328</v>
      </c>
      <c r="U1695" s="40">
        <f t="shared" si="184"/>
        <v>2017</v>
      </c>
      <c r="V1695" s="40">
        <f t="shared" si="185"/>
        <v>2017</v>
      </c>
      <c r="W1695" s="50">
        <f t="shared" si="188"/>
        <v>30.91305425925384</v>
      </c>
    </row>
    <row r="1696" spans="1:23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13">
        <f t="shared" si="186"/>
        <v>0</v>
      </c>
      <c r="P1696" s="39">
        <f t="shared" si="187"/>
        <v>5</v>
      </c>
      <c r="Q1696" s="39" t="s">
        <v>8309</v>
      </c>
      <c r="R1696" s="39" t="s">
        <v>8333</v>
      </c>
      <c r="S1696" s="42">
        <f t="shared" si="182"/>
        <v>42791.669845763885</v>
      </c>
      <c r="T1696" s="42">
        <f t="shared" si="183"/>
        <v>42821.19167083333</v>
      </c>
      <c r="U1696" s="40">
        <f t="shared" si="184"/>
        <v>2017</v>
      </c>
      <c r="V1696" s="40">
        <f t="shared" si="185"/>
        <v>2017</v>
      </c>
      <c r="W1696" s="50">
        <f t="shared" si="188"/>
        <v>29.521825069445185</v>
      </c>
    </row>
    <row r="1697" spans="1:23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13">
        <f t="shared" si="186"/>
        <v>12</v>
      </c>
      <c r="P1697" s="39">
        <f t="shared" si="187"/>
        <v>61.09</v>
      </c>
      <c r="Q1697" s="39" t="s">
        <v>8309</v>
      </c>
      <c r="R1697" s="39" t="s">
        <v>8333</v>
      </c>
      <c r="S1697" s="42">
        <f t="shared" si="182"/>
        <v>42801.031417986116</v>
      </c>
      <c r="T1697" s="42">
        <f t="shared" si="183"/>
        <v>42835.041666666672</v>
      </c>
      <c r="U1697" s="40">
        <f t="shared" si="184"/>
        <v>2017</v>
      </c>
      <c r="V1697" s="40">
        <f t="shared" si="185"/>
        <v>2017</v>
      </c>
      <c r="W1697" s="50">
        <f t="shared" si="188"/>
        <v>34.010248680555378</v>
      </c>
    </row>
    <row r="1698" spans="1:23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13">
        <f t="shared" si="186"/>
        <v>0</v>
      </c>
      <c r="P1698" s="39">
        <f t="shared" si="187"/>
        <v>0</v>
      </c>
      <c r="Q1698" s="39" t="s">
        <v>8309</v>
      </c>
      <c r="R1698" s="39" t="s">
        <v>8333</v>
      </c>
      <c r="S1698" s="42">
        <f t="shared" si="182"/>
        <v>42796.069581145835</v>
      </c>
      <c r="T1698" s="42">
        <f t="shared" si="183"/>
        <v>42826.027907534721</v>
      </c>
      <c r="U1698" s="40">
        <f t="shared" si="184"/>
        <v>2017</v>
      </c>
      <c r="V1698" s="40">
        <f t="shared" si="185"/>
        <v>2017</v>
      </c>
      <c r="W1698" s="50">
        <f t="shared" si="188"/>
        <v>29.958326388885325</v>
      </c>
    </row>
    <row r="1699" spans="1:23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13">
        <f t="shared" si="186"/>
        <v>20</v>
      </c>
      <c r="P1699" s="39">
        <f t="shared" si="187"/>
        <v>114.82</v>
      </c>
      <c r="Q1699" s="39" t="s">
        <v>8309</v>
      </c>
      <c r="R1699" s="39" t="s">
        <v>8333</v>
      </c>
      <c r="S1699" s="42">
        <f t="shared" si="182"/>
        <v>42805.032965833336</v>
      </c>
      <c r="T1699" s="42">
        <f t="shared" si="183"/>
        <v>42834.991303796298</v>
      </c>
      <c r="U1699" s="40">
        <f t="shared" si="184"/>
        <v>2017</v>
      </c>
      <c r="V1699" s="40">
        <f t="shared" si="185"/>
        <v>2017</v>
      </c>
      <c r="W1699" s="50">
        <f t="shared" si="188"/>
        <v>29.958337962962105</v>
      </c>
    </row>
    <row r="1700" spans="1:23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13">
        <f t="shared" si="186"/>
        <v>0</v>
      </c>
      <c r="P1700" s="39">
        <f t="shared" si="187"/>
        <v>0</v>
      </c>
      <c r="Q1700" s="39" t="s">
        <v>8309</v>
      </c>
      <c r="R1700" s="39" t="s">
        <v>8333</v>
      </c>
      <c r="S1700" s="42">
        <f t="shared" si="182"/>
        <v>42796.207879166672</v>
      </c>
      <c r="T1700" s="42">
        <f t="shared" si="183"/>
        <v>42820.147918750001</v>
      </c>
      <c r="U1700" s="40">
        <f t="shared" si="184"/>
        <v>2017</v>
      </c>
      <c r="V1700" s="40">
        <f t="shared" si="185"/>
        <v>2017</v>
      </c>
      <c r="W1700" s="50">
        <f t="shared" si="188"/>
        <v>23.940039583329053</v>
      </c>
    </row>
    <row r="1701" spans="1:23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13">
        <f t="shared" si="186"/>
        <v>4</v>
      </c>
      <c r="P1701" s="39">
        <f t="shared" si="187"/>
        <v>54</v>
      </c>
      <c r="Q1701" s="39" t="s">
        <v>8309</v>
      </c>
      <c r="R1701" s="39" t="s">
        <v>8333</v>
      </c>
      <c r="S1701" s="42">
        <f t="shared" si="182"/>
        <v>42806.86395190972</v>
      </c>
      <c r="T1701" s="42">
        <f t="shared" si="183"/>
        <v>42836.86395190972</v>
      </c>
      <c r="U1701" s="40">
        <f t="shared" si="184"/>
        <v>2017</v>
      </c>
      <c r="V1701" s="40">
        <f t="shared" si="185"/>
        <v>2017</v>
      </c>
      <c r="W1701" s="50">
        <f t="shared" si="188"/>
        <v>30</v>
      </c>
    </row>
    <row r="1702" spans="1:23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13">
        <f t="shared" si="186"/>
        <v>26</v>
      </c>
      <c r="P1702" s="39">
        <f t="shared" si="187"/>
        <v>65.97</v>
      </c>
      <c r="Q1702" s="39" t="s">
        <v>8309</v>
      </c>
      <c r="R1702" s="39" t="s">
        <v>8333</v>
      </c>
      <c r="S1702" s="42">
        <f t="shared" si="182"/>
        <v>42796.071654976855</v>
      </c>
      <c r="T1702" s="42">
        <f t="shared" si="183"/>
        <v>42826.166668981481</v>
      </c>
      <c r="U1702" s="40">
        <f t="shared" si="184"/>
        <v>2017</v>
      </c>
      <c r="V1702" s="40">
        <f t="shared" si="185"/>
        <v>2017</v>
      </c>
      <c r="W1702" s="50">
        <f t="shared" si="188"/>
        <v>30.095014004626137</v>
      </c>
    </row>
    <row r="1703" spans="1:23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13">
        <f t="shared" si="186"/>
        <v>0</v>
      </c>
      <c r="P1703" s="39">
        <f t="shared" si="187"/>
        <v>5</v>
      </c>
      <c r="Q1703" s="39" t="s">
        <v>8309</v>
      </c>
      <c r="R1703" s="39" t="s">
        <v>8333</v>
      </c>
      <c r="S1703" s="42">
        <f t="shared" si="182"/>
        <v>41989.664414409723</v>
      </c>
      <c r="T1703" s="42">
        <f t="shared" si="183"/>
        <v>42019.664414409723</v>
      </c>
      <c r="U1703" s="40">
        <f t="shared" si="184"/>
        <v>2015</v>
      </c>
      <c r="V1703" s="40">
        <f t="shared" si="185"/>
        <v>2014</v>
      </c>
      <c r="W1703" s="50">
        <f t="shared" si="188"/>
        <v>30</v>
      </c>
    </row>
    <row r="1704" spans="1:23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13">
        <f t="shared" si="186"/>
        <v>0</v>
      </c>
      <c r="P1704" s="39">
        <f t="shared" si="187"/>
        <v>1</v>
      </c>
      <c r="Q1704" s="39" t="s">
        <v>8309</v>
      </c>
      <c r="R1704" s="39" t="s">
        <v>8333</v>
      </c>
      <c r="S1704" s="42">
        <f t="shared" si="182"/>
        <v>42063.869800347224</v>
      </c>
      <c r="T1704" s="42">
        <f t="shared" si="183"/>
        <v>42093.828126736116</v>
      </c>
      <c r="U1704" s="40">
        <f t="shared" si="184"/>
        <v>2015</v>
      </c>
      <c r="V1704" s="40">
        <f t="shared" si="185"/>
        <v>2015</v>
      </c>
      <c r="W1704" s="50">
        <f t="shared" si="188"/>
        <v>29.958326388892601</v>
      </c>
    </row>
    <row r="1705" spans="1:23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13">
        <f t="shared" si="186"/>
        <v>1</v>
      </c>
      <c r="P1705" s="39">
        <f t="shared" si="187"/>
        <v>25.5</v>
      </c>
      <c r="Q1705" s="39" t="s">
        <v>8309</v>
      </c>
      <c r="R1705" s="39" t="s">
        <v>8333</v>
      </c>
      <c r="S1705" s="42">
        <f t="shared" si="182"/>
        <v>42187.281684456015</v>
      </c>
      <c r="T1705" s="42">
        <f t="shared" si="183"/>
        <v>42247.281684456015</v>
      </c>
      <c r="U1705" s="40">
        <f t="shared" si="184"/>
        <v>2015</v>
      </c>
      <c r="V1705" s="40">
        <f t="shared" si="185"/>
        <v>2015</v>
      </c>
      <c r="W1705" s="50">
        <f t="shared" si="188"/>
        <v>60</v>
      </c>
    </row>
    <row r="1706" spans="1:23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13">
        <f t="shared" si="186"/>
        <v>65</v>
      </c>
      <c r="P1706" s="39">
        <f t="shared" si="187"/>
        <v>118.36</v>
      </c>
      <c r="Q1706" s="39" t="s">
        <v>8309</v>
      </c>
      <c r="R1706" s="39" t="s">
        <v>8333</v>
      </c>
      <c r="S1706" s="42">
        <f t="shared" si="182"/>
        <v>42021.139743900465</v>
      </c>
      <c r="T1706" s="42">
        <f t="shared" si="183"/>
        <v>42051.139743900465</v>
      </c>
      <c r="U1706" s="40">
        <f t="shared" si="184"/>
        <v>2015</v>
      </c>
      <c r="V1706" s="40">
        <f t="shared" si="185"/>
        <v>2015</v>
      </c>
      <c r="W1706" s="50">
        <f t="shared" si="188"/>
        <v>30</v>
      </c>
    </row>
    <row r="1707" spans="1:23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13">
        <f t="shared" si="186"/>
        <v>0</v>
      </c>
      <c r="P1707" s="39">
        <f t="shared" si="187"/>
        <v>0</v>
      </c>
      <c r="Q1707" s="39" t="s">
        <v>8309</v>
      </c>
      <c r="R1707" s="39" t="s">
        <v>8333</v>
      </c>
      <c r="S1707" s="42">
        <f t="shared" si="182"/>
        <v>42245.016745902773</v>
      </c>
      <c r="T1707" s="42">
        <f t="shared" si="183"/>
        <v>42256.666671296298</v>
      </c>
      <c r="U1707" s="40">
        <f t="shared" si="184"/>
        <v>2015</v>
      </c>
      <c r="V1707" s="40">
        <f t="shared" si="185"/>
        <v>2015</v>
      </c>
      <c r="W1707" s="50">
        <f t="shared" si="188"/>
        <v>11.649925393525336</v>
      </c>
    </row>
    <row r="1708" spans="1:23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13">
        <f t="shared" si="186"/>
        <v>0</v>
      </c>
      <c r="P1708" s="39">
        <f t="shared" si="187"/>
        <v>0</v>
      </c>
      <c r="Q1708" s="39" t="s">
        <v>8309</v>
      </c>
      <c r="R1708" s="39" t="s">
        <v>8333</v>
      </c>
      <c r="S1708" s="42">
        <f t="shared" si="182"/>
        <v>42179.30639435185</v>
      </c>
      <c r="T1708" s="42">
        <f t="shared" si="183"/>
        <v>42239.30639435185</v>
      </c>
      <c r="U1708" s="40">
        <f t="shared" si="184"/>
        <v>2015</v>
      </c>
      <c r="V1708" s="40">
        <f t="shared" si="185"/>
        <v>2015</v>
      </c>
      <c r="W1708" s="50">
        <f t="shared" si="188"/>
        <v>60</v>
      </c>
    </row>
    <row r="1709" spans="1:23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13">
        <f t="shared" si="186"/>
        <v>10</v>
      </c>
      <c r="P1709" s="39">
        <f t="shared" si="187"/>
        <v>54.11</v>
      </c>
      <c r="Q1709" s="39" t="s">
        <v>8309</v>
      </c>
      <c r="R1709" s="39" t="s">
        <v>8333</v>
      </c>
      <c r="S1709" s="42">
        <f t="shared" si="182"/>
        <v>42427.72101267361</v>
      </c>
      <c r="T1709" s="42">
        <f t="shared" si="183"/>
        <v>42457.679350636579</v>
      </c>
      <c r="U1709" s="40">
        <f t="shared" si="184"/>
        <v>2016</v>
      </c>
      <c r="V1709" s="40">
        <f t="shared" si="185"/>
        <v>2016</v>
      </c>
      <c r="W1709" s="50">
        <f t="shared" si="188"/>
        <v>29.958337962969381</v>
      </c>
    </row>
    <row r="1710" spans="1:23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13">
        <f t="shared" si="186"/>
        <v>0</v>
      </c>
      <c r="P1710" s="39">
        <f t="shared" si="187"/>
        <v>0</v>
      </c>
      <c r="Q1710" s="39" t="s">
        <v>8309</v>
      </c>
      <c r="R1710" s="39" t="s">
        <v>8333</v>
      </c>
      <c r="S1710" s="42">
        <f t="shared" si="182"/>
        <v>42451.866975763885</v>
      </c>
      <c r="T1710" s="42">
        <f t="shared" si="183"/>
        <v>42491.866975763885</v>
      </c>
      <c r="U1710" s="40">
        <f t="shared" si="184"/>
        <v>2016</v>
      </c>
      <c r="V1710" s="40">
        <f t="shared" si="185"/>
        <v>2016</v>
      </c>
      <c r="W1710" s="50">
        <f t="shared" si="188"/>
        <v>40</v>
      </c>
    </row>
    <row r="1711" spans="1:23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13">
        <f t="shared" si="186"/>
        <v>5</v>
      </c>
      <c r="P1711" s="39">
        <f t="shared" si="187"/>
        <v>21.25</v>
      </c>
      <c r="Q1711" s="39" t="s">
        <v>8309</v>
      </c>
      <c r="R1711" s="39" t="s">
        <v>8333</v>
      </c>
      <c r="S1711" s="42">
        <f t="shared" si="182"/>
        <v>41841.563825393518</v>
      </c>
      <c r="T1711" s="42">
        <f t="shared" si="183"/>
        <v>41882.818760879629</v>
      </c>
      <c r="U1711" s="40">
        <f t="shared" si="184"/>
        <v>2014</v>
      </c>
      <c r="V1711" s="40">
        <f t="shared" si="185"/>
        <v>2014</v>
      </c>
      <c r="W1711" s="50">
        <f t="shared" si="188"/>
        <v>41.254935486111208</v>
      </c>
    </row>
    <row r="1712" spans="1:23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13">
        <f t="shared" si="186"/>
        <v>1</v>
      </c>
      <c r="P1712" s="39">
        <f t="shared" si="187"/>
        <v>34</v>
      </c>
      <c r="Q1712" s="39" t="s">
        <v>8309</v>
      </c>
      <c r="R1712" s="39" t="s">
        <v>8333</v>
      </c>
      <c r="S1712" s="42">
        <f t="shared" si="182"/>
        <v>42341.591306574075</v>
      </c>
      <c r="T1712" s="42">
        <f t="shared" si="183"/>
        <v>42387.541666666672</v>
      </c>
      <c r="U1712" s="40">
        <f t="shared" si="184"/>
        <v>2016</v>
      </c>
      <c r="V1712" s="40">
        <f t="shared" si="185"/>
        <v>2015</v>
      </c>
      <c r="W1712" s="50">
        <f t="shared" si="188"/>
        <v>45.950360092596384</v>
      </c>
    </row>
    <row r="1713" spans="1:23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13">
        <f t="shared" si="186"/>
        <v>11</v>
      </c>
      <c r="P1713" s="39">
        <f t="shared" si="187"/>
        <v>525</v>
      </c>
      <c r="Q1713" s="39" t="s">
        <v>8309</v>
      </c>
      <c r="R1713" s="39" t="s">
        <v>8333</v>
      </c>
      <c r="S1713" s="42">
        <f t="shared" si="182"/>
        <v>41852.646227245372</v>
      </c>
      <c r="T1713" s="42">
        <f t="shared" si="183"/>
        <v>41883.646231874998</v>
      </c>
      <c r="U1713" s="40">
        <f t="shared" si="184"/>
        <v>2014</v>
      </c>
      <c r="V1713" s="40">
        <f t="shared" si="185"/>
        <v>2014</v>
      </c>
      <c r="W1713" s="50">
        <f t="shared" si="188"/>
        <v>31.000004629626346</v>
      </c>
    </row>
    <row r="1714" spans="1:23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13">
        <f t="shared" si="186"/>
        <v>0</v>
      </c>
      <c r="P1714" s="39">
        <f t="shared" si="187"/>
        <v>0</v>
      </c>
      <c r="Q1714" s="39" t="s">
        <v>8309</v>
      </c>
      <c r="R1714" s="39" t="s">
        <v>8333</v>
      </c>
      <c r="S1714" s="42">
        <f t="shared" si="182"/>
        <v>42125.913811956023</v>
      </c>
      <c r="T1714" s="42">
        <f t="shared" si="183"/>
        <v>42185.913811956023</v>
      </c>
      <c r="U1714" s="40">
        <f t="shared" si="184"/>
        <v>2015</v>
      </c>
      <c r="V1714" s="40">
        <f t="shared" si="185"/>
        <v>2015</v>
      </c>
      <c r="W1714" s="50">
        <f t="shared" si="188"/>
        <v>60</v>
      </c>
    </row>
    <row r="1715" spans="1:23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13">
        <f t="shared" si="186"/>
        <v>2</v>
      </c>
      <c r="P1715" s="39">
        <f t="shared" si="187"/>
        <v>50</v>
      </c>
      <c r="Q1715" s="39" t="s">
        <v>8309</v>
      </c>
      <c r="R1715" s="39" t="s">
        <v>8333</v>
      </c>
      <c r="S1715" s="42">
        <f t="shared" si="182"/>
        <v>41887.801069583329</v>
      </c>
      <c r="T1715" s="42">
        <f t="shared" si="183"/>
        <v>41917.801069583329</v>
      </c>
      <c r="U1715" s="40">
        <f t="shared" si="184"/>
        <v>2014</v>
      </c>
      <c r="V1715" s="40">
        <f t="shared" si="185"/>
        <v>2014</v>
      </c>
      <c r="W1715" s="50">
        <f t="shared" si="188"/>
        <v>30</v>
      </c>
    </row>
    <row r="1716" spans="1:23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13">
        <f t="shared" si="186"/>
        <v>8</v>
      </c>
      <c r="P1716" s="39">
        <f t="shared" si="187"/>
        <v>115.71</v>
      </c>
      <c r="Q1716" s="39" t="s">
        <v>8309</v>
      </c>
      <c r="R1716" s="39" t="s">
        <v>8333</v>
      </c>
      <c r="S1716" s="42">
        <f t="shared" si="182"/>
        <v>42095.918538900463</v>
      </c>
      <c r="T1716" s="42">
        <f t="shared" si="183"/>
        <v>42125.918538900463</v>
      </c>
      <c r="U1716" s="40">
        <f t="shared" si="184"/>
        <v>2015</v>
      </c>
      <c r="V1716" s="40">
        <f t="shared" si="185"/>
        <v>2015</v>
      </c>
      <c r="W1716" s="50">
        <f t="shared" si="188"/>
        <v>30</v>
      </c>
    </row>
    <row r="1717" spans="1:23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13">
        <f t="shared" si="186"/>
        <v>0</v>
      </c>
      <c r="P1717" s="39">
        <f t="shared" si="187"/>
        <v>5.5</v>
      </c>
      <c r="Q1717" s="39" t="s">
        <v>8309</v>
      </c>
      <c r="R1717" s="39" t="s">
        <v>8333</v>
      </c>
      <c r="S1717" s="42">
        <f t="shared" si="182"/>
        <v>42064.217428067132</v>
      </c>
      <c r="T1717" s="42">
        <f t="shared" si="183"/>
        <v>42094.140279166662</v>
      </c>
      <c r="U1717" s="40">
        <f t="shared" si="184"/>
        <v>2015</v>
      </c>
      <c r="V1717" s="40">
        <f t="shared" si="185"/>
        <v>2015</v>
      </c>
      <c r="W1717" s="50">
        <f t="shared" si="188"/>
        <v>29.922851099530817</v>
      </c>
    </row>
    <row r="1718" spans="1:23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13">
        <f t="shared" si="186"/>
        <v>8</v>
      </c>
      <c r="P1718" s="39">
        <f t="shared" si="187"/>
        <v>50</v>
      </c>
      <c r="Q1718" s="39" t="s">
        <v>8309</v>
      </c>
      <c r="R1718" s="39" t="s">
        <v>8333</v>
      </c>
      <c r="S1718" s="42">
        <f t="shared" si="182"/>
        <v>42673.577540497688</v>
      </c>
      <c r="T1718" s="42">
        <f t="shared" si="183"/>
        <v>42713.619202534726</v>
      </c>
      <c r="U1718" s="40">
        <f t="shared" si="184"/>
        <v>2016</v>
      </c>
      <c r="V1718" s="40">
        <f t="shared" si="185"/>
        <v>2016</v>
      </c>
      <c r="W1718" s="50">
        <f t="shared" si="188"/>
        <v>40.041662037037895</v>
      </c>
    </row>
    <row r="1719" spans="1:23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13">
        <f t="shared" si="186"/>
        <v>43</v>
      </c>
      <c r="P1719" s="39">
        <f t="shared" si="187"/>
        <v>34.020000000000003</v>
      </c>
      <c r="Q1719" s="39" t="s">
        <v>8309</v>
      </c>
      <c r="R1719" s="39" t="s">
        <v>8333</v>
      </c>
      <c r="S1719" s="42">
        <f t="shared" si="182"/>
        <v>42460.981924050924</v>
      </c>
      <c r="T1719" s="42">
        <f t="shared" si="183"/>
        <v>42481.166668981481</v>
      </c>
      <c r="U1719" s="40">
        <f t="shared" si="184"/>
        <v>2016</v>
      </c>
      <c r="V1719" s="40">
        <f t="shared" si="185"/>
        <v>2016</v>
      </c>
      <c r="W1719" s="50">
        <f t="shared" si="188"/>
        <v>20.184744930556917</v>
      </c>
    </row>
    <row r="1720" spans="1:23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13">
        <f t="shared" si="186"/>
        <v>0</v>
      </c>
      <c r="P1720" s="39">
        <f t="shared" si="187"/>
        <v>37.5</v>
      </c>
      <c r="Q1720" s="39" t="s">
        <v>8309</v>
      </c>
      <c r="R1720" s="39" t="s">
        <v>8333</v>
      </c>
      <c r="S1720" s="42">
        <f t="shared" si="182"/>
        <v>42460.610522557865</v>
      </c>
      <c r="T1720" s="42">
        <f t="shared" si="183"/>
        <v>42504.207649768519</v>
      </c>
      <c r="U1720" s="40">
        <f t="shared" si="184"/>
        <v>2016</v>
      </c>
      <c r="V1720" s="40">
        <f t="shared" si="185"/>
        <v>2016</v>
      </c>
      <c r="W1720" s="50">
        <f t="shared" si="188"/>
        <v>43.597127210654435</v>
      </c>
    </row>
    <row r="1721" spans="1:23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13">
        <f t="shared" si="186"/>
        <v>1</v>
      </c>
      <c r="P1721" s="39">
        <f t="shared" si="187"/>
        <v>11.67</v>
      </c>
      <c r="Q1721" s="39" t="s">
        <v>8309</v>
      </c>
      <c r="R1721" s="39" t="s">
        <v>8333</v>
      </c>
      <c r="S1721" s="42">
        <f t="shared" si="182"/>
        <v>41869.534620266204</v>
      </c>
      <c r="T1721" s="42">
        <f t="shared" si="183"/>
        <v>41899.534620266204</v>
      </c>
      <c r="U1721" s="40">
        <f t="shared" si="184"/>
        <v>2014</v>
      </c>
      <c r="V1721" s="40">
        <f t="shared" si="185"/>
        <v>2014</v>
      </c>
      <c r="W1721" s="50">
        <f t="shared" si="188"/>
        <v>30</v>
      </c>
    </row>
    <row r="1722" spans="1:23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13">
        <f t="shared" si="186"/>
        <v>6</v>
      </c>
      <c r="P1722" s="39">
        <f t="shared" si="187"/>
        <v>28.13</v>
      </c>
      <c r="Q1722" s="39" t="s">
        <v>8309</v>
      </c>
      <c r="R1722" s="39" t="s">
        <v>8333</v>
      </c>
      <c r="S1722" s="42">
        <f t="shared" si="182"/>
        <v>41922.783239247685</v>
      </c>
      <c r="T1722" s="42">
        <f t="shared" si="183"/>
        <v>41952.824901284723</v>
      </c>
      <c r="U1722" s="40">
        <f t="shared" si="184"/>
        <v>2014</v>
      </c>
      <c r="V1722" s="40">
        <f t="shared" si="185"/>
        <v>2014</v>
      </c>
      <c r="W1722" s="50">
        <f t="shared" si="188"/>
        <v>30.041662037037895</v>
      </c>
    </row>
    <row r="1723" spans="1:23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13">
        <f t="shared" si="186"/>
        <v>0</v>
      </c>
      <c r="P1723" s="39">
        <f t="shared" si="187"/>
        <v>0</v>
      </c>
      <c r="Q1723" s="39" t="s">
        <v>8309</v>
      </c>
      <c r="R1723" s="39" t="s">
        <v>8333</v>
      </c>
      <c r="S1723" s="42">
        <f t="shared" si="182"/>
        <v>42319.461387303236</v>
      </c>
      <c r="T1723" s="42">
        <f t="shared" si="183"/>
        <v>42349.461387303236</v>
      </c>
      <c r="U1723" s="40">
        <f t="shared" si="184"/>
        <v>2015</v>
      </c>
      <c r="V1723" s="40">
        <f t="shared" si="185"/>
        <v>2015</v>
      </c>
      <c r="W1723" s="50">
        <f t="shared" si="188"/>
        <v>30</v>
      </c>
    </row>
    <row r="1724" spans="1:23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13">
        <f t="shared" si="186"/>
        <v>0</v>
      </c>
      <c r="P1724" s="39">
        <f t="shared" si="187"/>
        <v>1</v>
      </c>
      <c r="Q1724" s="39" t="s">
        <v>8309</v>
      </c>
      <c r="R1724" s="39" t="s">
        <v>8333</v>
      </c>
      <c r="S1724" s="42">
        <f t="shared" si="182"/>
        <v>42425.960988761573</v>
      </c>
      <c r="T1724" s="42">
        <f t="shared" si="183"/>
        <v>42463.006946759255</v>
      </c>
      <c r="U1724" s="40">
        <f t="shared" si="184"/>
        <v>2016</v>
      </c>
      <c r="V1724" s="40">
        <f t="shared" si="185"/>
        <v>2016</v>
      </c>
      <c r="W1724" s="50">
        <f t="shared" si="188"/>
        <v>37.045957997681398</v>
      </c>
    </row>
    <row r="1725" spans="1:23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13">
        <f t="shared" si="186"/>
        <v>7</v>
      </c>
      <c r="P1725" s="39">
        <f t="shared" si="187"/>
        <v>216.67</v>
      </c>
      <c r="Q1725" s="39" t="s">
        <v>8309</v>
      </c>
      <c r="R1725" s="39" t="s">
        <v>8333</v>
      </c>
      <c r="S1725" s="42">
        <f t="shared" si="182"/>
        <v>42129.825408738427</v>
      </c>
      <c r="T1725" s="42">
        <f t="shared" si="183"/>
        <v>42186.250004629634</v>
      </c>
      <c r="U1725" s="40">
        <f t="shared" si="184"/>
        <v>2015</v>
      </c>
      <c r="V1725" s="40">
        <f t="shared" si="185"/>
        <v>2015</v>
      </c>
      <c r="W1725" s="50">
        <f t="shared" si="188"/>
        <v>56.424595891206991</v>
      </c>
    </row>
    <row r="1726" spans="1:23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13">
        <f t="shared" si="186"/>
        <v>1</v>
      </c>
      <c r="P1726" s="39">
        <f t="shared" si="187"/>
        <v>8.75</v>
      </c>
      <c r="Q1726" s="39" t="s">
        <v>8309</v>
      </c>
      <c r="R1726" s="39" t="s">
        <v>8333</v>
      </c>
      <c r="S1726" s="42">
        <f t="shared" si="182"/>
        <v>41912.932439374999</v>
      </c>
      <c r="T1726" s="42">
        <f t="shared" si="183"/>
        <v>41942.932439374999</v>
      </c>
      <c r="U1726" s="40">
        <f t="shared" si="184"/>
        <v>2014</v>
      </c>
      <c r="V1726" s="40">
        <f t="shared" si="185"/>
        <v>2014</v>
      </c>
      <c r="W1726" s="50">
        <f t="shared" si="188"/>
        <v>30</v>
      </c>
    </row>
    <row r="1727" spans="1:23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13">
        <f t="shared" si="186"/>
        <v>10</v>
      </c>
      <c r="P1727" s="39">
        <f t="shared" si="187"/>
        <v>62.22</v>
      </c>
      <c r="Q1727" s="39" t="s">
        <v>8309</v>
      </c>
      <c r="R1727" s="39" t="s">
        <v>8333</v>
      </c>
      <c r="S1727" s="42">
        <f t="shared" si="182"/>
        <v>41845.968160289354</v>
      </c>
      <c r="T1727" s="42">
        <f t="shared" si="183"/>
        <v>41875.968160289354</v>
      </c>
      <c r="U1727" s="40">
        <f t="shared" si="184"/>
        <v>2014</v>
      </c>
      <c r="V1727" s="40">
        <f t="shared" si="185"/>
        <v>2014</v>
      </c>
      <c r="W1727" s="50">
        <f t="shared" si="188"/>
        <v>30</v>
      </c>
    </row>
    <row r="1728" spans="1:23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13">
        <f t="shared" si="186"/>
        <v>34</v>
      </c>
      <c r="P1728" s="39">
        <f t="shared" si="187"/>
        <v>137.25</v>
      </c>
      <c r="Q1728" s="39" t="s">
        <v>8309</v>
      </c>
      <c r="R1728" s="39" t="s">
        <v>8333</v>
      </c>
      <c r="S1728" s="42">
        <f t="shared" si="182"/>
        <v>41788.919722962964</v>
      </c>
      <c r="T1728" s="42">
        <f t="shared" si="183"/>
        <v>41817.919729907408</v>
      </c>
      <c r="U1728" s="40">
        <f t="shared" si="184"/>
        <v>2014</v>
      </c>
      <c r="V1728" s="40">
        <f t="shared" si="185"/>
        <v>2014</v>
      </c>
      <c r="W1728" s="50">
        <f t="shared" si="188"/>
        <v>29.000006944443157</v>
      </c>
    </row>
    <row r="1729" spans="1:23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13">
        <f t="shared" si="186"/>
        <v>0</v>
      </c>
      <c r="P1729" s="39">
        <f t="shared" si="187"/>
        <v>1</v>
      </c>
      <c r="Q1729" s="39" t="s">
        <v>8309</v>
      </c>
      <c r="R1729" s="39" t="s">
        <v>8333</v>
      </c>
      <c r="S1729" s="42">
        <f t="shared" si="182"/>
        <v>42044.927976585648</v>
      </c>
      <c r="T1729" s="42">
        <f t="shared" si="183"/>
        <v>42099.458340277779</v>
      </c>
      <c r="U1729" s="40">
        <f t="shared" si="184"/>
        <v>2015</v>
      </c>
      <c r="V1729" s="40">
        <f t="shared" si="185"/>
        <v>2015</v>
      </c>
      <c r="W1729" s="50">
        <f t="shared" si="188"/>
        <v>54.530363692130777</v>
      </c>
    </row>
    <row r="1730" spans="1:23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13">
        <f t="shared" si="186"/>
        <v>68</v>
      </c>
      <c r="P1730" s="39">
        <f t="shared" si="187"/>
        <v>122.14</v>
      </c>
      <c r="Q1730" s="39" t="s">
        <v>8309</v>
      </c>
      <c r="R1730" s="39" t="s">
        <v>8333</v>
      </c>
      <c r="S1730" s="42">
        <f t="shared" ref="S1730:S1793" si="189">((((LEFT(J1730,10) &amp; "." &amp; RIGHT(J1730,3))/60)/60)/24)+DATE(1970,1,1)</f>
        <v>42268.62586428241</v>
      </c>
      <c r="T1730" s="42">
        <f t="shared" ref="T1730:T1793" si="190">((((LEFT(I1730,10) &amp; "." &amp; RIGHT(I1730,3))/60)/60)/24)+DATE(1970,1,1)</f>
        <v>42298.62586428241</v>
      </c>
      <c r="U1730" s="40">
        <f t="shared" ref="U1730:U1793" si="191">YEAR(T1730)</f>
        <v>2015</v>
      </c>
      <c r="V1730" s="40">
        <f t="shared" ref="V1730:V1793" si="192">YEAR(S1730)</f>
        <v>2015</v>
      </c>
      <c r="W1730" s="50">
        <f t="shared" si="188"/>
        <v>30</v>
      </c>
    </row>
    <row r="1731" spans="1:23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13">
        <f t="shared" ref="O1731:O1794" si="193">IFERROR(ROUND(E1731/D1731*100,0),"no backers")</f>
        <v>0</v>
      </c>
      <c r="P1731" s="39">
        <f t="shared" ref="P1731:P1794" si="194">IFERROR(ROUND(E1731/L1731,2),0)</f>
        <v>0</v>
      </c>
      <c r="Q1731" s="39" t="s">
        <v>8309</v>
      </c>
      <c r="R1731" s="39" t="s">
        <v>8333</v>
      </c>
      <c r="S1731" s="42">
        <f t="shared" si="189"/>
        <v>42471.052156319449</v>
      </c>
      <c r="T1731" s="42">
        <f t="shared" si="190"/>
        <v>42531.052156319449</v>
      </c>
      <c r="U1731" s="40">
        <f t="shared" si="191"/>
        <v>2016</v>
      </c>
      <c r="V1731" s="40">
        <f t="shared" si="192"/>
        <v>2016</v>
      </c>
      <c r="W1731" s="50">
        <f t="shared" ref="W1731:W1794" si="195">T1731-S1731</f>
        <v>60</v>
      </c>
    </row>
    <row r="1732" spans="1:23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13">
        <f t="shared" si="193"/>
        <v>0</v>
      </c>
      <c r="P1732" s="39">
        <f t="shared" si="194"/>
        <v>0</v>
      </c>
      <c r="Q1732" s="39" t="s">
        <v>8309</v>
      </c>
      <c r="R1732" s="39" t="s">
        <v>8333</v>
      </c>
      <c r="S1732" s="42">
        <f t="shared" si="189"/>
        <v>42272.087775266205</v>
      </c>
      <c r="T1732" s="42">
        <f t="shared" si="190"/>
        <v>42302.087775266205</v>
      </c>
      <c r="U1732" s="40">
        <f t="shared" si="191"/>
        <v>2015</v>
      </c>
      <c r="V1732" s="40">
        <f t="shared" si="192"/>
        <v>2015</v>
      </c>
      <c r="W1732" s="50">
        <f t="shared" si="195"/>
        <v>30</v>
      </c>
    </row>
    <row r="1733" spans="1:23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13">
        <f t="shared" si="193"/>
        <v>0</v>
      </c>
      <c r="P1733" s="39">
        <f t="shared" si="194"/>
        <v>0</v>
      </c>
      <c r="Q1733" s="39" t="s">
        <v>8309</v>
      </c>
      <c r="R1733" s="39" t="s">
        <v>8333</v>
      </c>
      <c r="S1733" s="42">
        <f t="shared" si="189"/>
        <v>42152.906858240742</v>
      </c>
      <c r="T1733" s="42">
        <f t="shared" si="190"/>
        <v>42166.625009259253</v>
      </c>
      <c r="U1733" s="40">
        <f t="shared" si="191"/>
        <v>2015</v>
      </c>
      <c r="V1733" s="40">
        <f t="shared" si="192"/>
        <v>2015</v>
      </c>
      <c r="W1733" s="50">
        <f t="shared" si="195"/>
        <v>13.71815101851098</v>
      </c>
    </row>
    <row r="1734" spans="1:23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13">
        <f t="shared" si="193"/>
        <v>0</v>
      </c>
      <c r="P1734" s="39">
        <f t="shared" si="194"/>
        <v>0</v>
      </c>
      <c r="Q1734" s="39" t="s">
        <v>8309</v>
      </c>
      <c r="R1734" s="39" t="s">
        <v>8333</v>
      </c>
      <c r="S1734" s="42">
        <f t="shared" si="189"/>
        <v>42325.683813437499</v>
      </c>
      <c r="T1734" s="42">
        <f t="shared" si="190"/>
        <v>42385.208337962962</v>
      </c>
      <c r="U1734" s="40">
        <f t="shared" si="191"/>
        <v>2016</v>
      </c>
      <c r="V1734" s="40">
        <f t="shared" si="192"/>
        <v>2015</v>
      </c>
      <c r="W1734" s="50">
        <f t="shared" si="195"/>
        <v>59.524524525462766</v>
      </c>
    </row>
    <row r="1735" spans="1:23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13">
        <f t="shared" si="193"/>
        <v>0</v>
      </c>
      <c r="P1735" s="39">
        <f t="shared" si="194"/>
        <v>0</v>
      </c>
      <c r="Q1735" s="39" t="s">
        <v>8309</v>
      </c>
      <c r="R1735" s="39" t="s">
        <v>8333</v>
      </c>
      <c r="S1735" s="42">
        <f t="shared" si="189"/>
        <v>42614.675629328704</v>
      </c>
      <c r="T1735" s="42">
        <f t="shared" si="190"/>
        <v>42626.895835648145</v>
      </c>
      <c r="U1735" s="40">
        <f t="shared" si="191"/>
        <v>2016</v>
      </c>
      <c r="V1735" s="40">
        <f t="shared" si="192"/>
        <v>2016</v>
      </c>
      <c r="W1735" s="50">
        <f t="shared" si="195"/>
        <v>12.220206319441786</v>
      </c>
    </row>
    <row r="1736" spans="1:23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13">
        <f t="shared" si="193"/>
        <v>0</v>
      </c>
      <c r="P1736" s="39">
        <f t="shared" si="194"/>
        <v>1</v>
      </c>
      <c r="Q1736" s="39" t="s">
        <v>8309</v>
      </c>
      <c r="R1736" s="39" t="s">
        <v>8333</v>
      </c>
      <c r="S1736" s="42">
        <f t="shared" si="189"/>
        <v>42102.036531898149</v>
      </c>
      <c r="T1736" s="42">
        <f t="shared" si="190"/>
        <v>42132.036531898149</v>
      </c>
      <c r="U1736" s="40">
        <f t="shared" si="191"/>
        <v>2015</v>
      </c>
      <c r="V1736" s="40">
        <f t="shared" si="192"/>
        <v>2015</v>
      </c>
      <c r="W1736" s="50">
        <f t="shared" si="195"/>
        <v>30</v>
      </c>
    </row>
    <row r="1737" spans="1:23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13">
        <f t="shared" si="193"/>
        <v>11</v>
      </c>
      <c r="P1737" s="39">
        <f t="shared" si="194"/>
        <v>55</v>
      </c>
      <c r="Q1737" s="39" t="s">
        <v>8309</v>
      </c>
      <c r="R1737" s="39" t="s">
        <v>8333</v>
      </c>
      <c r="S1737" s="42">
        <f t="shared" si="189"/>
        <v>42559.814182233793</v>
      </c>
      <c r="T1737" s="42">
        <f t="shared" si="190"/>
        <v>42589.814182233793</v>
      </c>
      <c r="U1737" s="40">
        <f t="shared" si="191"/>
        <v>2016</v>
      </c>
      <c r="V1737" s="40">
        <f t="shared" si="192"/>
        <v>2016</v>
      </c>
      <c r="W1737" s="50">
        <f t="shared" si="195"/>
        <v>30</v>
      </c>
    </row>
    <row r="1738" spans="1:23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13">
        <f t="shared" si="193"/>
        <v>1</v>
      </c>
      <c r="P1738" s="39">
        <f t="shared" si="194"/>
        <v>22</v>
      </c>
      <c r="Q1738" s="39" t="s">
        <v>8309</v>
      </c>
      <c r="R1738" s="39" t="s">
        <v>8333</v>
      </c>
      <c r="S1738" s="42">
        <f t="shared" si="189"/>
        <v>42286.86149575231</v>
      </c>
      <c r="T1738" s="42">
        <f t="shared" si="190"/>
        <v>42316.903169363424</v>
      </c>
      <c r="U1738" s="40">
        <f t="shared" si="191"/>
        <v>2015</v>
      </c>
      <c r="V1738" s="40">
        <f t="shared" si="192"/>
        <v>2015</v>
      </c>
      <c r="W1738" s="50">
        <f t="shared" si="195"/>
        <v>30.041673611114675</v>
      </c>
    </row>
    <row r="1739" spans="1:23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13">
        <f t="shared" si="193"/>
        <v>21</v>
      </c>
      <c r="P1739" s="39">
        <f t="shared" si="194"/>
        <v>56.67</v>
      </c>
      <c r="Q1739" s="39" t="s">
        <v>8309</v>
      </c>
      <c r="R1739" s="39" t="s">
        <v>8333</v>
      </c>
      <c r="S1739" s="42">
        <f t="shared" si="189"/>
        <v>42175.948986018513</v>
      </c>
      <c r="T1739" s="42">
        <f t="shared" si="190"/>
        <v>42205.948986018513</v>
      </c>
      <c r="U1739" s="40">
        <f t="shared" si="191"/>
        <v>2015</v>
      </c>
      <c r="V1739" s="40">
        <f t="shared" si="192"/>
        <v>2015</v>
      </c>
      <c r="W1739" s="50">
        <f t="shared" si="195"/>
        <v>30</v>
      </c>
    </row>
    <row r="1740" spans="1:23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13">
        <f t="shared" si="193"/>
        <v>0</v>
      </c>
      <c r="P1740" s="39">
        <f t="shared" si="194"/>
        <v>20</v>
      </c>
      <c r="Q1740" s="39" t="s">
        <v>8309</v>
      </c>
      <c r="R1740" s="39" t="s">
        <v>8333</v>
      </c>
      <c r="S1740" s="42">
        <f t="shared" si="189"/>
        <v>41884.874334976856</v>
      </c>
      <c r="T1740" s="42">
        <f t="shared" si="190"/>
        <v>41914.874334976856</v>
      </c>
      <c r="U1740" s="40">
        <f t="shared" si="191"/>
        <v>2014</v>
      </c>
      <c r="V1740" s="40">
        <f t="shared" si="192"/>
        <v>2014</v>
      </c>
      <c r="W1740" s="50">
        <f t="shared" si="195"/>
        <v>30</v>
      </c>
    </row>
    <row r="1741" spans="1:23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13">
        <f t="shared" si="193"/>
        <v>0</v>
      </c>
      <c r="P1741" s="39">
        <f t="shared" si="194"/>
        <v>1</v>
      </c>
      <c r="Q1741" s="39" t="s">
        <v>8309</v>
      </c>
      <c r="R1741" s="39" t="s">
        <v>8333</v>
      </c>
      <c r="S1741" s="42">
        <f t="shared" si="189"/>
        <v>42435.874223749997</v>
      </c>
      <c r="T1741" s="42">
        <f t="shared" si="190"/>
        <v>42494.832557083333</v>
      </c>
      <c r="U1741" s="40">
        <f t="shared" si="191"/>
        <v>2016</v>
      </c>
      <c r="V1741" s="40">
        <f t="shared" si="192"/>
        <v>2016</v>
      </c>
      <c r="W1741" s="50">
        <f t="shared" si="195"/>
        <v>58.958333333335759</v>
      </c>
    </row>
    <row r="1742" spans="1:23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13">
        <f t="shared" si="193"/>
        <v>0</v>
      </c>
      <c r="P1742" s="39">
        <f t="shared" si="194"/>
        <v>0</v>
      </c>
      <c r="Q1742" s="39" t="s">
        <v>8309</v>
      </c>
      <c r="R1742" s="39" t="s">
        <v>8333</v>
      </c>
      <c r="S1742" s="42">
        <f t="shared" si="189"/>
        <v>42171.817389143514</v>
      </c>
      <c r="T1742" s="42">
        <f t="shared" si="190"/>
        <v>42201.817389143514</v>
      </c>
      <c r="U1742" s="40">
        <f t="shared" si="191"/>
        <v>2015</v>
      </c>
      <c r="V1742" s="40">
        <f t="shared" si="192"/>
        <v>2015</v>
      </c>
      <c r="W1742" s="50">
        <f t="shared" si="195"/>
        <v>30</v>
      </c>
    </row>
    <row r="1743" spans="1:23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13">
        <f t="shared" si="193"/>
        <v>111</v>
      </c>
      <c r="P1743" s="39">
        <f t="shared" si="194"/>
        <v>25.58</v>
      </c>
      <c r="Q1743" s="39" t="s">
        <v>8345</v>
      </c>
      <c r="R1743" s="39" t="s">
        <v>8335</v>
      </c>
      <c r="S1743" s="42">
        <f t="shared" si="189"/>
        <v>42120.628144340277</v>
      </c>
      <c r="T1743" s="42">
        <f t="shared" si="190"/>
        <v>42165.628144340277</v>
      </c>
      <c r="U1743" s="40">
        <f t="shared" si="191"/>
        <v>2015</v>
      </c>
      <c r="V1743" s="40">
        <f t="shared" si="192"/>
        <v>2015</v>
      </c>
      <c r="W1743" s="50">
        <f t="shared" si="195"/>
        <v>45</v>
      </c>
    </row>
    <row r="1744" spans="1:23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13">
        <f t="shared" si="193"/>
        <v>109</v>
      </c>
      <c r="P1744" s="39">
        <f t="shared" si="194"/>
        <v>63.97</v>
      </c>
      <c r="Q1744" s="39" t="s">
        <v>8345</v>
      </c>
      <c r="R1744" s="39" t="s">
        <v>8335</v>
      </c>
      <c r="S1744" s="42">
        <f t="shared" si="189"/>
        <v>42710.876969560188</v>
      </c>
      <c r="T1744" s="42">
        <f t="shared" si="190"/>
        <v>42742.875009259253</v>
      </c>
      <c r="U1744" s="40">
        <f t="shared" si="191"/>
        <v>2017</v>
      </c>
      <c r="V1744" s="40">
        <f t="shared" si="192"/>
        <v>2016</v>
      </c>
      <c r="W1744" s="50">
        <f t="shared" si="195"/>
        <v>31.998039699064975</v>
      </c>
    </row>
    <row r="1745" spans="1:23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13">
        <f t="shared" si="193"/>
        <v>100</v>
      </c>
      <c r="P1745" s="39">
        <f t="shared" si="194"/>
        <v>89.93</v>
      </c>
      <c r="Q1745" s="39" t="s">
        <v>8345</v>
      </c>
      <c r="R1745" s="39" t="s">
        <v>8335</v>
      </c>
      <c r="S1745" s="42">
        <f t="shared" si="189"/>
        <v>42586.925645543983</v>
      </c>
      <c r="T1745" s="42">
        <f t="shared" si="190"/>
        <v>42609.165976157412</v>
      </c>
      <c r="U1745" s="40">
        <f t="shared" si="191"/>
        <v>2016</v>
      </c>
      <c r="V1745" s="40">
        <f t="shared" si="192"/>
        <v>2016</v>
      </c>
      <c r="W1745" s="50">
        <f t="shared" si="195"/>
        <v>22.240330613429251</v>
      </c>
    </row>
    <row r="1746" spans="1:23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13">
        <f t="shared" si="193"/>
        <v>118</v>
      </c>
      <c r="P1746" s="39">
        <f t="shared" si="194"/>
        <v>93.07</v>
      </c>
      <c r="Q1746" s="39" t="s">
        <v>8345</v>
      </c>
      <c r="R1746" s="39" t="s">
        <v>8335</v>
      </c>
      <c r="S1746" s="42">
        <f t="shared" si="189"/>
        <v>42026.605058761575</v>
      </c>
      <c r="T1746" s="42">
        <f t="shared" si="190"/>
        <v>42071.563396724538</v>
      </c>
      <c r="U1746" s="40">
        <f t="shared" si="191"/>
        <v>2015</v>
      </c>
      <c r="V1746" s="40">
        <f t="shared" si="192"/>
        <v>2015</v>
      </c>
      <c r="W1746" s="50">
        <f t="shared" si="195"/>
        <v>44.958337962962105</v>
      </c>
    </row>
    <row r="1747" spans="1:23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13">
        <f t="shared" si="193"/>
        <v>114</v>
      </c>
      <c r="P1747" s="39">
        <f t="shared" si="194"/>
        <v>89.67</v>
      </c>
      <c r="Q1747" s="39" t="s">
        <v>8345</v>
      </c>
      <c r="R1747" s="39" t="s">
        <v>8335</v>
      </c>
      <c r="S1747" s="42">
        <f t="shared" si="189"/>
        <v>42690.259708773148</v>
      </c>
      <c r="T1747" s="42">
        <f t="shared" si="190"/>
        <v>42726.083333333328</v>
      </c>
      <c r="U1747" s="40">
        <f t="shared" si="191"/>
        <v>2016</v>
      </c>
      <c r="V1747" s="40">
        <f t="shared" si="192"/>
        <v>2016</v>
      </c>
      <c r="W1747" s="50">
        <f t="shared" si="195"/>
        <v>35.823624560180178</v>
      </c>
    </row>
    <row r="1748" spans="1:23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13">
        <f t="shared" si="193"/>
        <v>148</v>
      </c>
      <c r="P1748" s="39">
        <f t="shared" si="194"/>
        <v>207.62</v>
      </c>
      <c r="Q1748" s="39" t="s">
        <v>8345</v>
      </c>
      <c r="R1748" s="39" t="s">
        <v>8335</v>
      </c>
      <c r="S1748" s="42">
        <f t="shared" si="189"/>
        <v>42668.176711423614</v>
      </c>
      <c r="T1748" s="42">
        <f t="shared" si="190"/>
        <v>42698.083342592596</v>
      </c>
      <c r="U1748" s="40">
        <f t="shared" si="191"/>
        <v>2016</v>
      </c>
      <c r="V1748" s="40">
        <f t="shared" si="192"/>
        <v>2016</v>
      </c>
      <c r="W1748" s="50">
        <f t="shared" si="195"/>
        <v>29.90663116898213</v>
      </c>
    </row>
    <row r="1749" spans="1:23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13">
        <f t="shared" si="193"/>
        <v>105</v>
      </c>
      <c r="P1749" s="39">
        <f t="shared" si="194"/>
        <v>59.41</v>
      </c>
      <c r="Q1749" s="39" t="s">
        <v>8345</v>
      </c>
      <c r="R1749" s="39" t="s">
        <v>8335</v>
      </c>
      <c r="S1749" s="42">
        <f t="shared" si="189"/>
        <v>42292.435542013889</v>
      </c>
      <c r="T1749" s="42">
        <f t="shared" si="190"/>
        <v>42321.625009259253</v>
      </c>
      <c r="U1749" s="40">
        <f t="shared" si="191"/>
        <v>2015</v>
      </c>
      <c r="V1749" s="40">
        <f t="shared" si="192"/>
        <v>2015</v>
      </c>
      <c r="W1749" s="50">
        <f t="shared" si="195"/>
        <v>29.18946724536363</v>
      </c>
    </row>
    <row r="1750" spans="1:23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13">
        <f t="shared" si="193"/>
        <v>130</v>
      </c>
      <c r="P1750" s="39">
        <f t="shared" si="194"/>
        <v>358.97</v>
      </c>
      <c r="Q1750" s="39" t="s">
        <v>8345</v>
      </c>
      <c r="R1750" s="39" t="s">
        <v>8335</v>
      </c>
      <c r="S1750" s="42">
        <f t="shared" si="189"/>
        <v>42219.950730821758</v>
      </c>
      <c r="T1750" s="42">
        <f t="shared" si="190"/>
        <v>42249.950730821758</v>
      </c>
      <c r="U1750" s="40">
        <f t="shared" si="191"/>
        <v>2015</v>
      </c>
      <c r="V1750" s="40">
        <f t="shared" si="192"/>
        <v>2015</v>
      </c>
      <c r="W1750" s="50">
        <f t="shared" si="195"/>
        <v>30</v>
      </c>
    </row>
    <row r="1751" spans="1:23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13">
        <f t="shared" si="193"/>
        <v>123</v>
      </c>
      <c r="P1751" s="39">
        <f t="shared" si="194"/>
        <v>94.74</v>
      </c>
      <c r="Q1751" s="39" t="s">
        <v>8345</v>
      </c>
      <c r="R1751" s="39" t="s">
        <v>8335</v>
      </c>
      <c r="S1751" s="42">
        <f t="shared" si="189"/>
        <v>42758.975948159728</v>
      </c>
      <c r="T1751" s="42">
        <f t="shared" si="190"/>
        <v>42795.791675925924</v>
      </c>
      <c r="U1751" s="40">
        <f t="shared" si="191"/>
        <v>2017</v>
      </c>
      <c r="V1751" s="40">
        <f t="shared" si="192"/>
        <v>2017</v>
      </c>
      <c r="W1751" s="50">
        <f t="shared" si="195"/>
        <v>36.815727766195778</v>
      </c>
    </row>
    <row r="1752" spans="1:23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13">
        <f t="shared" si="193"/>
        <v>202</v>
      </c>
      <c r="P1752" s="39">
        <f t="shared" si="194"/>
        <v>80.650000000000006</v>
      </c>
      <c r="Q1752" s="39" t="s">
        <v>8345</v>
      </c>
      <c r="R1752" s="39" t="s">
        <v>8335</v>
      </c>
      <c r="S1752" s="42">
        <f t="shared" si="189"/>
        <v>42454.836855370369</v>
      </c>
      <c r="T1752" s="42">
        <f t="shared" si="190"/>
        <v>42479.836855370369</v>
      </c>
      <c r="U1752" s="40">
        <f t="shared" si="191"/>
        <v>2016</v>
      </c>
      <c r="V1752" s="40">
        <f t="shared" si="192"/>
        <v>2016</v>
      </c>
      <c r="W1752" s="50">
        <f t="shared" si="195"/>
        <v>25</v>
      </c>
    </row>
    <row r="1753" spans="1:23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13">
        <f t="shared" si="193"/>
        <v>103</v>
      </c>
      <c r="P1753" s="39">
        <f t="shared" si="194"/>
        <v>168.69</v>
      </c>
      <c r="Q1753" s="39" t="s">
        <v>8345</v>
      </c>
      <c r="R1753" s="39" t="s">
        <v>8335</v>
      </c>
      <c r="S1753" s="42">
        <f t="shared" si="189"/>
        <v>42052.781524571765</v>
      </c>
      <c r="T1753" s="42">
        <f t="shared" si="190"/>
        <v>42082.739850960643</v>
      </c>
      <c r="U1753" s="40">
        <f t="shared" si="191"/>
        <v>2015</v>
      </c>
      <c r="V1753" s="40">
        <f t="shared" si="192"/>
        <v>2015</v>
      </c>
      <c r="W1753" s="50">
        <f t="shared" si="195"/>
        <v>29.958326388878049</v>
      </c>
    </row>
    <row r="1754" spans="1:23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13">
        <f t="shared" si="193"/>
        <v>260</v>
      </c>
      <c r="P1754" s="39">
        <f t="shared" si="194"/>
        <v>34.69</v>
      </c>
      <c r="Q1754" s="39" t="s">
        <v>8345</v>
      </c>
      <c r="R1754" s="39" t="s">
        <v>8335</v>
      </c>
      <c r="S1754" s="42">
        <f t="shared" si="189"/>
        <v>42627.253264837964</v>
      </c>
      <c r="T1754" s="42">
        <f t="shared" si="190"/>
        <v>42657.253264837964</v>
      </c>
      <c r="U1754" s="40">
        <f t="shared" si="191"/>
        <v>2016</v>
      </c>
      <c r="V1754" s="40">
        <f t="shared" si="192"/>
        <v>2016</v>
      </c>
      <c r="W1754" s="50">
        <f t="shared" si="195"/>
        <v>30</v>
      </c>
    </row>
    <row r="1755" spans="1:23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13">
        <f t="shared" si="193"/>
        <v>108</v>
      </c>
      <c r="P1755" s="39">
        <f t="shared" si="194"/>
        <v>462.86</v>
      </c>
      <c r="Q1755" s="39" t="s">
        <v>8345</v>
      </c>
      <c r="R1755" s="39" t="s">
        <v>8335</v>
      </c>
      <c r="S1755" s="42">
        <f t="shared" si="189"/>
        <v>42420.749631574072</v>
      </c>
      <c r="T1755" s="42">
        <f t="shared" si="190"/>
        <v>42450.707969537034</v>
      </c>
      <c r="U1755" s="40">
        <f t="shared" si="191"/>
        <v>2016</v>
      </c>
      <c r="V1755" s="40">
        <f t="shared" si="192"/>
        <v>2016</v>
      </c>
      <c r="W1755" s="50">
        <f t="shared" si="195"/>
        <v>29.958337962962105</v>
      </c>
    </row>
    <row r="1756" spans="1:23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13">
        <f t="shared" si="193"/>
        <v>111</v>
      </c>
      <c r="P1756" s="39">
        <f t="shared" si="194"/>
        <v>104.39</v>
      </c>
      <c r="Q1756" s="39" t="s">
        <v>8345</v>
      </c>
      <c r="R1756" s="39" t="s">
        <v>8335</v>
      </c>
      <c r="S1756" s="42">
        <f t="shared" si="189"/>
        <v>42067.876781863422</v>
      </c>
      <c r="T1756" s="42">
        <f t="shared" si="190"/>
        <v>42097.835108252315</v>
      </c>
      <c r="U1756" s="40">
        <f t="shared" si="191"/>
        <v>2015</v>
      </c>
      <c r="V1756" s="40">
        <f t="shared" si="192"/>
        <v>2015</v>
      </c>
      <c r="W1756" s="50">
        <f t="shared" si="195"/>
        <v>29.958326388892601</v>
      </c>
    </row>
    <row r="1757" spans="1:23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13">
        <f t="shared" si="193"/>
        <v>120</v>
      </c>
      <c r="P1757" s="39">
        <f t="shared" si="194"/>
        <v>7.5</v>
      </c>
      <c r="Q1757" s="39" t="s">
        <v>8345</v>
      </c>
      <c r="R1757" s="39" t="s">
        <v>8335</v>
      </c>
      <c r="S1757" s="42">
        <f t="shared" si="189"/>
        <v>42252.788904641202</v>
      </c>
      <c r="T1757" s="42">
        <f t="shared" si="190"/>
        <v>42282.788904641202</v>
      </c>
      <c r="U1757" s="40">
        <f t="shared" si="191"/>
        <v>2015</v>
      </c>
      <c r="V1757" s="40">
        <f t="shared" si="192"/>
        <v>2015</v>
      </c>
      <c r="W1757" s="50">
        <f t="shared" si="195"/>
        <v>30</v>
      </c>
    </row>
    <row r="1758" spans="1:23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13">
        <f t="shared" si="193"/>
        <v>103</v>
      </c>
      <c r="P1758" s="39">
        <f t="shared" si="194"/>
        <v>47.13</v>
      </c>
      <c r="Q1758" s="39" t="s">
        <v>8345</v>
      </c>
      <c r="R1758" s="39" t="s">
        <v>8335</v>
      </c>
      <c r="S1758" s="42">
        <f t="shared" si="189"/>
        <v>42571.167468391199</v>
      </c>
      <c r="T1758" s="42">
        <f t="shared" si="190"/>
        <v>42611.167468391199</v>
      </c>
      <c r="U1758" s="40">
        <f t="shared" si="191"/>
        <v>2016</v>
      </c>
      <c r="V1758" s="40">
        <f t="shared" si="192"/>
        <v>2016</v>
      </c>
      <c r="W1758" s="50">
        <f t="shared" si="195"/>
        <v>40</v>
      </c>
    </row>
    <row r="1759" spans="1:23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13">
        <f t="shared" si="193"/>
        <v>116</v>
      </c>
      <c r="P1759" s="39">
        <f t="shared" si="194"/>
        <v>414.29</v>
      </c>
      <c r="Q1759" s="39" t="s">
        <v>8345</v>
      </c>
      <c r="R1759" s="39" t="s">
        <v>8335</v>
      </c>
      <c r="S1759" s="42">
        <f t="shared" si="189"/>
        <v>42733.827350497682</v>
      </c>
      <c r="T1759" s="42">
        <f t="shared" si="190"/>
        <v>42763.811814120374</v>
      </c>
      <c r="U1759" s="40">
        <f t="shared" si="191"/>
        <v>2017</v>
      </c>
      <c r="V1759" s="40">
        <f t="shared" si="192"/>
        <v>2016</v>
      </c>
      <c r="W1759" s="50">
        <f t="shared" si="195"/>
        <v>29.984463622691692</v>
      </c>
    </row>
    <row r="1760" spans="1:23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13">
        <f t="shared" si="193"/>
        <v>115</v>
      </c>
      <c r="P1760" s="39">
        <f t="shared" si="194"/>
        <v>42.48</v>
      </c>
      <c r="Q1760" s="39" t="s">
        <v>8345</v>
      </c>
      <c r="R1760" s="39" t="s">
        <v>8335</v>
      </c>
      <c r="S1760" s="42">
        <f t="shared" si="189"/>
        <v>42505.955937407409</v>
      </c>
      <c r="T1760" s="42">
        <f t="shared" si="190"/>
        <v>42565.955937407409</v>
      </c>
      <c r="U1760" s="40">
        <f t="shared" si="191"/>
        <v>2016</v>
      </c>
      <c r="V1760" s="40">
        <f t="shared" si="192"/>
        <v>2016</v>
      </c>
      <c r="W1760" s="50">
        <f t="shared" si="195"/>
        <v>60</v>
      </c>
    </row>
    <row r="1761" spans="1:23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13">
        <f t="shared" si="193"/>
        <v>107</v>
      </c>
      <c r="P1761" s="39">
        <f t="shared" si="194"/>
        <v>108.78</v>
      </c>
      <c r="Q1761" s="39" t="s">
        <v>8345</v>
      </c>
      <c r="R1761" s="39" t="s">
        <v>8335</v>
      </c>
      <c r="S1761" s="42">
        <f t="shared" si="189"/>
        <v>42068.829042002311</v>
      </c>
      <c r="T1761" s="42">
        <f t="shared" si="190"/>
        <v>42088.787379965273</v>
      </c>
      <c r="U1761" s="40">
        <f t="shared" si="191"/>
        <v>2015</v>
      </c>
      <c r="V1761" s="40">
        <f t="shared" si="192"/>
        <v>2015</v>
      </c>
      <c r="W1761" s="50">
        <f t="shared" si="195"/>
        <v>19.958337962962105</v>
      </c>
    </row>
    <row r="1762" spans="1:23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13">
        <f t="shared" si="193"/>
        <v>165</v>
      </c>
      <c r="P1762" s="39">
        <f t="shared" si="194"/>
        <v>81.099999999999994</v>
      </c>
      <c r="Q1762" s="39" t="s">
        <v>8345</v>
      </c>
      <c r="R1762" s="39" t="s">
        <v>8335</v>
      </c>
      <c r="S1762" s="42">
        <f t="shared" si="189"/>
        <v>42405.672610104171</v>
      </c>
      <c r="T1762" s="42">
        <f t="shared" si="190"/>
        <v>42425.672610104171</v>
      </c>
      <c r="U1762" s="40">
        <f t="shared" si="191"/>
        <v>2016</v>
      </c>
      <c r="V1762" s="40">
        <f t="shared" si="192"/>
        <v>2016</v>
      </c>
      <c r="W1762" s="50">
        <f t="shared" si="195"/>
        <v>20</v>
      </c>
    </row>
    <row r="1763" spans="1:23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13">
        <f t="shared" si="193"/>
        <v>155</v>
      </c>
      <c r="P1763" s="39">
        <f t="shared" si="194"/>
        <v>51.67</v>
      </c>
      <c r="Q1763" s="39" t="s">
        <v>8345</v>
      </c>
      <c r="R1763" s="39" t="s">
        <v>8335</v>
      </c>
      <c r="S1763" s="42">
        <f t="shared" si="189"/>
        <v>42209.567824768514</v>
      </c>
      <c r="T1763" s="42">
        <f t="shared" si="190"/>
        <v>42259.567824768514</v>
      </c>
      <c r="U1763" s="40">
        <f t="shared" si="191"/>
        <v>2015</v>
      </c>
      <c r="V1763" s="40">
        <f t="shared" si="192"/>
        <v>2015</v>
      </c>
      <c r="W1763" s="50">
        <f t="shared" si="195"/>
        <v>50</v>
      </c>
    </row>
    <row r="1764" spans="1:23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13">
        <f t="shared" si="193"/>
        <v>885</v>
      </c>
      <c r="P1764" s="39">
        <f t="shared" si="194"/>
        <v>35.4</v>
      </c>
      <c r="Q1764" s="39" t="s">
        <v>8345</v>
      </c>
      <c r="R1764" s="39" t="s">
        <v>8335</v>
      </c>
      <c r="S1764" s="42">
        <f t="shared" si="189"/>
        <v>42410.982005150465</v>
      </c>
      <c r="T1764" s="42">
        <f t="shared" si="190"/>
        <v>42440.982005150465</v>
      </c>
      <c r="U1764" s="40">
        <f t="shared" si="191"/>
        <v>2016</v>
      </c>
      <c r="V1764" s="40">
        <f t="shared" si="192"/>
        <v>2016</v>
      </c>
      <c r="W1764" s="50">
        <f t="shared" si="195"/>
        <v>30</v>
      </c>
    </row>
    <row r="1765" spans="1:23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13">
        <f t="shared" si="193"/>
        <v>102</v>
      </c>
      <c r="P1765" s="39">
        <f t="shared" si="194"/>
        <v>103.64</v>
      </c>
      <c r="Q1765" s="39" t="s">
        <v>8345</v>
      </c>
      <c r="R1765" s="39" t="s">
        <v>8335</v>
      </c>
      <c r="S1765" s="42">
        <f t="shared" si="189"/>
        <v>42636.868528240739</v>
      </c>
      <c r="T1765" s="42">
        <f t="shared" si="190"/>
        <v>42666.868528240739</v>
      </c>
      <c r="U1765" s="40">
        <f t="shared" si="191"/>
        <v>2016</v>
      </c>
      <c r="V1765" s="40">
        <f t="shared" si="192"/>
        <v>2016</v>
      </c>
      <c r="W1765" s="50">
        <f t="shared" si="195"/>
        <v>30</v>
      </c>
    </row>
    <row r="1766" spans="1:23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13">
        <f t="shared" si="193"/>
        <v>20</v>
      </c>
      <c r="P1766" s="39">
        <f t="shared" si="194"/>
        <v>55.28</v>
      </c>
      <c r="Q1766" s="39" t="s">
        <v>8345</v>
      </c>
      <c r="R1766" s="39" t="s">
        <v>8335</v>
      </c>
      <c r="S1766" s="42">
        <f t="shared" si="189"/>
        <v>41825.485872442128</v>
      </c>
      <c r="T1766" s="42">
        <f t="shared" si="190"/>
        <v>41854.485879386579</v>
      </c>
      <c r="U1766" s="40">
        <f t="shared" si="191"/>
        <v>2014</v>
      </c>
      <c r="V1766" s="40">
        <f t="shared" si="192"/>
        <v>2014</v>
      </c>
      <c r="W1766" s="50">
        <f t="shared" si="195"/>
        <v>29.000006944450433</v>
      </c>
    </row>
    <row r="1767" spans="1:23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13">
        <f t="shared" si="193"/>
        <v>59</v>
      </c>
      <c r="P1767" s="39">
        <f t="shared" si="194"/>
        <v>72.17</v>
      </c>
      <c r="Q1767" s="39" t="s">
        <v>8345</v>
      </c>
      <c r="R1767" s="39" t="s">
        <v>8335</v>
      </c>
      <c r="S1767" s="42">
        <f t="shared" si="189"/>
        <v>41834.9804712037</v>
      </c>
      <c r="T1767" s="42">
        <f t="shared" si="190"/>
        <v>41864.9804712037</v>
      </c>
      <c r="U1767" s="40">
        <f t="shared" si="191"/>
        <v>2014</v>
      </c>
      <c r="V1767" s="40">
        <f t="shared" si="192"/>
        <v>2014</v>
      </c>
      <c r="W1767" s="50">
        <f t="shared" si="195"/>
        <v>30</v>
      </c>
    </row>
    <row r="1768" spans="1:23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13">
        <f t="shared" si="193"/>
        <v>0</v>
      </c>
      <c r="P1768" s="39">
        <f t="shared" si="194"/>
        <v>0</v>
      </c>
      <c r="Q1768" s="39" t="s">
        <v>8345</v>
      </c>
      <c r="R1768" s="39" t="s">
        <v>8335</v>
      </c>
      <c r="S1768" s="42">
        <f t="shared" si="189"/>
        <v>41855.859822777777</v>
      </c>
      <c r="T1768" s="42">
        <f t="shared" si="190"/>
        <v>41876.859815833333</v>
      </c>
      <c r="U1768" s="40">
        <f t="shared" si="191"/>
        <v>2014</v>
      </c>
      <c r="V1768" s="40">
        <f t="shared" si="192"/>
        <v>2014</v>
      </c>
      <c r="W1768" s="50">
        <f t="shared" si="195"/>
        <v>20.999993055556843</v>
      </c>
    </row>
    <row r="1769" spans="1:23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13">
        <f t="shared" si="193"/>
        <v>46</v>
      </c>
      <c r="P1769" s="39">
        <f t="shared" si="194"/>
        <v>58.62</v>
      </c>
      <c r="Q1769" s="39" t="s">
        <v>8345</v>
      </c>
      <c r="R1769" s="39" t="s">
        <v>8335</v>
      </c>
      <c r="S1769" s="42">
        <f t="shared" si="189"/>
        <v>41824.658389861113</v>
      </c>
      <c r="T1769" s="42">
        <f t="shared" si="190"/>
        <v>41854.658389861113</v>
      </c>
      <c r="U1769" s="40">
        <f t="shared" si="191"/>
        <v>2014</v>
      </c>
      <c r="V1769" s="40">
        <f t="shared" si="192"/>
        <v>2014</v>
      </c>
      <c r="W1769" s="50">
        <f t="shared" si="195"/>
        <v>30</v>
      </c>
    </row>
    <row r="1770" spans="1:23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13">
        <f t="shared" si="193"/>
        <v>4</v>
      </c>
      <c r="P1770" s="39">
        <f t="shared" si="194"/>
        <v>12.47</v>
      </c>
      <c r="Q1770" s="39" t="s">
        <v>8345</v>
      </c>
      <c r="R1770" s="39" t="s">
        <v>8335</v>
      </c>
      <c r="S1770" s="42">
        <f t="shared" si="189"/>
        <v>41849.560699583337</v>
      </c>
      <c r="T1770" s="42">
        <f t="shared" si="190"/>
        <v>41909.560699583337</v>
      </c>
      <c r="U1770" s="40">
        <f t="shared" si="191"/>
        <v>2014</v>
      </c>
      <c r="V1770" s="40">
        <f t="shared" si="192"/>
        <v>2014</v>
      </c>
      <c r="W1770" s="50">
        <f t="shared" si="195"/>
        <v>60</v>
      </c>
    </row>
    <row r="1771" spans="1:23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13">
        <f t="shared" si="193"/>
        <v>3</v>
      </c>
      <c r="P1771" s="39">
        <f t="shared" si="194"/>
        <v>49.14</v>
      </c>
      <c r="Q1771" s="39" t="s">
        <v>8345</v>
      </c>
      <c r="R1771" s="39" t="s">
        <v>8335</v>
      </c>
      <c r="S1771" s="42">
        <f t="shared" si="189"/>
        <v>41987.818981006945</v>
      </c>
      <c r="T1771" s="42">
        <f t="shared" si="190"/>
        <v>42017.818981006945</v>
      </c>
      <c r="U1771" s="40">
        <f t="shared" si="191"/>
        <v>2015</v>
      </c>
      <c r="V1771" s="40">
        <f t="shared" si="192"/>
        <v>2014</v>
      </c>
      <c r="W1771" s="50">
        <f t="shared" si="195"/>
        <v>30</v>
      </c>
    </row>
    <row r="1772" spans="1:23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13">
        <f t="shared" si="193"/>
        <v>57</v>
      </c>
      <c r="P1772" s="39">
        <f t="shared" si="194"/>
        <v>150.5</v>
      </c>
      <c r="Q1772" s="39" t="s">
        <v>8345</v>
      </c>
      <c r="R1772" s="39" t="s">
        <v>8335</v>
      </c>
      <c r="S1772" s="42">
        <f t="shared" si="189"/>
        <v>41891.78002539352</v>
      </c>
      <c r="T1772" s="42">
        <f t="shared" si="190"/>
        <v>41926.78002539352</v>
      </c>
      <c r="U1772" s="40">
        <f t="shared" si="191"/>
        <v>2014</v>
      </c>
      <c r="V1772" s="40">
        <f t="shared" si="192"/>
        <v>2014</v>
      </c>
      <c r="W1772" s="50">
        <f t="shared" si="195"/>
        <v>35</v>
      </c>
    </row>
    <row r="1773" spans="1:23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13">
        <f t="shared" si="193"/>
        <v>21</v>
      </c>
      <c r="P1773" s="39">
        <f t="shared" si="194"/>
        <v>35.799999999999997</v>
      </c>
      <c r="Q1773" s="39" t="s">
        <v>8345</v>
      </c>
      <c r="R1773" s="39" t="s">
        <v>8335</v>
      </c>
      <c r="S1773" s="42">
        <f t="shared" si="189"/>
        <v>41905.979630092588</v>
      </c>
      <c r="T1773" s="42">
        <f t="shared" si="190"/>
        <v>41935.979630092588</v>
      </c>
      <c r="U1773" s="40">
        <f t="shared" si="191"/>
        <v>2014</v>
      </c>
      <c r="V1773" s="40">
        <f t="shared" si="192"/>
        <v>2014</v>
      </c>
      <c r="W1773" s="50">
        <f t="shared" si="195"/>
        <v>30</v>
      </c>
    </row>
    <row r="1774" spans="1:23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13">
        <f t="shared" si="193"/>
        <v>16</v>
      </c>
      <c r="P1774" s="39">
        <f t="shared" si="194"/>
        <v>45.16</v>
      </c>
      <c r="Q1774" s="39" t="s">
        <v>8345</v>
      </c>
      <c r="R1774" s="39" t="s">
        <v>8335</v>
      </c>
      <c r="S1774" s="42">
        <f t="shared" si="189"/>
        <v>41766.718018935186</v>
      </c>
      <c r="T1774" s="42">
        <f t="shared" si="190"/>
        <v>41826.718018935186</v>
      </c>
      <c r="U1774" s="40">
        <f t="shared" si="191"/>
        <v>2014</v>
      </c>
      <c r="V1774" s="40">
        <f t="shared" si="192"/>
        <v>2014</v>
      </c>
      <c r="W1774" s="50">
        <f t="shared" si="195"/>
        <v>60</v>
      </c>
    </row>
    <row r="1775" spans="1:23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13">
        <f t="shared" si="193"/>
        <v>6</v>
      </c>
      <c r="P1775" s="39">
        <f t="shared" si="194"/>
        <v>98.79</v>
      </c>
      <c r="Q1775" s="39" t="s">
        <v>8345</v>
      </c>
      <c r="R1775" s="39" t="s">
        <v>8335</v>
      </c>
      <c r="S1775" s="42">
        <f t="shared" si="189"/>
        <v>41978.760396967598</v>
      </c>
      <c r="T1775" s="42">
        <f t="shared" si="190"/>
        <v>42023.760396967598</v>
      </c>
      <c r="U1775" s="40">
        <f t="shared" si="191"/>
        <v>2015</v>
      </c>
      <c r="V1775" s="40">
        <f t="shared" si="192"/>
        <v>2014</v>
      </c>
      <c r="W1775" s="50">
        <f t="shared" si="195"/>
        <v>45</v>
      </c>
    </row>
    <row r="1776" spans="1:23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13">
        <f t="shared" si="193"/>
        <v>46</v>
      </c>
      <c r="P1776" s="39">
        <f t="shared" si="194"/>
        <v>88.31</v>
      </c>
      <c r="Q1776" s="39" t="s">
        <v>8345</v>
      </c>
      <c r="R1776" s="39" t="s">
        <v>8335</v>
      </c>
      <c r="S1776" s="42">
        <f t="shared" si="189"/>
        <v>41930.218660787039</v>
      </c>
      <c r="T1776" s="42">
        <f t="shared" si="190"/>
        <v>41972.624307175924</v>
      </c>
      <c r="U1776" s="40">
        <f t="shared" si="191"/>
        <v>2014</v>
      </c>
      <c r="V1776" s="40">
        <f t="shared" si="192"/>
        <v>2014</v>
      </c>
      <c r="W1776" s="50">
        <f t="shared" si="195"/>
        <v>42.405646388884634</v>
      </c>
    </row>
    <row r="1777" spans="1:23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13">
        <f t="shared" si="193"/>
        <v>65</v>
      </c>
      <c r="P1777" s="39">
        <f t="shared" si="194"/>
        <v>170.63</v>
      </c>
      <c r="Q1777" s="39" t="s">
        <v>8345</v>
      </c>
      <c r="R1777" s="39" t="s">
        <v>8335</v>
      </c>
      <c r="S1777" s="42">
        <f t="shared" si="189"/>
        <v>41891.97639074074</v>
      </c>
      <c r="T1777" s="42">
        <f t="shared" si="190"/>
        <v>41936.97639074074</v>
      </c>
      <c r="U1777" s="40">
        <f t="shared" si="191"/>
        <v>2014</v>
      </c>
      <c r="V1777" s="40">
        <f t="shared" si="192"/>
        <v>2014</v>
      </c>
      <c r="W1777" s="50">
        <f t="shared" si="195"/>
        <v>45</v>
      </c>
    </row>
    <row r="1778" spans="1:23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13">
        <f t="shared" si="193"/>
        <v>7</v>
      </c>
      <c r="P1778" s="39">
        <f t="shared" si="194"/>
        <v>83.75</v>
      </c>
      <c r="Q1778" s="39" t="s">
        <v>8345</v>
      </c>
      <c r="R1778" s="39" t="s">
        <v>8335</v>
      </c>
      <c r="S1778" s="42">
        <f t="shared" si="189"/>
        <v>41905.956841099542</v>
      </c>
      <c r="T1778" s="42">
        <f t="shared" si="190"/>
        <v>41941.956845729168</v>
      </c>
      <c r="U1778" s="40">
        <f t="shared" si="191"/>
        <v>2014</v>
      </c>
      <c r="V1778" s="40">
        <f t="shared" si="192"/>
        <v>2014</v>
      </c>
      <c r="W1778" s="50">
        <f t="shared" si="195"/>
        <v>36.000004629626346</v>
      </c>
    </row>
    <row r="1779" spans="1:23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13">
        <f t="shared" si="193"/>
        <v>14</v>
      </c>
      <c r="P1779" s="39">
        <f t="shared" si="194"/>
        <v>65.099999999999994</v>
      </c>
      <c r="Q1779" s="39" t="s">
        <v>8345</v>
      </c>
      <c r="R1779" s="39" t="s">
        <v>8335</v>
      </c>
      <c r="S1779" s="42">
        <f t="shared" si="189"/>
        <v>42025.357097835644</v>
      </c>
      <c r="T1779" s="42">
        <f t="shared" si="190"/>
        <v>42055.357097835644</v>
      </c>
      <c r="U1779" s="40">
        <f t="shared" si="191"/>
        <v>2015</v>
      </c>
      <c r="V1779" s="40">
        <f t="shared" si="192"/>
        <v>2015</v>
      </c>
      <c r="W1779" s="50">
        <f t="shared" si="195"/>
        <v>30</v>
      </c>
    </row>
    <row r="1780" spans="1:23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13">
        <f t="shared" si="193"/>
        <v>2</v>
      </c>
      <c r="P1780" s="39">
        <f t="shared" si="194"/>
        <v>66.33</v>
      </c>
      <c r="Q1780" s="39" t="s">
        <v>8345</v>
      </c>
      <c r="R1780" s="39" t="s">
        <v>8335</v>
      </c>
      <c r="S1780" s="42">
        <f t="shared" si="189"/>
        <v>42045.863379571761</v>
      </c>
      <c r="T1780" s="42">
        <f t="shared" si="190"/>
        <v>42090.821705960647</v>
      </c>
      <c r="U1780" s="40">
        <f t="shared" si="191"/>
        <v>2015</v>
      </c>
      <c r="V1780" s="40">
        <f t="shared" si="192"/>
        <v>2015</v>
      </c>
      <c r="W1780" s="50">
        <f t="shared" si="195"/>
        <v>44.958326388885325</v>
      </c>
    </row>
    <row r="1781" spans="1:23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13">
        <f t="shared" si="193"/>
        <v>36</v>
      </c>
      <c r="P1781" s="39">
        <f t="shared" si="194"/>
        <v>104.89</v>
      </c>
      <c r="Q1781" s="39" t="s">
        <v>8345</v>
      </c>
      <c r="R1781" s="39" t="s">
        <v>8335</v>
      </c>
      <c r="S1781" s="42">
        <f t="shared" si="189"/>
        <v>42585.691900231483</v>
      </c>
      <c r="T1781" s="42">
        <f t="shared" si="190"/>
        <v>42615.691900231483</v>
      </c>
      <c r="U1781" s="40">
        <f t="shared" si="191"/>
        <v>2016</v>
      </c>
      <c r="V1781" s="40">
        <f t="shared" si="192"/>
        <v>2016</v>
      </c>
      <c r="W1781" s="50">
        <f t="shared" si="195"/>
        <v>30</v>
      </c>
    </row>
    <row r="1782" spans="1:23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13">
        <f t="shared" si="193"/>
        <v>40</v>
      </c>
      <c r="P1782" s="39">
        <f t="shared" si="194"/>
        <v>78.44</v>
      </c>
      <c r="Q1782" s="39" t="s">
        <v>8345</v>
      </c>
      <c r="R1782" s="39" t="s">
        <v>8335</v>
      </c>
      <c r="S1782" s="42">
        <f t="shared" si="189"/>
        <v>42493.600816087957</v>
      </c>
      <c r="T1782" s="42">
        <f t="shared" si="190"/>
        <v>42553.600816087957</v>
      </c>
      <c r="U1782" s="40">
        <f t="shared" si="191"/>
        <v>2016</v>
      </c>
      <c r="V1782" s="40">
        <f t="shared" si="192"/>
        <v>2016</v>
      </c>
      <c r="W1782" s="50">
        <f t="shared" si="195"/>
        <v>60</v>
      </c>
    </row>
    <row r="1783" spans="1:23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13">
        <f t="shared" si="193"/>
        <v>26</v>
      </c>
      <c r="P1783" s="39">
        <f t="shared" si="194"/>
        <v>59.04</v>
      </c>
      <c r="Q1783" s="39" t="s">
        <v>8345</v>
      </c>
      <c r="R1783" s="39" t="s">
        <v>8335</v>
      </c>
      <c r="S1783" s="42">
        <f t="shared" si="189"/>
        <v>42597.617425289354</v>
      </c>
      <c r="T1783" s="42">
        <f t="shared" si="190"/>
        <v>42628.617429918981</v>
      </c>
      <c r="U1783" s="40">
        <f t="shared" si="191"/>
        <v>2016</v>
      </c>
      <c r="V1783" s="40">
        <f t="shared" si="192"/>
        <v>2016</v>
      </c>
      <c r="W1783" s="50">
        <f t="shared" si="195"/>
        <v>31.000004629626346</v>
      </c>
    </row>
    <row r="1784" spans="1:23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13">
        <f t="shared" si="193"/>
        <v>15</v>
      </c>
      <c r="P1784" s="39">
        <f t="shared" si="194"/>
        <v>71.34</v>
      </c>
      <c r="Q1784" s="39" t="s">
        <v>8345</v>
      </c>
      <c r="R1784" s="39" t="s">
        <v>8335</v>
      </c>
      <c r="S1784" s="42">
        <f t="shared" si="189"/>
        <v>42388.57510751157</v>
      </c>
      <c r="T1784" s="42">
        <f t="shared" si="190"/>
        <v>42421.575109826386</v>
      </c>
      <c r="U1784" s="40">
        <f t="shared" si="191"/>
        <v>2016</v>
      </c>
      <c r="V1784" s="40">
        <f t="shared" si="192"/>
        <v>2016</v>
      </c>
      <c r="W1784" s="50">
        <f t="shared" si="195"/>
        <v>33.000002314816811</v>
      </c>
    </row>
    <row r="1785" spans="1:23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13">
        <f t="shared" si="193"/>
        <v>24</v>
      </c>
      <c r="P1785" s="39">
        <f t="shared" si="194"/>
        <v>51.23</v>
      </c>
      <c r="Q1785" s="39" t="s">
        <v>8345</v>
      </c>
      <c r="R1785" s="39" t="s">
        <v>8335</v>
      </c>
      <c r="S1785" s="42">
        <f t="shared" si="189"/>
        <v>42115.949982384263</v>
      </c>
      <c r="T1785" s="42">
        <f t="shared" si="190"/>
        <v>42145.949982384263</v>
      </c>
      <c r="U1785" s="40">
        <f t="shared" si="191"/>
        <v>2015</v>
      </c>
      <c r="V1785" s="40">
        <f t="shared" si="192"/>
        <v>2015</v>
      </c>
      <c r="W1785" s="50">
        <f t="shared" si="195"/>
        <v>30</v>
      </c>
    </row>
    <row r="1786" spans="1:23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13">
        <f t="shared" si="193"/>
        <v>40</v>
      </c>
      <c r="P1786" s="39">
        <f t="shared" si="194"/>
        <v>60.24</v>
      </c>
      <c r="Q1786" s="39" t="s">
        <v>8345</v>
      </c>
      <c r="R1786" s="39" t="s">
        <v>8335</v>
      </c>
      <c r="S1786" s="42">
        <f t="shared" si="189"/>
        <v>42003.655558333339</v>
      </c>
      <c r="T1786" s="42">
        <f t="shared" si="190"/>
        <v>42035.142369212961</v>
      </c>
      <c r="U1786" s="40">
        <f t="shared" si="191"/>
        <v>2015</v>
      </c>
      <c r="V1786" s="40">
        <f t="shared" si="192"/>
        <v>2014</v>
      </c>
      <c r="W1786" s="50">
        <f t="shared" si="195"/>
        <v>31.486810879621771</v>
      </c>
    </row>
    <row r="1787" spans="1:23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13">
        <f t="shared" si="193"/>
        <v>20</v>
      </c>
      <c r="P1787" s="39">
        <f t="shared" si="194"/>
        <v>44.94</v>
      </c>
      <c r="Q1787" s="39" t="s">
        <v>8345</v>
      </c>
      <c r="R1787" s="39" t="s">
        <v>8335</v>
      </c>
      <c r="S1787" s="42">
        <f t="shared" si="189"/>
        <v>41897.134905729166</v>
      </c>
      <c r="T1787" s="42">
        <f t="shared" si="190"/>
        <v>41928.000006944443</v>
      </c>
      <c r="U1787" s="40">
        <f t="shared" si="191"/>
        <v>2014</v>
      </c>
      <c r="V1787" s="40">
        <f t="shared" si="192"/>
        <v>2014</v>
      </c>
      <c r="W1787" s="50">
        <f t="shared" si="195"/>
        <v>30.865101215276809</v>
      </c>
    </row>
    <row r="1788" spans="1:23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13">
        <f t="shared" si="193"/>
        <v>48</v>
      </c>
      <c r="P1788" s="39">
        <f t="shared" si="194"/>
        <v>31.21</v>
      </c>
      <c r="Q1788" s="39" t="s">
        <v>8345</v>
      </c>
      <c r="R1788" s="39" t="s">
        <v>8335</v>
      </c>
      <c r="S1788" s="42">
        <f t="shared" si="189"/>
        <v>41958.550661770831</v>
      </c>
      <c r="T1788" s="42">
        <f t="shared" si="190"/>
        <v>41988.550661770831</v>
      </c>
      <c r="U1788" s="40">
        <f t="shared" si="191"/>
        <v>2014</v>
      </c>
      <c r="V1788" s="40">
        <f t="shared" si="192"/>
        <v>2014</v>
      </c>
      <c r="W1788" s="50">
        <f t="shared" si="195"/>
        <v>30</v>
      </c>
    </row>
    <row r="1789" spans="1:23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13">
        <f t="shared" si="193"/>
        <v>15</v>
      </c>
      <c r="P1789" s="39">
        <f t="shared" si="194"/>
        <v>63.88</v>
      </c>
      <c r="Q1789" s="39" t="s">
        <v>8345</v>
      </c>
      <c r="R1789" s="39" t="s">
        <v>8335</v>
      </c>
      <c r="S1789" s="42">
        <f t="shared" si="189"/>
        <v>42068.655523576388</v>
      </c>
      <c r="T1789" s="42">
        <f t="shared" si="190"/>
        <v>42098.613861539357</v>
      </c>
      <c r="U1789" s="40">
        <f t="shared" si="191"/>
        <v>2015</v>
      </c>
      <c r="V1789" s="40">
        <f t="shared" si="192"/>
        <v>2015</v>
      </c>
      <c r="W1789" s="50">
        <f t="shared" si="195"/>
        <v>29.958337962969381</v>
      </c>
    </row>
    <row r="1790" spans="1:23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13">
        <f t="shared" si="193"/>
        <v>1</v>
      </c>
      <c r="P1790" s="39">
        <f t="shared" si="194"/>
        <v>19</v>
      </c>
      <c r="Q1790" s="39" t="s">
        <v>8345</v>
      </c>
      <c r="R1790" s="39" t="s">
        <v>8335</v>
      </c>
      <c r="S1790" s="42">
        <f t="shared" si="189"/>
        <v>41913.948409050929</v>
      </c>
      <c r="T1790" s="42">
        <f t="shared" si="190"/>
        <v>41943.948409050929</v>
      </c>
      <c r="U1790" s="40">
        <f t="shared" si="191"/>
        <v>2014</v>
      </c>
      <c r="V1790" s="40">
        <f t="shared" si="192"/>
        <v>2014</v>
      </c>
      <c r="W1790" s="50">
        <f t="shared" si="195"/>
        <v>30</v>
      </c>
    </row>
    <row r="1791" spans="1:23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13">
        <f t="shared" si="193"/>
        <v>1</v>
      </c>
      <c r="P1791" s="39">
        <f t="shared" si="194"/>
        <v>10</v>
      </c>
      <c r="Q1791" s="39" t="s">
        <v>8345</v>
      </c>
      <c r="R1791" s="39" t="s">
        <v>8335</v>
      </c>
      <c r="S1791" s="42">
        <f t="shared" si="189"/>
        <v>41956.250039386578</v>
      </c>
      <c r="T1791" s="42">
        <f t="shared" si="190"/>
        <v>42016.250039386578</v>
      </c>
      <c r="U1791" s="40">
        <f t="shared" si="191"/>
        <v>2015</v>
      </c>
      <c r="V1791" s="40">
        <f t="shared" si="192"/>
        <v>2014</v>
      </c>
      <c r="W1791" s="50">
        <f t="shared" si="195"/>
        <v>60</v>
      </c>
    </row>
    <row r="1792" spans="1:23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13">
        <f t="shared" si="193"/>
        <v>5</v>
      </c>
      <c r="P1792" s="39">
        <f t="shared" si="194"/>
        <v>109.07</v>
      </c>
      <c r="Q1792" s="39" t="s">
        <v>8345</v>
      </c>
      <c r="R1792" s="39" t="s">
        <v>8335</v>
      </c>
      <c r="S1792" s="42">
        <f t="shared" si="189"/>
        <v>42010.674521736109</v>
      </c>
      <c r="T1792" s="42">
        <f t="shared" si="190"/>
        <v>42040.674521736109</v>
      </c>
      <c r="U1792" s="40">
        <f t="shared" si="191"/>
        <v>2015</v>
      </c>
      <c r="V1792" s="40">
        <f t="shared" si="192"/>
        <v>2015</v>
      </c>
      <c r="W1792" s="50">
        <f t="shared" si="195"/>
        <v>30</v>
      </c>
    </row>
    <row r="1793" spans="1:23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13">
        <f t="shared" si="193"/>
        <v>4</v>
      </c>
      <c r="P1793" s="39">
        <f t="shared" si="194"/>
        <v>26.75</v>
      </c>
      <c r="Q1793" s="39" t="s">
        <v>8345</v>
      </c>
      <c r="R1793" s="39" t="s">
        <v>8335</v>
      </c>
      <c r="S1793" s="42">
        <f t="shared" si="189"/>
        <v>41973.740342187506</v>
      </c>
      <c r="T1793" s="42">
        <f t="shared" si="190"/>
        <v>42033.740342187506</v>
      </c>
      <c r="U1793" s="40">
        <f t="shared" si="191"/>
        <v>2015</v>
      </c>
      <c r="V1793" s="40">
        <f t="shared" si="192"/>
        <v>2014</v>
      </c>
      <c r="W1793" s="50">
        <f t="shared" si="195"/>
        <v>60</v>
      </c>
    </row>
    <row r="1794" spans="1:23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13">
        <f t="shared" si="193"/>
        <v>61</v>
      </c>
      <c r="P1794" s="39">
        <f t="shared" si="194"/>
        <v>109.94</v>
      </c>
      <c r="Q1794" s="39" t="s">
        <v>8345</v>
      </c>
      <c r="R1794" s="39" t="s">
        <v>8335</v>
      </c>
      <c r="S1794" s="42">
        <f t="shared" ref="S1794:S1857" si="196">((((LEFT(J1794,10) &amp; "." &amp; RIGHT(J1794,3))/60)/60)/24)+DATE(1970,1,1)</f>
        <v>42189.031049560188</v>
      </c>
      <c r="T1794" s="42">
        <f t="shared" ref="T1794:T1857" si="197">((((LEFT(I1794,10) &amp; "." &amp; RIGHT(I1794,3))/60)/60)/24)+DATE(1970,1,1)</f>
        <v>42226.290983101848</v>
      </c>
      <c r="U1794" s="40">
        <f t="shared" ref="U1794:U1857" si="198">YEAR(T1794)</f>
        <v>2015</v>
      </c>
      <c r="V1794" s="40">
        <f t="shared" ref="V1794:V1857" si="199">YEAR(S1794)</f>
        <v>2015</v>
      </c>
      <c r="W1794" s="50">
        <f t="shared" si="195"/>
        <v>37.259933541659848</v>
      </c>
    </row>
    <row r="1795" spans="1:23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13">
        <f t="shared" ref="O1795:O1858" si="200">IFERROR(ROUND(E1795/D1795*100,0),"no backers")</f>
        <v>1</v>
      </c>
      <c r="P1795" s="39">
        <f t="shared" ref="P1795:P1858" si="201">IFERROR(ROUND(E1795/L1795,2),0)</f>
        <v>20</v>
      </c>
      <c r="Q1795" s="39" t="s">
        <v>8345</v>
      </c>
      <c r="R1795" s="39" t="s">
        <v>8335</v>
      </c>
      <c r="S1795" s="42">
        <f t="shared" si="196"/>
        <v>41940.891671759258</v>
      </c>
      <c r="T1795" s="42">
        <f t="shared" si="197"/>
        <v>41970.933333796296</v>
      </c>
      <c r="U1795" s="40">
        <f t="shared" si="198"/>
        <v>2014</v>
      </c>
      <c r="V1795" s="40">
        <f t="shared" si="199"/>
        <v>2014</v>
      </c>
      <c r="W1795" s="50">
        <f t="shared" ref="W1795:W1858" si="202">T1795-S1795</f>
        <v>30.041662037037895</v>
      </c>
    </row>
    <row r="1796" spans="1:23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13">
        <f t="shared" si="200"/>
        <v>11</v>
      </c>
      <c r="P1796" s="39">
        <f t="shared" si="201"/>
        <v>55.39</v>
      </c>
      <c r="Q1796" s="39" t="s">
        <v>8345</v>
      </c>
      <c r="R1796" s="39" t="s">
        <v>8335</v>
      </c>
      <c r="S1796" s="42">
        <f t="shared" si="196"/>
        <v>42011.551185439814</v>
      </c>
      <c r="T1796" s="42">
        <f t="shared" si="197"/>
        <v>42046.551185439814</v>
      </c>
      <c r="U1796" s="40">
        <f t="shared" si="198"/>
        <v>2015</v>
      </c>
      <c r="V1796" s="40">
        <f t="shared" si="199"/>
        <v>2015</v>
      </c>
      <c r="W1796" s="50">
        <f t="shared" si="202"/>
        <v>35</v>
      </c>
    </row>
    <row r="1797" spans="1:23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13">
        <f t="shared" si="200"/>
        <v>39</v>
      </c>
      <c r="P1797" s="39">
        <f t="shared" si="201"/>
        <v>133.9</v>
      </c>
      <c r="Q1797" s="39" t="s">
        <v>8345</v>
      </c>
      <c r="R1797" s="39" t="s">
        <v>8335</v>
      </c>
      <c r="S1797" s="42">
        <f t="shared" si="196"/>
        <v>42628.28867524305</v>
      </c>
      <c r="T1797" s="42">
        <f t="shared" si="197"/>
        <v>42657.666675925924</v>
      </c>
      <c r="U1797" s="40">
        <f t="shared" si="198"/>
        <v>2016</v>
      </c>
      <c r="V1797" s="40">
        <f t="shared" si="199"/>
        <v>2016</v>
      </c>
      <c r="W1797" s="50">
        <f t="shared" si="202"/>
        <v>29.378000682874699</v>
      </c>
    </row>
    <row r="1798" spans="1:23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13">
        <f t="shared" si="200"/>
        <v>22</v>
      </c>
      <c r="P1798" s="39">
        <f t="shared" si="201"/>
        <v>48.72</v>
      </c>
      <c r="Q1798" s="39" t="s">
        <v>8345</v>
      </c>
      <c r="R1798" s="39" t="s">
        <v>8335</v>
      </c>
      <c r="S1798" s="42">
        <f t="shared" si="196"/>
        <v>42515.4394255324</v>
      </c>
      <c r="T1798" s="42">
        <f t="shared" si="197"/>
        <v>42575.4394255324</v>
      </c>
      <c r="U1798" s="40">
        <f t="shared" si="198"/>
        <v>2016</v>
      </c>
      <c r="V1798" s="40">
        <f t="shared" si="199"/>
        <v>2016</v>
      </c>
      <c r="W1798" s="50">
        <f t="shared" si="202"/>
        <v>60</v>
      </c>
    </row>
    <row r="1799" spans="1:23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13">
        <f t="shared" si="200"/>
        <v>68</v>
      </c>
      <c r="P1799" s="39">
        <f t="shared" si="201"/>
        <v>48.25</v>
      </c>
      <c r="Q1799" s="39" t="s">
        <v>8345</v>
      </c>
      <c r="R1799" s="39" t="s">
        <v>8335</v>
      </c>
      <c r="S1799" s="42">
        <f t="shared" si="196"/>
        <v>42689.569319317132</v>
      </c>
      <c r="T1799" s="42">
        <f t="shared" si="197"/>
        <v>42719.569319317132</v>
      </c>
      <c r="U1799" s="40">
        <f t="shared" si="198"/>
        <v>2016</v>
      </c>
      <c r="V1799" s="40">
        <f t="shared" si="199"/>
        <v>2016</v>
      </c>
      <c r="W1799" s="50">
        <f t="shared" si="202"/>
        <v>30</v>
      </c>
    </row>
    <row r="1800" spans="1:23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13">
        <f t="shared" si="200"/>
        <v>14</v>
      </c>
      <c r="P1800" s="39">
        <f t="shared" si="201"/>
        <v>58.97</v>
      </c>
      <c r="Q1800" s="39" t="s">
        <v>8345</v>
      </c>
      <c r="R1800" s="39" t="s">
        <v>8335</v>
      </c>
      <c r="S1800" s="42">
        <f t="shared" si="196"/>
        <v>42344.326773530091</v>
      </c>
      <c r="T1800" s="42">
        <f t="shared" si="197"/>
        <v>42404.326773530091</v>
      </c>
      <c r="U1800" s="40">
        <f t="shared" si="198"/>
        <v>2016</v>
      </c>
      <c r="V1800" s="40">
        <f t="shared" si="199"/>
        <v>2015</v>
      </c>
      <c r="W1800" s="50">
        <f t="shared" si="202"/>
        <v>60</v>
      </c>
    </row>
    <row r="1801" spans="1:23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13">
        <f t="shared" si="200"/>
        <v>2</v>
      </c>
      <c r="P1801" s="39">
        <f t="shared" si="201"/>
        <v>11.64</v>
      </c>
      <c r="Q1801" s="39" t="s">
        <v>8345</v>
      </c>
      <c r="R1801" s="39" t="s">
        <v>8335</v>
      </c>
      <c r="S1801" s="42">
        <f t="shared" si="196"/>
        <v>41934.842694537037</v>
      </c>
      <c r="T1801" s="42">
        <f t="shared" si="197"/>
        <v>41954.884356574075</v>
      </c>
      <c r="U1801" s="40">
        <f t="shared" si="198"/>
        <v>2014</v>
      </c>
      <c r="V1801" s="40">
        <f t="shared" si="199"/>
        <v>2014</v>
      </c>
      <c r="W1801" s="50">
        <f t="shared" si="202"/>
        <v>20.041662037037895</v>
      </c>
    </row>
    <row r="1802" spans="1:23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13">
        <f t="shared" si="200"/>
        <v>20</v>
      </c>
      <c r="P1802" s="39">
        <f t="shared" si="201"/>
        <v>83.72</v>
      </c>
      <c r="Q1802" s="39" t="s">
        <v>8345</v>
      </c>
      <c r="R1802" s="39" t="s">
        <v>8335</v>
      </c>
      <c r="S1802" s="42">
        <f t="shared" si="196"/>
        <v>42623.606145486112</v>
      </c>
      <c r="T1802" s="42">
        <f t="shared" si="197"/>
        <v>42653.606145486112</v>
      </c>
      <c r="U1802" s="40">
        <f t="shared" si="198"/>
        <v>2016</v>
      </c>
      <c r="V1802" s="40">
        <f t="shared" si="199"/>
        <v>2016</v>
      </c>
      <c r="W1802" s="50">
        <f t="shared" si="202"/>
        <v>30</v>
      </c>
    </row>
    <row r="1803" spans="1:23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13">
        <f t="shared" si="200"/>
        <v>14</v>
      </c>
      <c r="P1803" s="39">
        <f t="shared" si="201"/>
        <v>63.65</v>
      </c>
      <c r="Q1803" s="39" t="s">
        <v>8345</v>
      </c>
      <c r="R1803" s="39" t="s">
        <v>8335</v>
      </c>
      <c r="S1803" s="42">
        <f t="shared" si="196"/>
        <v>42321.660519305558</v>
      </c>
      <c r="T1803" s="42">
        <f t="shared" si="197"/>
        <v>42353.506949074072</v>
      </c>
      <c r="U1803" s="40">
        <f t="shared" si="198"/>
        <v>2015</v>
      </c>
      <c r="V1803" s="40">
        <f t="shared" si="199"/>
        <v>2015</v>
      </c>
      <c r="W1803" s="50">
        <f t="shared" si="202"/>
        <v>31.84642976851319</v>
      </c>
    </row>
    <row r="1804" spans="1:23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13">
        <f t="shared" si="200"/>
        <v>48</v>
      </c>
      <c r="P1804" s="39">
        <f t="shared" si="201"/>
        <v>94.28</v>
      </c>
      <c r="Q1804" s="39" t="s">
        <v>8345</v>
      </c>
      <c r="R1804" s="39" t="s">
        <v>8335</v>
      </c>
      <c r="S1804" s="42">
        <f t="shared" si="196"/>
        <v>42159.472579050926</v>
      </c>
      <c r="T1804" s="42">
        <f t="shared" si="197"/>
        <v>42182.915976157412</v>
      </c>
      <c r="U1804" s="40">
        <f t="shared" si="198"/>
        <v>2015</v>
      </c>
      <c r="V1804" s="40">
        <f t="shared" si="199"/>
        <v>2015</v>
      </c>
      <c r="W1804" s="50">
        <f t="shared" si="202"/>
        <v>23.443397106486373</v>
      </c>
    </row>
    <row r="1805" spans="1:23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13">
        <f t="shared" si="200"/>
        <v>31</v>
      </c>
      <c r="P1805" s="39">
        <f t="shared" si="201"/>
        <v>71.87</v>
      </c>
      <c r="Q1805" s="39" t="s">
        <v>8345</v>
      </c>
      <c r="R1805" s="39" t="s">
        <v>8335</v>
      </c>
      <c r="S1805" s="42">
        <f t="shared" si="196"/>
        <v>42018.071559976859</v>
      </c>
      <c r="T1805" s="42">
        <f t="shared" si="197"/>
        <v>42049.071553032409</v>
      </c>
      <c r="U1805" s="40">
        <f t="shared" si="198"/>
        <v>2015</v>
      </c>
      <c r="V1805" s="40">
        <f t="shared" si="199"/>
        <v>2015</v>
      </c>
      <c r="W1805" s="50">
        <f t="shared" si="202"/>
        <v>30.999993055549567</v>
      </c>
    </row>
    <row r="1806" spans="1:23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13">
        <f t="shared" si="200"/>
        <v>35</v>
      </c>
      <c r="P1806" s="39">
        <f t="shared" si="201"/>
        <v>104.85</v>
      </c>
      <c r="Q1806" s="39" t="s">
        <v>8345</v>
      </c>
      <c r="R1806" s="39" t="s">
        <v>8335</v>
      </c>
      <c r="S1806" s="42">
        <f t="shared" si="196"/>
        <v>42282.678296342594</v>
      </c>
      <c r="T1806" s="42">
        <f t="shared" si="197"/>
        <v>42322.719958379632</v>
      </c>
      <c r="U1806" s="40">
        <f t="shared" si="198"/>
        <v>2015</v>
      </c>
      <c r="V1806" s="40">
        <f t="shared" si="199"/>
        <v>2015</v>
      </c>
      <c r="W1806" s="50">
        <f t="shared" si="202"/>
        <v>40.041662037037895</v>
      </c>
    </row>
    <row r="1807" spans="1:23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13">
        <f t="shared" si="200"/>
        <v>36</v>
      </c>
      <c r="P1807" s="39">
        <f t="shared" si="201"/>
        <v>67.14</v>
      </c>
      <c r="Q1807" s="39" t="s">
        <v>8345</v>
      </c>
      <c r="R1807" s="39" t="s">
        <v>8335</v>
      </c>
      <c r="S1807" s="42">
        <f t="shared" si="196"/>
        <v>42247.803919652782</v>
      </c>
      <c r="T1807" s="42">
        <f t="shared" si="197"/>
        <v>42279.750009259253</v>
      </c>
      <c r="U1807" s="40">
        <f t="shared" si="198"/>
        <v>2015</v>
      </c>
      <c r="V1807" s="40">
        <f t="shared" si="199"/>
        <v>2015</v>
      </c>
      <c r="W1807" s="50">
        <f t="shared" si="202"/>
        <v>31.946089606470196</v>
      </c>
    </row>
    <row r="1808" spans="1:23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13">
        <f t="shared" si="200"/>
        <v>3</v>
      </c>
      <c r="P1808" s="39">
        <f t="shared" si="201"/>
        <v>73.88</v>
      </c>
      <c r="Q1808" s="39" t="s">
        <v>8345</v>
      </c>
      <c r="R1808" s="39" t="s">
        <v>8335</v>
      </c>
      <c r="S1808" s="42">
        <f t="shared" si="196"/>
        <v>41877.638302650463</v>
      </c>
      <c r="T1808" s="42">
        <f t="shared" si="197"/>
        <v>41912.638302650463</v>
      </c>
      <c r="U1808" s="40">
        <f t="shared" si="198"/>
        <v>2014</v>
      </c>
      <c r="V1808" s="40">
        <f t="shared" si="199"/>
        <v>2014</v>
      </c>
      <c r="W1808" s="50">
        <f t="shared" si="202"/>
        <v>35</v>
      </c>
    </row>
    <row r="1809" spans="1:23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13">
        <f t="shared" si="200"/>
        <v>11</v>
      </c>
      <c r="P1809" s="39">
        <f t="shared" si="201"/>
        <v>69.13</v>
      </c>
      <c r="Q1809" s="39" t="s">
        <v>8345</v>
      </c>
      <c r="R1809" s="39" t="s">
        <v>8335</v>
      </c>
      <c r="S1809" s="42">
        <f t="shared" si="196"/>
        <v>41880.068441122683</v>
      </c>
      <c r="T1809" s="42">
        <f t="shared" si="197"/>
        <v>41910.068441122683</v>
      </c>
      <c r="U1809" s="40">
        <f t="shared" si="198"/>
        <v>2014</v>
      </c>
      <c r="V1809" s="40">
        <f t="shared" si="199"/>
        <v>2014</v>
      </c>
      <c r="W1809" s="50">
        <f t="shared" si="202"/>
        <v>30</v>
      </c>
    </row>
    <row r="1810" spans="1:23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13">
        <f t="shared" si="200"/>
        <v>41</v>
      </c>
      <c r="P1810" s="39">
        <f t="shared" si="201"/>
        <v>120.77</v>
      </c>
      <c r="Q1810" s="39" t="s">
        <v>8345</v>
      </c>
      <c r="R1810" s="39" t="s">
        <v>8335</v>
      </c>
      <c r="S1810" s="42">
        <f t="shared" si="196"/>
        <v>42742.680903125001</v>
      </c>
      <c r="T1810" s="42">
        <f t="shared" si="197"/>
        <v>42777.680903125001</v>
      </c>
      <c r="U1810" s="40">
        <f t="shared" si="198"/>
        <v>2017</v>
      </c>
      <c r="V1810" s="40">
        <f t="shared" si="199"/>
        <v>2017</v>
      </c>
      <c r="W1810" s="50">
        <f t="shared" si="202"/>
        <v>35</v>
      </c>
    </row>
    <row r="1811" spans="1:23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13">
        <f t="shared" si="200"/>
        <v>11</v>
      </c>
      <c r="P1811" s="39">
        <f t="shared" si="201"/>
        <v>42.22</v>
      </c>
      <c r="Q1811" s="39" t="s">
        <v>8345</v>
      </c>
      <c r="R1811" s="39" t="s">
        <v>8335</v>
      </c>
      <c r="S1811" s="42">
        <f t="shared" si="196"/>
        <v>42029.907863877314</v>
      </c>
      <c r="T1811" s="42">
        <f t="shared" si="197"/>
        <v>42064.907863877314</v>
      </c>
      <c r="U1811" s="40">
        <f t="shared" si="198"/>
        <v>2015</v>
      </c>
      <c r="V1811" s="40">
        <f t="shared" si="199"/>
        <v>2015</v>
      </c>
      <c r="W1811" s="50">
        <f t="shared" si="202"/>
        <v>35</v>
      </c>
    </row>
    <row r="1812" spans="1:23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13">
        <f t="shared" si="200"/>
        <v>3</v>
      </c>
      <c r="P1812" s="39">
        <f t="shared" si="201"/>
        <v>7.5</v>
      </c>
      <c r="Q1812" s="39" t="s">
        <v>8345</v>
      </c>
      <c r="R1812" s="39" t="s">
        <v>8335</v>
      </c>
      <c r="S1812" s="42">
        <f t="shared" si="196"/>
        <v>41860.910023449076</v>
      </c>
      <c r="T1812" s="42">
        <f t="shared" si="197"/>
        <v>41872.910032708329</v>
      </c>
      <c r="U1812" s="40">
        <f t="shared" si="198"/>
        <v>2014</v>
      </c>
      <c r="V1812" s="40">
        <f t="shared" si="199"/>
        <v>2014</v>
      </c>
      <c r="W1812" s="50">
        <f t="shared" si="202"/>
        <v>12.000009259252693</v>
      </c>
    </row>
    <row r="1813" spans="1:23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13">
        <f t="shared" si="200"/>
        <v>0</v>
      </c>
      <c r="P1813" s="39">
        <f t="shared" si="201"/>
        <v>1.54</v>
      </c>
      <c r="Q1813" s="39" t="s">
        <v>8345</v>
      </c>
      <c r="R1813" s="39" t="s">
        <v>8335</v>
      </c>
      <c r="S1813" s="42">
        <f t="shared" si="196"/>
        <v>41876.433683680552</v>
      </c>
      <c r="T1813" s="42">
        <f t="shared" si="197"/>
        <v>41936.166668981481</v>
      </c>
      <c r="U1813" s="40">
        <f t="shared" si="198"/>
        <v>2014</v>
      </c>
      <c r="V1813" s="40">
        <f t="shared" si="199"/>
        <v>2014</v>
      </c>
      <c r="W1813" s="50">
        <f t="shared" si="202"/>
        <v>59.732985300928704</v>
      </c>
    </row>
    <row r="1814" spans="1:23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13">
        <f t="shared" si="200"/>
        <v>13</v>
      </c>
      <c r="P1814" s="39">
        <f t="shared" si="201"/>
        <v>37.61</v>
      </c>
      <c r="Q1814" s="39" t="s">
        <v>8345</v>
      </c>
      <c r="R1814" s="39" t="s">
        <v>8335</v>
      </c>
      <c r="S1814" s="42">
        <f t="shared" si="196"/>
        <v>42524.318709907406</v>
      </c>
      <c r="T1814" s="42">
        <f t="shared" si="197"/>
        <v>42554.318709907406</v>
      </c>
      <c r="U1814" s="40">
        <f t="shared" si="198"/>
        <v>2016</v>
      </c>
      <c r="V1814" s="40">
        <f t="shared" si="199"/>
        <v>2016</v>
      </c>
      <c r="W1814" s="50">
        <f t="shared" si="202"/>
        <v>30</v>
      </c>
    </row>
    <row r="1815" spans="1:23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13">
        <f t="shared" si="200"/>
        <v>0</v>
      </c>
      <c r="P1815" s="39">
        <f t="shared" si="201"/>
        <v>0</v>
      </c>
      <c r="Q1815" s="39" t="s">
        <v>8345</v>
      </c>
      <c r="R1815" s="39" t="s">
        <v>8335</v>
      </c>
      <c r="S1815" s="42">
        <f t="shared" si="196"/>
        <v>41829.889037175926</v>
      </c>
      <c r="T1815" s="42">
        <f t="shared" si="197"/>
        <v>41859.889037175926</v>
      </c>
      <c r="U1815" s="40">
        <f t="shared" si="198"/>
        <v>2014</v>
      </c>
      <c r="V1815" s="40">
        <f t="shared" si="199"/>
        <v>2014</v>
      </c>
      <c r="W1815" s="50">
        <f t="shared" si="202"/>
        <v>30</v>
      </c>
    </row>
    <row r="1816" spans="1:23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13">
        <f t="shared" si="200"/>
        <v>49</v>
      </c>
      <c r="P1816" s="39">
        <f t="shared" si="201"/>
        <v>42.16</v>
      </c>
      <c r="Q1816" s="39" t="s">
        <v>8345</v>
      </c>
      <c r="R1816" s="39" t="s">
        <v>8335</v>
      </c>
      <c r="S1816" s="42">
        <f t="shared" si="196"/>
        <v>42033.314082592595</v>
      </c>
      <c r="T1816" s="42">
        <f t="shared" si="197"/>
        <v>42063.314082592595</v>
      </c>
      <c r="U1816" s="40">
        <f t="shared" si="198"/>
        <v>2015</v>
      </c>
      <c r="V1816" s="40">
        <f t="shared" si="199"/>
        <v>2015</v>
      </c>
      <c r="W1816" s="50">
        <f t="shared" si="202"/>
        <v>30</v>
      </c>
    </row>
    <row r="1817" spans="1:23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13">
        <f t="shared" si="200"/>
        <v>0</v>
      </c>
      <c r="P1817" s="39">
        <f t="shared" si="201"/>
        <v>0</v>
      </c>
      <c r="Q1817" s="39" t="s">
        <v>8345</v>
      </c>
      <c r="R1817" s="39" t="s">
        <v>8335</v>
      </c>
      <c r="S1817" s="42">
        <f t="shared" si="196"/>
        <v>42172.906684456015</v>
      </c>
      <c r="T1817" s="42">
        <f t="shared" si="197"/>
        <v>42186.906679826396</v>
      </c>
      <c r="U1817" s="40">
        <f t="shared" si="198"/>
        <v>2015</v>
      </c>
      <c r="V1817" s="40">
        <f t="shared" si="199"/>
        <v>2015</v>
      </c>
      <c r="W1817" s="50">
        <f t="shared" si="202"/>
        <v>13.99999537038093</v>
      </c>
    </row>
    <row r="1818" spans="1:23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13">
        <f t="shared" si="200"/>
        <v>2</v>
      </c>
      <c r="P1818" s="39">
        <f t="shared" si="201"/>
        <v>84.83</v>
      </c>
      <c r="Q1818" s="39" t="s">
        <v>8345</v>
      </c>
      <c r="R1818" s="39" t="s">
        <v>8335</v>
      </c>
      <c r="S1818" s="42">
        <f t="shared" si="196"/>
        <v>42548.876195636578</v>
      </c>
      <c r="T1818" s="42">
        <f t="shared" si="197"/>
        <v>42576.791668981481</v>
      </c>
      <c r="U1818" s="40">
        <f t="shared" si="198"/>
        <v>2016</v>
      </c>
      <c r="V1818" s="40">
        <f t="shared" si="199"/>
        <v>2016</v>
      </c>
      <c r="W1818" s="50">
        <f t="shared" si="202"/>
        <v>27.915473344903148</v>
      </c>
    </row>
    <row r="1819" spans="1:23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13">
        <f t="shared" si="200"/>
        <v>52</v>
      </c>
      <c r="P1819" s="39">
        <f t="shared" si="201"/>
        <v>94.19</v>
      </c>
      <c r="Q1819" s="39" t="s">
        <v>8345</v>
      </c>
      <c r="R1819" s="39" t="s">
        <v>8335</v>
      </c>
      <c r="S1819" s="42">
        <f t="shared" si="196"/>
        <v>42705.66212508102</v>
      </c>
      <c r="T1819" s="42">
        <f t="shared" si="197"/>
        <v>42765.290978472221</v>
      </c>
      <c r="U1819" s="40">
        <f t="shared" si="198"/>
        <v>2017</v>
      </c>
      <c r="V1819" s="40">
        <f t="shared" si="199"/>
        <v>2016</v>
      </c>
      <c r="W1819" s="50">
        <f t="shared" si="202"/>
        <v>59.628853391201119</v>
      </c>
    </row>
    <row r="1820" spans="1:23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13">
        <f t="shared" si="200"/>
        <v>0</v>
      </c>
      <c r="P1820" s="39">
        <f t="shared" si="201"/>
        <v>0</v>
      </c>
      <c r="Q1820" s="39" t="s">
        <v>8345</v>
      </c>
      <c r="R1820" s="39" t="s">
        <v>8335</v>
      </c>
      <c r="S1820" s="42">
        <f t="shared" si="196"/>
        <v>42067.234380208334</v>
      </c>
      <c r="T1820" s="42">
        <f t="shared" si="197"/>
        <v>42097.192718171296</v>
      </c>
      <c r="U1820" s="40">
        <f t="shared" si="198"/>
        <v>2015</v>
      </c>
      <c r="V1820" s="40">
        <f t="shared" si="199"/>
        <v>2015</v>
      </c>
      <c r="W1820" s="50">
        <f t="shared" si="202"/>
        <v>29.958337962962105</v>
      </c>
    </row>
    <row r="1821" spans="1:23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13">
        <f t="shared" si="200"/>
        <v>2</v>
      </c>
      <c r="P1821" s="39">
        <f t="shared" si="201"/>
        <v>6.25</v>
      </c>
      <c r="Q1821" s="39" t="s">
        <v>8345</v>
      </c>
      <c r="R1821" s="39" t="s">
        <v>8335</v>
      </c>
      <c r="S1821" s="42">
        <f t="shared" si="196"/>
        <v>41820.752273101854</v>
      </c>
      <c r="T1821" s="42">
        <f t="shared" si="197"/>
        <v>41850.752273101854</v>
      </c>
      <c r="U1821" s="40">
        <f t="shared" si="198"/>
        <v>2014</v>
      </c>
      <c r="V1821" s="40">
        <f t="shared" si="199"/>
        <v>2014</v>
      </c>
      <c r="W1821" s="50">
        <f t="shared" si="202"/>
        <v>30</v>
      </c>
    </row>
    <row r="1822" spans="1:23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13">
        <f t="shared" si="200"/>
        <v>7</v>
      </c>
      <c r="P1822" s="39">
        <f t="shared" si="201"/>
        <v>213.38</v>
      </c>
      <c r="Q1822" s="39" t="s">
        <v>8345</v>
      </c>
      <c r="R1822" s="39" t="s">
        <v>8335</v>
      </c>
      <c r="S1822" s="42">
        <f t="shared" si="196"/>
        <v>42065.084382986111</v>
      </c>
      <c r="T1822" s="42">
        <f t="shared" si="197"/>
        <v>42095.042709375004</v>
      </c>
      <c r="U1822" s="40">
        <f t="shared" si="198"/>
        <v>2015</v>
      </c>
      <c r="V1822" s="40">
        <f t="shared" si="199"/>
        <v>2015</v>
      </c>
      <c r="W1822" s="50">
        <f t="shared" si="202"/>
        <v>29.958326388892601</v>
      </c>
    </row>
    <row r="1823" spans="1:23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13">
        <f t="shared" si="200"/>
        <v>135</v>
      </c>
      <c r="P1823" s="39">
        <f t="shared" si="201"/>
        <v>59.16</v>
      </c>
      <c r="Q1823" s="39" t="s">
        <v>8309</v>
      </c>
      <c r="R1823" s="39" t="s">
        <v>8308</v>
      </c>
      <c r="S1823" s="42">
        <f t="shared" si="196"/>
        <v>40926.319066747688</v>
      </c>
      <c r="T1823" s="42">
        <f t="shared" si="197"/>
        <v>40971.319066747688</v>
      </c>
      <c r="U1823" s="40">
        <f t="shared" si="198"/>
        <v>2012</v>
      </c>
      <c r="V1823" s="40">
        <f t="shared" si="199"/>
        <v>2012</v>
      </c>
      <c r="W1823" s="50">
        <f t="shared" si="202"/>
        <v>45</v>
      </c>
    </row>
    <row r="1824" spans="1:23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13">
        <f t="shared" si="200"/>
        <v>100</v>
      </c>
      <c r="P1824" s="39">
        <f t="shared" si="201"/>
        <v>27.27</v>
      </c>
      <c r="Q1824" s="39" t="s">
        <v>8309</v>
      </c>
      <c r="R1824" s="39" t="s">
        <v>8308</v>
      </c>
      <c r="S1824" s="42">
        <f t="shared" si="196"/>
        <v>41634.797023865744</v>
      </c>
      <c r="T1824" s="42">
        <f t="shared" si="197"/>
        <v>41670.79237106481</v>
      </c>
      <c r="U1824" s="40">
        <f t="shared" si="198"/>
        <v>2014</v>
      </c>
      <c r="V1824" s="40">
        <f t="shared" si="199"/>
        <v>2013</v>
      </c>
      <c r="W1824" s="50">
        <f t="shared" si="202"/>
        <v>35.9953471990666</v>
      </c>
    </row>
    <row r="1825" spans="1:23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13">
        <f t="shared" si="200"/>
        <v>116</v>
      </c>
      <c r="P1825" s="39">
        <f t="shared" si="201"/>
        <v>24.58</v>
      </c>
      <c r="Q1825" s="39" t="s">
        <v>8309</v>
      </c>
      <c r="R1825" s="39" t="s">
        <v>8308</v>
      </c>
      <c r="S1825" s="42">
        <f t="shared" si="196"/>
        <v>41176.684918703708</v>
      </c>
      <c r="T1825" s="42">
        <f t="shared" si="197"/>
        <v>41206.684918703708</v>
      </c>
      <c r="U1825" s="40">
        <f t="shared" si="198"/>
        <v>2012</v>
      </c>
      <c r="V1825" s="40">
        <f t="shared" si="199"/>
        <v>2012</v>
      </c>
      <c r="W1825" s="50">
        <f t="shared" si="202"/>
        <v>30</v>
      </c>
    </row>
    <row r="1826" spans="1:23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13">
        <f t="shared" si="200"/>
        <v>100</v>
      </c>
      <c r="P1826" s="39">
        <f t="shared" si="201"/>
        <v>75.05</v>
      </c>
      <c r="Q1826" s="39" t="s">
        <v>8309</v>
      </c>
      <c r="R1826" s="39" t="s">
        <v>8308</v>
      </c>
      <c r="S1826" s="42">
        <f t="shared" si="196"/>
        <v>41626.91629591435</v>
      </c>
      <c r="T1826" s="42">
        <f t="shared" si="197"/>
        <v>41647.088899074079</v>
      </c>
      <c r="U1826" s="40">
        <f t="shared" si="198"/>
        <v>2014</v>
      </c>
      <c r="V1826" s="40">
        <f t="shared" si="199"/>
        <v>2013</v>
      </c>
      <c r="W1826" s="50">
        <f t="shared" si="202"/>
        <v>20.172603159728169</v>
      </c>
    </row>
    <row r="1827" spans="1:23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13">
        <f t="shared" si="200"/>
        <v>105</v>
      </c>
      <c r="P1827" s="39">
        <f t="shared" si="201"/>
        <v>42.02</v>
      </c>
      <c r="Q1827" s="39" t="s">
        <v>8309</v>
      </c>
      <c r="R1827" s="39" t="s">
        <v>8308</v>
      </c>
      <c r="S1827" s="42">
        <f t="shared" si="196"/>
        <v>41443.83453359954</v>
      </c>
      <c r="T1827" s="42">
        <f t="shared" si="197"/>
        <v>41466.834535914357</v>
      </c>
      <c r="U1827" s="40">
        <f t="shared" si="198"/>
        <v>2013</v>
      </c>
      <c r="V1827" s="40">
        <f t="shared" si="199"/>
        <v>2013</v>
      </c>
      <c r="W1827" s="50">
        <f t="shared" si="202"/>
        <v>23.000002314816811</v>
      </c>
    </row>
    <row r="1828" spans="1:23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13">
        <f t="shared" si="200"/>
        <v>101</v>
      </c>
      <c r="P1828" s="39">
        <f t="shared" si="201"/>
        <v>53.16</v>
      </c>
      <c r="Q1828" s="39" t="s">
        <v>8309</v>
      </c>
      <c r="R1828" s="39" t="s">
        <v>8308</v>
      </c>
      <c r="S1828" s="42">
        <f t="shared" si="196"/>
        <v>41657.923808067128</v>
      </c>
      <c r="T1828" s="42">
        <f t="shared" si="197"/>
        <v>41687.923808067128</v>
      </c>
      <c r="U1828" s="40">
        <f t="shared" si="198"/>
        <v>2014</v>
      </c>
      <c r="V1828" s="40">
        <f t="shared" si="199"/>
        <v>2014</v>
      </c>
      <c r="W1828" s="50">
        <f t="shared" si="202"/>
        <v>30</v>
      </c>
    </row>
    <row r="1829" spans="1:23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13">
        <f t="shared" si="200"/>
        <v>101</v>
      </c>
      <c r="P1829" s="39">
        <f t="shared" si="201"/>
        <v>83.89</v>
      </c>
      <c r="Q1829" s="39" t="s">
        <v>8309</v>
      </c>
      <c r="R1829" s="39" t="s">
        <v>8308</v>
      </c>
      <c r="S1829" s="42">
        <f t="shared" si="196"/>
        <v>40555.325943993055</v>
      </c>
      <c r="T1829" s="42">
        <f t="shared" si="197"/>
        <v>40605.325943993055</v>
      </c>
      <c r="U1829" s="40">
        <f t="shared" si="198"/>
        <v>2011</v>
      </c>
      <c r="V1829" s="40">
        <f t="shared" si="199"/>
        <v>2011</v>
      </c>
      <c r="W1829" s="50">
        <f t="shared" si="202"/>
        <v>50</v>
      </c>
    </row>
    <row r="1830" spans="1:23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13">
        <f t="shared" si="200"/>
        <v>100</v>
      </c>
      <c r="P1830" s="39">
        <f t="shared" si="201"/>
        <v>417.33</v>
      </c>
      <c r="Q1830" s="39" t="s">
        <v>8309</v>
      </c>
      <c r="R1830" s="39" t="s">
        <v>8308</v>
      </c>
      <c r="S1830" s="42">
        <f t="shared" si="196"/>
        <v>41736.899658912036</v>
      </c>
      <c r="T1830" s="42">
        <f t="shared" si="197"/>
        <v>41768.916675925924</v>
      </c>
      <c r="U1830" s="40">
        <f t="shared" si="198"/>
        <v>2014</v>
      </c>
      <c r="V1830" s="40">
        <f t="shared" si="199"/>
        <v>2014</v>
      </c>
      <c r="W1830" s="50">
        <f t="shared" si="202"/>
        <v>32.017017013888108</v>
      </c>
    </row>
    <row r="1831" spans="1:23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13">
        <f t="shared" si="200"/>
        <v>167</v>
      </c>
      <c r="P1831" s="39">
        <f t="shared" si="201"/>
        <v>75.77</v>
      </c>
      <c r="Q1831" s="39" t="s">
        <v>8309</v>
      </c>
      <c r="R1831" s="39" t="s">
        <v>8308</v>
      </c>
      <c r="S1831" s="42">
        <f t="shared" si="196"/>
        <v>40516.087631608796</v>
      </c>
      <c r="T1831" s="42">
        <f t="shared" si="197"/>
        <v>40564.916668981481</v>
      </c>
      <c r="U1831" s="40">
        <f t="shared" si="198"/>
        <v>2011</v>
      </c>
      <c r="V1831" s="40">
        <f t="shared" si="199"/>
        <v>2010</v>
      </c>
      <c r="W1831" s="50">
        <f t="shared" si="202"/>
        <v>48.829037372684979</v>
      </c>
    </row>
    <row r="1832" spans="1:23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13">
        <f t="shared" si="200"/>
        <v>102</v>
      </c>
      <c r="P1832" s="39">
        <f t="shared" si="201"/>
        <v>67.39</v>
      </c>
      <c r="Q1832" s="39" t="s">
        <v>8309</v>
      </c>
      <c r="R1832" s="39" t="s">
        <v>8308</v>
      </c>
      <c r="S1832" s="42">
        <f t="shared" si="196"/>
        <v>41664.684110034723</v>
      </c>
      <c r="T1832" s="42">
        <f t="shared" si="197"/>
        <v>41694.684110034723</v>
      </c>
      <c r="U1832" s="40">
        <f t="shared" si="198"/>
        <v>2014</v>
      </c>
      <c r="V1832" s="40">
        <f t="shared" si="199"/>
        <v>2014</v>
      </c>
      <c r="W1832" s="50">
        <f t="shared" si="202"/>
        <v>30</v>
      </c>
    </row>
    <row r="1833" spans="1:23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13">
        <f t="shared" si="200"/>
        <v>103</v>
      </c>
      <c r="P1833" s="39">
        <f t="shared" si="201"/>
        <v>73.569999999999993</v>
      </c>
      <c r="Q1833" s="39" t="s">
        <v>8309</v>
      </c>
      <c r="R1833" s="39" t="s">
        <v>8308</v>
      </c>
      <c r="S1833" s="42">
        <f t="shared" si="196"/>
        <v>41026.996109525462</v>
      </c>
      <c r="T1833" s="42">
        <f t="shared" si="197"/>
        <v>41041.996109525462</v>
      </c>
      <c r="U1833" s="40">
        <f t="shared" si="198"/>
        <v>2012</v>
      </c>
      <c r="V1833" s="40">
        <f t="shared" si="199"/>
        <v>2012</v>
      </c>
      <c r="W1833" s="50">
        <f t="shared" si="202"/>
        <v>15</v>
      </c>
    </row>
    <row r="1834" spans="1:23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13">
        <f t="shared" si="200"/>
        <v>143</v>
      </c>
      <c r="P1834" s="39">
        <f t="shared" si="201"/>
        <v>25</v>
      </c>
      <c r="Q1834" s="39" t="s">
        <v>8309</v>
      </c>
      <c r="R1834" s="39" t="s">
        <v>8308</v>
      </c>
      <c r="S1834" s="42">
        <f t="shared" si="196"/>
        <v>40576.539669293983</v>
      </c>
      <c r="T1834" s="42">
        <f t="shared" si="197"/>
        <v>40606.539669293983</v>
      </c>
      <c r="U1834" s="40">
        <f t="shared" si="198"/>
        <v>2011</v>
      </c>
      <c r="V1834" s="40">
        <f t="shared" si="199"/>
        <v>2011</v>
      </c>
      <c r="W1834" s="50">
        <f t="shared" si="202"/>
        <v>30</v>
      </c>
    </row>
    <row r="1835" spans="1:23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13">
        <f t="shared" si="200"/>
        <v>263</v>
      </c>
      <c r="P1835" s="39">
        <f t="shared" si="201"/>
        <v>42</v>
      </c>
      <c r="Q1835" s="39" t="s">
        <v>8309</v>
      </c>
      <c r="R1835" s="39" t="s">
        <v>8308</v>
      </c>
      <c r="S1835" s="42">
        <f t="shared" si="196"/>
        <v>41303.044020868059</v>
      </c>
      <c r="T1835" s="42">
        <f t="shared" si="197"/>
        <v>41335.332640509259</v>
      </c>
      <c r="U1835" s="40">
        <f t="shared" si="198"/>
        <v>2013</v>
      </c>
      <c r="V1835" s="40">
        <f t="shared" si="199"/>
        <v>2013</v>
      </c>
      <c r="W1835" s="50">
        <f t="shared" si="202"/>
        <v>32.288619641200057</v>
      </c>
    </row>
    <row r="1836" spans="1:23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13">
        <f t="shared" si="200"/>
        <v>118</v>
      </c>
      <c r="P1836" s="39">
        <f t="shared" si="201"/>
        <v>131.16999999999999</v>
      </c>
      <c r="Q1836" s="39" t="s">
        <v>8309</v>
      </c>
      <c r="R1836" s="39" t="s">
        <v>8308</v>
      </c>
      <c r="S1836" s="42">
        <f t="shared" si="196"/>
        <v>41988.964072858798</v>
      </c>
      <c r="T1836" s="42">
        <f t="shared" si="197"/>
        <v>42028.964072858798</v>
      </c>
      <c r="U1836" s="40">
        <f t="shared" si="198"/>
        <v>2015</v>
      </c>
      <c r="V1836" s="40">
        <f t="shared" si="199"/>
        <v>2014</v>
      </c>
      <c r="W1836" s="50">
        <f t="shared" si="202"/>
        <v>40</v>
      </c>
    </row>
    <row r="1837" spans="1:23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13">
        <f t="shared" si="200"/>
        <v>104</v>
      </c>
      <c r="P1837" s="39">
        <f t="shared" si="201"/>
        <v>47.27</v>
      </c>
      <c r="Q1837" s="39" t="s">
        <v>8309</v>
      </c>
      <c r="R1837" s="39" t="s">
        <v>8308</v>
      </c>
      <c r="S1837" s="42">
        <f t="shared" si="196"/>
        <v>42430.702211469907</v>
      </c>
      <c r="T1837" s="42">
        <f t="shared" si="197"/>
        <v>42460.660549432869</v>
      </c>
      <c r="U1837" s="40">
        <f t="shared" si="198"/>
        <v>2016</v>
      </c>
      <c r="V1837" s="40">
        <f t="shared" si="199"/>
        <v>2016</v>
      </c>
      <c r="W1837" s="50">
        <f t="shared" si="202"/>
        <v>29.958337962962105</v>
      </c>
    </row>
    <row r="1838" spans="1:23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13">
        <f t="shared" si="200"/>
        <v>200</v>
      </c>
      <c r="P1838" s="39">
        <f t="shared" si="201"/>
        <v>182.13</v>
      </c>
      <c r="Q1838" s="39" t="s">
        <v>8309</v>
      </c>
      <c r="R1838" s="39" t="s">
        <v>8308</v>
      </c>
      <c r="S1838" s="42">
        <f t="shared" si="196"/>
        <v>41305.8093672338</v>
      </c>
      <c r="T1838" s="42">
        <f t="shared" si="197"/>
        <v>41322.809364918983</v>
      </c>
      <c r="U1838" s="40">
        <f t="shared" si="198"/>
        <v>2013</v>
      </c>
      <c r="V1838" s="40">
        <f t="shared" si="199"/>
        <v>2013</v>
      </c>
      <c r="W1838" s="50">
        <f t="shared" si="202"/>
        <v>16.999997685183189</v>
      </c>
    </row>
    <row r="1839" spans="1:23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13">
        <f t="shared" si="200"/>
        <v>307</v>
      </c>
      <c r="P1839" s="39">
        <f t="shared" si="201"/>
        <v>61.37</v>
      </c>
      <c r="Q1839" s="39" t="s">
        <v>8309</v>
      </c>
      <c r="R1839" s="39" t="s">
        <v>8308</v>
      </c>
      <c r="S1839" s="42">
        <f t="shared" si="196"/>
        <v>40926.047869618058</v>
      </c>
      <c r="T1839" s="42">
        <f t="shared" si="197"/>
        <v>40986.006196006943</v>
      </c>
      <c r="U1839" s="40">
        <f t="shared" si="198"/>
        <v>2012</v>
      </c>
      <c r="V1839" s="40">
        <f t="shared" si="199"/>
        <v>2012</v>
      </c>
      <c r="W1839" s="50">
        <f t="shared" si="202"/>
        <v>59.958326388885325</v>
      </c>
    </row>
    <row r="1840" spans="1:23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13">
        <f t="shared" si="200"/>
        <v>100</v>
      </c>
      <c r="P1840" s="39">
        <f t="shared" si="201"/>
        <v>35.770000000000003</v>
      </c>
      <c r="Q1840" s="39" t="s">
        <v>8309</v>
      </c>
      <c r="R1840" s="39" t="s">
        <v>8308</v>
      </c>
      <c r="S1840" s="42">
        <f t="shared" si="196"/>
        <v>40788.786545798612</v>
      </c>
      <c r="T1840" s="42">
        <f t="shared" si="197"/>
        <v>40817.125</v>
      </c>
      <c r="U1840" s="40">
        <f t="shared" si="198"/>
        <v>2011</v>
      </c>
      <c r="V1840" s="40">
        <f t="shared" si="199"/>
        <v>2011</v>
      </c>
      <c r="W1840" s="50">
        <f t="shared" si="202"/>
        <v>28.338454201388231</v>
      </c>
    </row>
    <row r="1841" spans="1:23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13">
        <f t="shared" si="200"/>
        <v>205</v>
      </c>
      <c r="P1841" s="39">
        <f t="shared" si="201"/>
        <v>45.62</v>
      </c>
      <c r="Q1841" s="39" t="s">
        <v>8309</v>
      </c>
      <c r="R1841" s="39" t="s">
        <v>8308</v>
      </c>
      <c r="S1841" s="42">
        <f t="shared" si="196"/>
        <v>42614.722018310189</v>
      </c>
      <c r="T1841" s="42">
        <f t="shared" si="197"/>
        <v>42644.722018310189</v>
      </c>
      <c r="U1841" s="40">
        <f t="shared" si="198"/>
        <v>2016</v>
      </c>
      <c r="V1841" s="40">
        <f t="shared" si="199"/>
        <v>2016</v>
      </c>
      <c r="W1841" s="50">
        <f t="shared" si="202"/>
        <v>30</v>
      </c>
    </row>
    <row r="1842" spans="1:23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13">
        <f t="shared" si="200"/>
        <v>109</v>
      </c>
      <c r="P1842" s="39">
        <f t="shared" si="201"/>
        <v>75.38</v>
      </c>
      <c r="Q1842" s="39" t="s">
        <v>8309</v>
      </c>
      <c r="R1842" s="39" t="s">
        <v>8308</v>
      </c>
      <c r="S1842" s="42">
        <f t="shared" si="196"/>
        <v>41382.09618645833</v>
      </c>
      <c r="T1842" s="42">
        <f t="shared" si="197"/>
        <v>41401.207647453703</v>
      </c>
      <c r="U1842" s="40">
        <f t="shared" si="198"/>
        <v>2013</v>
      </c>
      <c r="V1842" s="40">
        <f t="shared" si="199"/>
        <v>2013</v>
      </c>
      <c r="W1842" s="50">
        <f t="shared" si="202"/>
        <v>19.111460995372909</v>
      </c>
    </row>
    <row r="1843" spans="1:23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13">
        <f t="shared" si="200"/>
        <v>102</v>
      </c>
      <c r="P1843" s="39">
        <f t="shared" si="201"/>
        <v>50.88</v>
      </c>
      <c r="Q1843" s="39" t="s">
        <v>8309</v>
      </c>
      <c r="R1843" s="39" t="s">
        <v>8308</v>
      </c>
      <c r="S1843" s="42">
        <f t="shared" si="196"/>
        <v>41745.845433391201</v>
      </c>
      <c r="T1843" s="42">
        <f t="shared" si="197"/>
        <v>41779.207649768519</v>
      </c>
      <c r="U1843" s="40">
        <f t="shared" si="198"/>
        <v>2014</v>
      </c>
      <c r="V1843" s="40">
        <f t="shared" si="199"/>
        <v>2014</v>
      </c>
      <c r="W1843" s="50">
        <f t="shared" si="202"/>
        <v>33.362216377317964</v>
      </c>
    </row>
    <row r="1844" spans="1:23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13">
        <f t="shared" si="200"/>
        <v>125</v>
      </c>
      <c r="P1844" s="39">
        <f t="shared" si="201"/>
        <v>119.29</v>
      </c>
      <c r="Q1844" s="39" t="s">
        <v>8309</v>
      </c>
      <c r="R1844" s="39" t="s">
        <v>8308</v>
      </c>
      <c r="S1844" s="42">
        <f t="shared" si="196"/>
        <v>42031.631728946755</v>
      </c>
      <c r="T1844" s="42">
        <f t="shared" si="197"/>
        <v>42065.249316435191</v>
      </c>
      <c r="U1844" s="40">
        <f t="shared" si="198"/>
        <v>2015</v>
      </c>
      <c r="V1844" s="40">
        <f t="shared" si="199"/>
        <v>2015</v>
      </c>
      <c r="W1844" s="50">
        <f t="shared" si="202"/>
        <v>33.617587488435674</v>
      </c>
    </row>
    <row r="1845" spans="1:23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13">
        <f t="shared" si="200"/>
        <v>124</v>
      </c>
      <c r="P1845" s="39">
        <f t="shared" si="201"/>
        <v>92.54</v>
      </c>
      <c r="Q1845" s="39" t="s">
        <v>8309</v>
      </c>
      <c r="R1845" s="39" t="s">
        <v>8308</v>
      </c>
      <c r="S1845" s="42">
        <f t="shared" si="196"/>
        <v>40564.99484900463</v>
      </c>
      <c r="T1845" s="42">
        <f t="shared" si="197"/>
        <v>40594.99484900463</v>
      </c>
      <c r="U1845" s="40">
        <f t="shared" si="198"/>
        <v>2011</v>
      </c>
      <c r="V1845" s="40">
        <f t="shared" si="199"/>
        <v>2011</v>
      </c>
      <c r="W1845" s="50">
        <f t="shared" si="202"/>
        <v>30</v>
      </c>
    </row>
    <row r="1846" spans="1:23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13">
        <f t="shared" si="200"/>
        <v>101</v>
      </c>
      <c r="P1846" s="39">
        <f t="shared" si="201"/>
        <v>76.05</v>
      </c>
      <c r="Q1846" s="39" t="s">
        <v>8309</v>
      </c>
      <c r="R1846" s="39" t="s">
        <v>8308</v>
      </c>
      <c r="S1846" s="42">
        <f t="shared" si="196"/>
        <v>40666.97355224537</v>
      </c>
      <c r="T1846" s="42">
        <f t="shared" si="197"/>
        <v>40705.125002314817</v>
      </c>
      <c r="U1846" s="40">
        <f t="shared" si="198"/>
        <v>2011</v>
      </c>
      <c r="V1846" s="40">
        <f t="shared" si="199"/>
        <v>2011</v>
      </c>
      <c r="W1846" s="50">
        <f t="shared" si="202"/>
        <v>38.151450069446582</v>
      </c>
    </row>
    <row r="1847" spans="1:23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13">
        <f t="shared" si="200"/>
        <v>100</v>
      </c>
      <c r="P1847" s="39">
        <f t="shared" si="201"/>
        <v>52.63</v>
      </c>
      <c r="Q1847" s="39" t="s">
        <v>8309</v>
      </c>
      <c r="R1847" s="39" t="s">
        <v>8308</v>
      </c>
      <c r="S1847" s="42">
        <f t="shared" si="196"/>
        <v>42523.333314791671</v>
      </c>
      <c r="T1847" s="42">
        <f t="shared" si="197"/>
        <v>42538.204864583327</v>
      </c>
      <c r="U1847" s="40">
        <f t="shared" si="198"/>
        <v>2016</v>
      </c>
      <c r="V1847" s="40">
        <f t="shared" si="199"/>
        <v>2016</v>
      </c>
      <c r="W1847" s="50">
        <f t="shared" si="202"/>
        <v>14.871549791656435</v>
      </c>
    </row>
    <row r="1848" spans="1:23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13">
        <f t="shared" si="200"/>
        <v>138</v>
      </c>
      <c r="P1848" s="39">
        <f t="shared" si="201"/>
        <v>98.99</v>
      </c>
      <c r="Q1848" s="39" t="s">
        <v>8309</v>
      </c>
      <c r="R1848" s="39" t="s">
        <v>8308</v>
      </c>
      <c r="S1848" s="42">
        <f t="shared" si="196"/>
        <v>41228.65020575231</v>
      </c>
      <c r="T1848" s="42">
        <f t="shared" si="197"/>
        <v>41258.65020575231</v>
      </c>
      <c r="U1848" s="40">
        <f t="shared" si="198"/>
        <v>2012</v>
      </c>
      <c r="V1848" s="40">
        <f t="shared" si="199"/>
        <v>2012</v>
      </c>
      <c r="W1848" s="50">
        <f t="shared" si="202"/>
        <v>30</v>
      </c>
    </row>
    <row r="1849" spans="1:23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13">
        <f t="shared" si="200"/>
        <v>121</v>
      </c>
      <c r="P1849" s="39">
        <f t="shared" si="201"/>
        <v>79.53</v>
      </c>
      <c r="Q1849" s="39" t="s">
        <v>8309</v>
      </c>
      <c r="R1849" s="39" t="s">
        <v>8308</v>
      </c>
      <c r="S1849" s="42">
        <f t="shared" si="196"/>
        <v>42094.236486481474</v>
      </c>
      <c r="T1849" s="42">
        <f t="shared" si="197"/>
        <v>42115.236491111107</v>
      </c>
      <c r="U1849" s="40">
        <f t="shared" si="198"/>
        <v>2015</v>
      </c>
      <c r="V1849" s="40">
        <f t="shared" si="199"/>
        <v>2015</v>
      </c>
      <c r="W1849" s="50">
        <f t="shared" si="202"/>
        <v>21.000004629633622</v>
      </c>
    </row>
    <row r="1850" spans="1:23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13">
        <f t="shared" si="200"/>
        <v>107</v>
      </c>
      <c r="P1850" s="39">
        <f t="shared" si="201"/>
        <v>134.21</v>
      </c>
      <c r="Q1850" s="39" t="s">
        <v>8309</v>
      </c>
      <c r="R1850" s="39" t="s">
        <v>8308</v>
      </c>
      <c r="S1850" s="42">
        <f t="shared" si="196"/>
        <v>40691.788065833338</v>
      </c>
      <c r="T1850" s="42">
        <f t="shared" si="197"/>
        <v>40755.290978472221</v>
      </c>
      <c r="U1850" s="40">
        <f t="shared" si="198"/>
        <v>2011</v>
      </c>
      <c r="V1850" s="40">
        <f t="shared" si="199"/>
        <v>2011</v>
      </c>
      <c r="W1850" s="50">
        <f t="shared" si="202"/>
        <v>63.502912638883572</v>
      </c>
    </row>
    <row r="1851" spans="1:23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13">
        <f t="shared" si="200"/>
        <v>100</v>
      </c>
      <c r="P1851" s="39">
        <f t="shared" si="201"/>
        <v>37.630000000000003</v>
      </c>
      <c r="Q1851" s="39" t="s">
        <v>8309</v>
      </c>
      <c r="R1851" s="39" t="s">
        <v>8308</v>
      </c>
      <c r="S1851" s="42">
        <f t="shared" si="196"/>
        <v>41169.845590960649</v>
      </c>
      <c r="T1851" s="42">
        <f t="shared" si="197"/>
        <v>41199.845590960649</v>
      </c>
      <c r="U1851" s="40">
        <f t="shared" si="198"/>
        <v>2012</v>
      </c>
      <c r="V1851" s="40">
        <f t="shared" si="199"/>
        <v>2012</v>
      </c>
      <c r="W1851" s="50">
        <f t="shared" si="202"/>
        <v>30</v>
      </c>
    </row>
    <row r="1852" spans="1:23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13">
        <f t="shared" si="200"/>
        <v>102</v>
      </c>
      <c r="P1852" s="39">
        <f t="shared" si="201"/>
        <v>51.04</v>
      </c>
      <c r="Q1852" s="39" t="s">
        <v>8309</v>
      </c>
      <c r="R1852" s="39" t="s">
        <v>8308</v>
      </c>
      <c r="S1852" s="42">
        <f t="shared" si="196"/>
        <v>41800.959494212962</v>
      </c>
      <c r="T1852" s="42">
        <f t="shared" si="197"/>
        <v>41830.959494212962</v>
      </c>
      <c r="U1852" s="40">
        <f t="shared" si="198"/>
        <v>2014</v>
      </c>
      <c r="V1852" s="40">
        <f t="shared" si="199"/>
        <v>2014</v>
      </c>
      <c r="W1852" s="50">
        <f t="shared" si="202"/>
        <v>30</v>
      </c>
    </row>
    <row r="1853" spans="1:23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13">
        <f t="shared" si="200"/>
        <v>100</v>
      </c>
      <c r="P1853" s="39">
        <f t="shared" si="201"/>
        <v>50.04</v>
      </c>
      <c r="Q1853" s="39" t="s">
        <v>8309</v>
      </c>
      <c r="R1853" s="39" t="s">
        <v>8308</v>
      </c>
      <c r="S1853" s="42">
        <f t="shared" si="196"/>
        <v>41827.906696041668</v>
      </c>
      <c r="T1853" s="42">
        <f t="shared" si="197"/>
        <v>41848.041668981481</v>
      </c>
      <c r="U1853" s="40">
        <f t="shared" si="198"/>
        <v>2014</v>
      </c>
      <c r="V1853" s="40">
        <f t="shared" si="199"/>
        <v>2014</v>
      </c>
      <c r="W1853" s="50">
        <f t="shared" si="202"/>
        <v>20.134972939813451</v>
      </c>
    </row>
    <row r="1854" spans="1:23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13">
        <f t="shared" si="200"/>
        <v>117</v>
      </c>
      <c r="P1854" s="39">
        <f t="shared" si="201"/>
        <v>133.93</v>
      </c>
      <c r="Q1854" s="39" t="s">
        <v>8309</v>
      </c>
      <c r="R1854" s="39" t="s">
        <v>8308</v>
      </c>
      <c r="S1854" s="42">
        <f t="shared" si="196"/>
        <v>42081.771440416662</v>
      </c>
      <c r="T1854" s="42">
        <f t="shared" si="197"/>
        <v>42119</v>
      </c>
      <c r="U1854" s="40">
        <f t="shared" si="198"/>
        <v>2015</v>
      </c>
      <c r="V1854" s="40">
        <f t="shared" si="199"/>
        <v>2015</v>
      </c>
      <c r="W1854" s="50">
        <f t="shared" si="202"/>
        <v>37.22855958333821</v>
      </c>
    </row>
    <row r="1855" spans="1:23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13">
        <f t="shared" si="200"/>
        <v>102</v>
      </c>
      <c r="P1855" s="39">
        <f t="shared" si="201"/>
        <v>58.21</v>
      </c>
      <c r="Q1855" s="39" t="s">
        <v>8309</v>
      </c>
      <c r="R1855" s="39" t="s">
        <v>8308</v>
      </c>
      <c r="S1855" s="42">
        <f t="shared" si="196"/>
        <v>41177.060386770834</v>
      </c>
      <c r="T1855" s="42">
        <f t="shared" si="197"/>
        <v>41227.102048807872</v>
      </c>
      <c r="U1855" s="40">
        <f t="shared" si="198"/>
        <v>2012</v>
      </c>
      <c r="V1855" s="40">
        <f t="shared" si="199"/>
        <v>2012</v>
      </c>
      <c r="W1855" s="50">
        <f t="shared" si="202"/>
        <v>50.041662037037895</v>
      </c>
    </row>
    <row r="1856" spans="1:23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13">
        <f t="shared" si="200"/>
        <v>102</v>
      </c>
      <c r="P1856" s="39">
        <f t="shared" si="201"/>
        <v>88.04</v>
      </c>
      <c r="Q1856" s="39" t="s">
        <v>8309</v>
      </c>
      <c r="R1856" s="39" t="s">
        <v>8308</v>
      </c>
      <c r="S1856" s="42">
        <f t="shared" si="196"/>
        <v>41388.021266631942</v>
      </c>
      <c r="T1856" s="42">
        <f t="shared" si="197"/>
        <v>41418.021266631942</v>
      </c>
      <c r="U1856" s="40">
        <f t="shared" si="198"/>
        <v>2013</v>
      </c>
      <c r="V1856" s="40">
        <f t="shared" si="199"/>
        <v>2013</v>
      </c>
      <c r="W1856" s="50">
        <f t="shared" si="202"/>
        <v>30</v>
      </c>
    </row>
    <row r="1857" spans="1:23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13">
        <f t="shared" si="200"/>
        <v>154</v>
      </c>
      <c r="P1857" s="39">
        <f t="shared" si="201"/>
        <v>70.58</v>
      </c>
      <c r="Q1857" s="39" t="s">
        <v>8309</v>
      </c>
      <c r="R1857" s="39" t="s">
        <v>8308</v>
      </c>
      <c r="S1857" s="42">
        <f t="shared" si="196"/>
        <v>41600.538668287038</v>
      </c>
      <c r="T1857" s="42">
        <f t="shared" si="197"/>
        <v>41645.538668287038</v>
      </c>
      <c r="U1857" s="40">
        <f t="shared" si="198"/>
        <v>2014</v>
      </c>
      <c r="V1857" s="40">
        <f t="shared" si="199"/>
        <v>2013</v>
      </c>
      <c r="W1857" s="50">
        <f t="shared" si="202"/>
        <v>45</v>
      </c>
    </row>
    <row r="1858" spans="1:23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13">
        <f t="shared" si="200"/>
        <v>101</v>
      </c>
      <c r="P1858" s="39">
        <f t="shared" si="201"/>
        <v>53.29</v>
      </c>
      <c r="Q1858" s="39" t="s">
        <v>8309</v>
      </c>
      <c r="R1858" s="39" t="s">
        <v>8308</v>
      </c>
      <c r="S1858" s="42">
        <f t="shared" ref="S1858:S1921" si="203">((((LEFT(J1858,10) &amp; "." &amp; RIGHT(J1858,3))/60)/60)/24)+DATE(1970,1,1)</f>
        <v>41817.855000833333</v>
      </c>
      <c r="T1858" s="42">
        <f t="shared" ref="T1858:T1921" si="204">((((LEFT(I1858,10) &amp; "." &amp; RIGHT(I1858,3))/60)/60)/24)+DATE(1970,1,1)</f>
        <v>41838.85500546296</v>
      </c>
      <c r="U1858" s="40">
        <f t="shared" ref="U1858:U1921" si="205">YEAR(T1858)</f>
        <v>2014</v>
      </c>
      <c r="V1858" s="40">
        <f t="shared" ref="V1858:V1921" si="206">YEAR(S1858)</f>
        <v>2014</v>
      </c>
      <c r="W1858" s="50">
        <f t="shared" si="202"/>
        <v>21.000004629626346</v>
      </c>
    </row>
    <row r="1859" spans="1:23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13">
        <f t="shared" ref="O1859:O1922" si="207">IFERROR(ROUND(E1859/D1859*100,0),"no backers")</f>
        <v>100</v>
      </c>
      <c r="P1859" s="39">
        <f t="shared" ref="P1859:P1922" si="208">IFERROR(ROUND(E1859/L1859,2),0)</f>
        <v>136.36000000000001</v>
      </c>
      <c r="Q1859" s="39" t="s">
        <v>8309</v>
      </c>
      <c r="R1859" s="39" t="s">
        <v>8308</v>
      </c>
      <c r="S1859" s="42">
        <f t="shared" si="203"/>
        <v>41864.768673761573</v>
      </c>
      <c r="T1859" s="42">
        <f t="shared" si="204"/>
        <v>41894.768673761573</v>
      </c>
      <c r="U1859" s="40">
        <f t="shared" si="205"/>
        <v>2014</v>
      </c>
      <c r="V1859" s="40">
        <f t="shared" si="206"/>
        <v>2014</v>
      </c>
      <c r="W1859" s="50">
        <f t="shared" ref="W1859:W1922" si="209">T1859-S1859</f>
        <v>30</v>
      </c>
    </row>
    <row r="1860" spans="1:23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13">
        <f t="shared" si="207"/>
        <v>109</v>
      </c>
      <c r="P1860" s="39">
        <f t="shared" si="208"/>
        <v>40.549999999999997</v>
      </c>
      <c r="Q1860" s="39" t="s">
        <v>8309</v>
      </c>
      <c r="R1860" s="39" t="s">
        <v>8308</v>
      </c>
      <c r="S1860" s="42">
        <f t="shared" si="203"/>
        <v>40833.200485196758</v>
      </c>
      <c r="T1860" s="42">
        <f t="shared" si="204"/>
        <v>40893.242147233796</v>
      </c>
      <c r="U1860" s="40">
        <f t="shared" si="205"/>
        <v>2011</v>
      </c>
      <c r="V1860" s="40">
        <f t="shared" si="206"/>
        <v>2011</v>
      </c>
      <c r="W1860" s="50">
        <f t="shared" si="209"/>
        <v>60.041662037037895</v>
      </c>
    </row>
    <row r="1861" spans="1:23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13">
        <f t="shared" si="207"/>
        <v>132</v>
      </c>
      <c r="P1861" s="39">
        <f t="shared" si="208"/>
        <v>70.63</v>
      </c>
      <c r="Q1861" s="39" t="s">
        <v>8309</v>
      </c>
      <c r="R1861" s="39" t="s">
        <v>8308</v>
      </c>
      <c r="S1861" s="42">
        <f t="shared" si="203"/>
        <v>40778.770013067129</v>
      </c>
      <c r="T1861" s="42">
        <f t="shared" si="204"/>
        <v>40808.770013067129</v>
      </c>
      <c r="U1861" s="40">
        <f t="shared" si="205"/>
        <v>2011</v>
      </c>
      <c r="V1861" s="40">
        <f t="shared" si="206"/>
        <v>2011</v>
      </c>
      <c r="W1861" s="50">
        <f t="shared" si="209"/>
        <v>30</v>
      </c>
    </row>
    <row r="1862" spans="1:23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13">
        <f t="shared" si="207"/>
        <v>133</v>
      </c>
      <c r="P1862" s="39">
        <f t="shared" si="208"/>
        <v>52.68</v>
      </c>
      <c r="Q1862" s="39" t="s">
        <v>8309</v>
      </c>
      <c r="R1862" s="39" t="s">
        <v>8308</v>
      </c>
      <c r="S1862" s="42">
        <f t="shared" si="203"/>
        <v>41655.709313472224</v>
      </c>
      <c r="T1862" s="42">
        <f t="shared" si="204"/>
        <v>41676.70930652778</v>
      </c>
      <c r="U1862" s="40">
        <f t="shared" si="205"/>
        <v>2014</v>
      </c>
      <c r="V1862" s="40">
        <f t="shared" si="206"/>
        <v>2014</v>
      </c>
      <c r="W1862" s="50">
        <f t="shared" si="209"/>
        <v>20.999993055556843</v>
      </c>
    </row>
    <row r="1863" spans="1:23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13">
        <f t="shared" si="207"/>
        <v>0</v>
      </c>
      <c r="P1863" s="39">
        <f t="shared" si="208"/>
        <v>0</v>
      </c>
      <c r="Q1863" s="39" t="s">
        <v>8310</v>
      </c>
      <c r="R1863" s="39" t="s">
        <v>8325</v>
      </c>
      <c r="S1863" s="42">
        <f t="shared" si="203"/>
        <v>42000.30024700232</v>
      </c>
      <c r="T1863" s="42">
        <f t="shared" si="204"/>
        <v>42030.30024700232</v>
      </c>
      <c r="U1863" s="40">
        <f t="shared" si="205"/>
        <v>2015</v>
      </c>
      <c r="V1863" s="40">
        <f t="shared" si="206"/>
        <v>2014</v>
      </c>
      <c r="W1863" s="50">
        <f t="shared" si="209"/>
        <v>30</v>
      </c>
    </row>
    <row r="1864" spans="1:23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13">
        <f t="shared" si="207"/>
        <v>8</v>
      </c>
      <c r="P1864" s="39">
        <f t="shared" si="208"/>
        <v>90.94</v>
      </c>
      <c r="Q1864" s="39" t="s">
        <v>8310</v>
      </c>
      <c r="R1864" s="39" t="s">
        <v>8325</v>
      </c>
      <c r="S1864" s="42">
        <f t="shared" si="203"/>
        <v>42755.492765902774</v>
      </c>
      <c r="T1864" s="42">
        <f t="shared" si="204"/>
        <v>42802.312502314817</v>
      </c>
      <c r="U1864" s="40">
        <f t="shared" si="205"/>
        <v>2017</v>
      </c>
      <c r="V1864" s="40">
        <f t="shared" si="206"/>
        <v>2017</v>
      </c>
      <c r="W1864" s="50">
        <f t="shared" si="209"/>
        <v>46.819736412042403</v>
      </c>
    </row>
    <row r="1865" spans="1:23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13">
        <f t="shared" si="207"/>
        <v>0</v>
      </c>
      <c r="P1865" s="39">
        <f t="shared" si="208"/>
        <v>5</v>
      </c>
      <c r="Q1865" s="39" t="s">
        <v>8310</v>
      </c>
      <c r="R1865" s="39" t="s">
        <v>8325</v>
      </c>
      <c r="S1865" s="42">
        <f t="shared" si="203"/>
        <v>41772.797281076389</v>
      </c>
      <c r="T1865" s="42">
        <f t="shared" si="204"/>
        <v>41802.797281076389</v>
      </c>
      <c r="U1865" s="40">
        <f t="shared" si="205"/>
        <v>2014</v>
      </c>
      <c r="V1865" s="40">
        <f t="shared" si="206"/>
        <v>2014</v>
      </c>
      <c r="W1865" s="50">
        <f t="shared" si="209"/>
        <v>30</v>
      </c>
    </row>
    <row r="1866" spans="1:23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13">
        <f t="shared" si="207"/>
        <v>43</v>
      </c>
      <c r="P1866" s="39">
        <f t="shared" si="208"/>
        <v>58.08</v>
      </c>
      <c r="Q1866" s="39" t="s">
        <v>8310</v>
      </c>
      <c r="R1866" s="39" t="s">
        <v>8325</v>
      </c>
      <c r="S1866" s="42">
        <f t="shared" si="203"/>
        <v>41733.716440972225</v>
      </c>
      <c r="T1866" s="42">
        <f t="shared" si="204"/>
        <v>41763.716440972225</v>
      </c>
      <c r="U1866" s="40">
        <f t="shared" si="205"/>
        <v>2014</v>
      </c>
      <c r="V1866" s="40">
        <f t="shared" si="206"/>
        <v>2014</v>
      </c>
      <c r="W1866" s="50">
        <f t="shared" si="209"/>
        <v>30</v>
      </c>
    </row>
    <row r="1867" spans="1:23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13">
        <f t="shared" si="207"/>
        <v>0</v>
      </c>
      <c r="P1867" s="39">
        <f t="shared" si="208"/>
        <v>2</v>
      </c>
      <c r="Q1867" s="39" t="s">
        <v>8310</v>
      </c>
      <c r="R1867" s="39" t="s">
        <v>8325</v>
      </c>
      <c r="S1867" s="42">
        <f t="shared" si="203"/>
        <v>42645.367443831019</v>
      </c>
      <c r="T1867" s="42">
        <f t="shared" si="204"/>
        <v>42680.409117442134</v>
      </c>
      <c r="U1867" s="40">
        <f t="shared" si="205"/>
        <v>2016</v>
      </c>
      <c r="V1867" s="40">
        <f t="shared" si="206"/>
        <v>2016</v>
      </c>
      <c r="W1867" s="50">
        <f t="shared" si="209"/>
        <v>35.041673611114675</v>
      </c>
    </row>
    <row r="1868" spans="1:23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13">
        <f t="shared" si="207"/>
        <v>1</v>
      </c>
      <c r="P1868" s="39">
        <f t="shared" si="208"/>
        <v>62.5</v>
      </c>
      <c r="Q1868" s="39" t="s">
        <v>8310</v>
      </c>
      <c r="R1868" s="39" t="s">
        <v>8325</v>
      </c>
      <c r="S1868" s="42">
        <f t="shared" si="203"/>
        <v>42742.246498807872</v>
      </c>
      <c r="T1868" s="42">
        <f t="shared" si="204"/>
        <v>42795.166675925924</v>
      </c>
      <c r="U1868" s="40">
        <f t="shared" si="205"/>
        <v>2017</v>
      </c>
      <c r="V1868" s="40">
        <f t="shared" si="206"/>
        <v>2017</v>
      </c>
      <c r="W1868" s="50">
        <f t="shared" si="209"/>
        <v>52.920177118052379</v>
      </c>
    </row>
    <row r="1869" spans="1:23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13">
        <f t="shared" si="207"/>
        <v>0</v>
      </c>
      <c r="P1869" s="39">
        <f t="shared" si="208"/>
        <v>10</v>
      </c>
      <c r="Q1869" s="39" t="s">
        <v>8310</v>
      </c>
      <c r="R1869" s="39" t="s">
        <v>8325</v>
      </c>
      <c r="S1869" s="42">
        <f t="shared" si="203"/>
        <v>42649.924917962962</v>
      </c>
      <c r="T1869" s="42">
        <f t="shared" si="204"/>
        <v>42679.924917962962</v>
      </c>
      <c r="U1869" s="40">
        <f t="shared" si="205"/>
        <v>2016</v>
      </c>
      <c r="V1869" s="40">
        <f t="shared" si="206"/>
        <v>2016</v>
      </c>
      <c r="W1869" s="50">
        <f t="shared" si="209"/>
        <v>30</v>
      </c>
    </row>
    <row r="1870" spans="1:23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13">
        <f t="shared" si="207"/>
        <v>5</v>
      </c>
      <c r="P1870" s="39">
        <f t="shared" si="208"/>
        <v>71.59</v>
      </c>
      <c r="Q1870" s="39" t="s">
        <v>8310</v>
      </c>
      <c r="R1870" s="39" t="s">
        <v>8325</v>
      </c>
      <c r="S1870" s="42">
        <f t="shared" si="203"/>
        <v>42328.779235243055</v>
      </c>
      <c r="T1870" s="42">
        <f t="shared" si="204"/>
        <v>42353.332642824069</v>
      </c>
      <c r="U1870" s="40">
        <f t="shared" si="205"/>
        <v>2015</v>
      </c>
      <c r="V1870" s="40">
        <f t="shared" si="206"/>
        <v>2015</v>
      </c>
      <c r="W1870" s="50">
        <f t="shared" si="209"/>
        <v>24.553407581013744</v>
      </c>
    </row>
    <row r="1871" spans="1:23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13">
        <f t="shared" si="207"/>
        <v>0</v>
      </c>
      <c r="P1871" s="39">
        <f t="shared" si="208"/>
        <v>0</v>
      </c>
      <c r="Q1871" s="39" t="s">
        <v>8310</v>
      </c>
      <c r="R1871" s="39" t="s">
        <v>8325</v>
      </c>
      <c r="S1871" s="42">
        <f t="shared" si="203"/>
        <v>42709.00288482639</v>
      </c>
      <c r="T1871" s="42">
        <f t="shared" si="204"/>
        <v>42739.00288482639</v>
      </c>
      <c r="U1871" s="40">
        <f t="shared" si="205"/>
        <v>2017</v>
      </c>
      <c r="V1871" s="40">
        <f t="shared" si="206"/>
        <v>2016</v>
      </c>
      <c r="W1871" s="50">
        <f t="shared" si="209"/>
        <v>30</v>
      </c>
    </row>
    <row r="1872" spans="1:23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13">
        <f t="shared" si="207"/>
        <v>10</v>
      </c>
      <c r="P1872" s="39">
        <f t="shared" si="208"/>
        <v>32.82</v>
      </c>
      <c r="Q1872" s="39" t="s">
        <v>8310</v>
      </c>
      <c r="R1872" s="39" t="s">
        <v>8325</v>
      </c>
      <c r="S1872" s="42">
        <f t="shared" si="203"/>
        <v>42371.355735358797</v>
      </c>
      <c r="T1872" s="42">
        <f t="shared" si="204"/>
        <v>42400.178481712966</v>
      </c>
      <c r="U1872" s="40">
        <f t="shared" si="205"/>
        <v>2016</v>
      </c>
      <c r="V1872" s="40">
        <f t="shared" si="206"/>
        <v>2016</v>
      </c>
      <c r="W1872" s="50">
        <f t="shared" si="209"/>
        <v>28.822746354169794</v>
      </c>
    </row>
    <row r="1873" spans="1:23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13">
        <f t="shared" si="207"/>
        <v>72</v>
      </c>
      <c r="P1873" s="39">
        <f t="shared" si="208"/>
        <v>49.12</v>
      </c>
      <c r="Q1873" s="39" t="s">
        <v>8310</v>
      </c>
      <c r="R1873" s="39" t="s">
        <v>8325</v>
      </c>
      <c r="S1873" s="42">
        <f t="shared" si="203"/>
        <v>41923.783579872688</v>
      </c>
      <c r="T1873" s="42">
        <f t="shared" si="204"/>
        <v>41963.825253483796</v>
      </c>
      <c r="U1873" s="40">
        <f t="shared" si="205"/>
        <v>2014</v>
      </c>
      <c r="V1873" s="40">
        <f t="shared" si="206"/>
        <v>2014</v>
      </c>
      <c r="W1873" s="50">
        <f t="shared" si="209"/>
        <v>40.041673611107399</v>
      </c>
    </row>
    <row r="1874" spans="1:23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13">
        <f t="shared" si="207"/>
        <v>1</v>
      </c>
      <c r="P1874" s="39">
        <f t="shared" si="208"/>
        <v>16.309999999999999</v>
      </c>
      <c r="Q1874" s="39" t="s">
        <v>8310</v>
      </c>
      <c r="R1874" s="39" t="s">
        <v>8325</v>
      </c>
      <c r="S1874" s="42">
        <f t="shared" si="203"/>
        <v>42155.129659745377</v>
      </c>
      <c r="T1874" s="42">
        <f t="shared" si="204"/>
        <v>42185.129659745377</v>
      </c>
      <c r="U1874" s="40">
        <f t="shared" si="205"/>
        <v>2015</v>
      </c>
      <c r="V1874" s="40">
        <f t="shared" si="206"/>
        <v>2015</v>
      </c>
      <c r="W1874" s="50">
        <f t="shared" si="209"/>
        <v>30</v>
      </c>
    </row>
    <row r="1875" spans="1:23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13">
        <f t="shared" si="207"/>
        <v>0</v>
      </c>
      <c r="P1875" s="39">
        <f t="shared" si="208"/>
        <v>18</v>
      </c>
      <c r="Q1875" s="39" t="s">
        <v>8310</v>
      </c>
      <c r="R1875" s="39" t="s">
        <v>8325</v>
      </c>
      <c r="S1875" s="42">
        <f t="shared" si="203"/>
        <v>42164.615858912039</v>
      </c>
      <c r="T1875" s="42">
        <f t="shared" si="204"/>
        <v>42193.697927083333</v>
      </c>
      <c r="U1875" s="40">
        <f t="shared" si="205"/>
        <v>2015</v>
      </c>
      <c r="V1875" s="40">
        <f t="shared" si="206"/>
        <v>2015</v>
      </c>
      <c r="W1875" s="50">
        <f t="shared" si="209"/>
        <v>29.08206817129394</v>
      </c>
    </row>
    <row r="1876" spans="1:23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13">
        <f t="shared" si="207"/>
        <v>0</v>
      </c>
      <c r="P1876" s="39">
        <f t="shared" si="208"/>
        <v>13</v>
      </c>
      <c r="Q1876" s="39" t="s">
        <v>8310</v>
      </c>
      <c r="R1876" s="39" t="s">
        <v>8325</v>
      </c>
      <c r="S1876" s="42">
        <f t="shared" si="203"/>
        <v>42529.969140428235</v>
      </c>
      <c r="T1876" s="42">
        <f t="shared" si="204"/>
        <v>42549.969140428235</v>
      </c>
      <c r="U1876" s="40">
        <f t="shared" si="205"/>
        <v>2016</v>
      </c>
      <c r="V1876" s="40">
        <f t="shared" si="206"/>
        <v>2016</v>
      </c>
      <c r="W1876" s="50">
        <f t="shared" si="209"/>
        <v>20</v>
      </c>
    </row>
    <row r="1877" spans="1:23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13">
        <f t="shared" si="207"/>
        <v>1</v>
      </c>
      <c r="P1877" s="39">
        <f t="shared" si="208"/>
        <v>17</v>
      </c>
      <c r="Q1877" s="39" t="s">
        <v>8310</v>
      </c>
      <c r="R1877" s="39" t="s">
        <v>8325</v>
      </c>
      <c r="S1877" s="42">
        <f t="shared" si="203"/>
        <v>42528.899401712959</v>
      </c>
      <c r="T1877" s="42">
        <f t="shared" si="204"/>
        <v>42588.899401712959</v>
      </c>
      <c r="U1877" s="40">
        <f t="shared" si="205"/>
        <v>2016</v>
      </c>
      <c r="V1877" s="40">
        <f t="shared" si="206"/>
        <v>2016</v>
      </c>
      <c r="W1877" s="50">
        <f t="shared" si="209"/>
        <v>60</v>
      </c>
    </row>
    <row r="1878" spans="1:23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13">
        <f t="shared" si="207"/>
        <v>0</v>
      </c>
      <c r="P1878" s="39">
        <f t="shared" si="208"/>
        <v>0</v>
      </c>
      <c r="Q1878" s="39" t="s">
        <v>8310</v>
      </c>
      <c r="R1878" s="39" t="s">
        <v>8325</v>
      </c>
      <c r="S1878" s="42">
        <f t="shared" si="203"/>
        <v>41776.284784780095</v>
      </c>
      <c r="T1878" s="42">
        <f t="shared" si="204"/>
        <v>41806.284784780095</v>
      </c>
      <c r="U1878" s="40">
        <f t="shared" si="205"/>
        <v>2014</v>
      </c>
      <c r="V1878" s="40">
        <f t="shared" si="206"/>
        <v>2014</v>
      </c>
      <c r="W1878" s="50">
        <f t="shared" si="209"/>
        <v>30</v>
      </c>
    </row>
    <row r="1879" spans="1:23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13">
        <f t="shared" si="207"/>
        <v>0</v>
      </c>
      <c r="P1879" s="39">
        <f t="shared" si="208"/>
        <v>0</v>
      </c>
      <c r="Q1879" s="39" t="s">
        <v>8310</v>
      </c>
      <c r="R1879" s="39" t="s">
        <v>8325</v>
      </c>
      <c r="S1879" s="42">
        <f t="shared" si="203"/>
        <v>42035.029235243055</v>
      </c>
      <c r="T1879" s="42">
        <f t="shared" si="204"/>
        <v>42064.029230613422</v>
      </c>
      <c r="U1879" s="40">
        <f t="shared" si="205"/>
        <v>2015</v>
      </c>
      <c r="V1879" s="40">
        <f t="shared" si="206"/>
        <v>2015</v>
      </c>
      <c r="W1879" s="50">
        <f t="shared" si="209"/>
        <v>28.999995370366378</v>
      </c>
    </row>
    <row r="1880" spans="1:23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13">
        <f t="shared" si="207"/>
        <v>0</v>
      </c>
      <c r="P1880" s="39">
        <f t="shared" si="208"/>
        <v>0</v>
      </c>
      <c r="Q1880" s="39" t="s">
        <v>8310</v>
      </c>
      <c r="R1880" s="39" t="s">
        <v>8325</v>
      </c>
      <c r="S1880" s="42">
        <f t="shared" si="203"/>
        <v>41773.008742534723</v>
      </c>
      <c r="T1880" s="42">
        <f t="shared" si="204"/>
        <v>41803.008742534723</v>
      </c>
      <c r="U1880" s="40">
        <f t="shared" si="205"/>
        <v>2014</v>
      </c>
      <c r="V1880" s="40">
        <f t="shared" si="206"/>
        <v>2014</v>
      </c>
      <c r="W1880" s="50">
        <f t="shared" si="209"/>
        <v>30</v>
      </c>
    </row>
    <row r="1881" spans="1:23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13">
        <f t="shared" si="207"/>
        <v>0</v>
      </c>
      <c r="P1881" s="39">
        <f t="shared" si="208"/>
        <v>3</v>
      </c>
      <c r="Q1881" s="39" t="s">
        <v>8310</v>
      </c>
      <c r="R1881" s="39" t="s">
        <v>8325</v>
      </c>
      <c r="S1881" s="42">
        <f t="shared" si="203"/>
        <v>42413.6496496412</v>
      </c>
      <c r="T1881" s="42">
        <f t="shared" si="204"/>
        <v>42443.607976030093</v>
      </c>
      <c r="U1881" s="40">
        <f t="shared" si="205"/>
        <v>2016</v>
      </c>
      <c r="V1881" s="40">
        <f t="shared" si="206"/>
        <v>2016</v>
      </c>
      <c r="W1881" s="50">
        <f t="shared" si="209"/>
        <v>29.958326388892601</v>
      </c>
    </row>
    <row r="1882" spans="1:23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13">
        <f t="shared" si="207"/>
        <v>20</v>
      </c>
      <c r="P1882" s="39">
        <f t="shared" si="208"/>
        <v>41.83</v>
      </c>
      <c r="Q1882" s="39" t="s">
        <v>8310</v>
      </c>
      <c r="R1882" s="39" t="s">
        <v>8325</v>
      </c>
      <c r="S1882" s="42">
        <f t="shared" si="203"/>
        <v>42430.566902546299</v>
      </c>
      <c r="T1882" s="42">
        <f t="shared" si="204"/>
        <v>42459.525235879628</v>
      </c>
      <c r="U1882" s="40">
        <f t="shared" si="205"/>
        <v>2016</v>
      </c>
      <c r="V1882" s="40">
        <f t="shared" si="206"/>
        <v>2016</v>
      </c>
      <c r="W1882" s="50">
        <f t="shared" si="209"/>
        <v>28.958333333328483</v>
      </c>
    </row>
    <row r="1883" spans="1:23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13">
        <f t="shared" si="207"/>
        <v>173</v>
      </c>
      <c r="P1883" s="39">
        <f t="shared" si="208"/>
        <v>49.34</v>
      </c>
      <c r="Q1883" s="39" t="s">
        <v>8309</v>
      </c>
      <c r="R1883" s="39" t="s">
        <v>8329</v>
      </c>
      <c r="S1883" s="42">
        <f t="shared" si="203"/>
        <v>42043.152659594911</v>
      </c>
      <c r="T1883" s="42">
        <f t="shared" si="204"/>
        <v>42073.110985983789</v>
      </c>
      <c r="U1883" s="40">
        <f t="shared" si="205"/>
        <v>2015</v>
      </c>
      <c r="V1883" s="40">
        <f t="shared" si="206"/>
        <v>2015</v>
      </c>
      <c r="W1883" s="50">
        <f t="shared" si="209"/>
        <v>29.958326388878049</v>
      </c>
    </row>
    <row r="1884" spans="1:23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13">
        <f t="shared" si="207"/>
        <v>101</v>
      </c>
      <c r="P1884" s="39">
        <f t="shared" si="208"/>
        <v>41.73</v>
      </c>
      <c r="Q1884" s="39" t="s">
        <v>8309</v>
      </c>
      <c r="R1884" s="39" t="s">
        <v>8329</v>
      </c>
      <c r="S1884" s="42">
        <f t="shared" si="203"/>
        <v>41067.949215416666</v>
      </c>
      <c r="T1884" s="42">
        <f t="shared" si="204"/>
        <v>41100.991667592592</v>
      </c>
      <c r="U1884" s="40">
        <f t="shared" si="205"/>
        <v>2012</v>
      </c>
      <c r="V1884" s="40">
        <f t="shared" si="206"/>
        <v>2012</v>
      </c>
      <c r="W1884" s="50">
        <f t="shared" si="209"/>
        <v>33.042452175926883</v>
      </c>
    </row>
    <row r="1885" spans="1:23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13">
        <f t="shared" si="207"/>
        <v>105</v>
      </c>
      <c r="P1885" s="39">
        <f t="shared" si="208"/>
        <v>32.72</v>
      </c>
      <c r="Q1885" s="39" t="s">
        <v>8309</v>
      </c>
      <c r="R1885" s="39" t="s">
        <v>8329</v>
      </c>
      <c r="S1885" s="42">
        <f t="shared" si="203"/>
        <v>40977.948010509259</v>
      </c>
      <c r="T1885" s="42">
        <f t="shared" si="204"/>
        <v>41007.906348472221</v>
      </c>
      <c r="U1885" s="40">
        <f t="shared" si="205"/>
        <v>2012</v>
      </c>
      <c r="V1885" s="40">
        <f t="shared" si="206"/>
        <v>2012</v>
      </c>
      <c r="W1885" s="50">
        <f t="shared" si="209"/>
        <v>29.958337962962105</v>
      </c>
    </row>
    <row r="1886" spans="1:23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13">
        <f t="shared" si="207"/>
        <v>135</v>
      </c>
      <c r="P1886" s="39">
        <f t="shared" si="208"/>
        <v>51.96</v>
      </c>
      <c r="Q1886" s="39" t="s">
        <v>8309</v>
      </c>
      <c r="R1886" s="39" t="s">
        <v>8329</v>
      </c>
      <c r="S1886" s="42">
        <f t="shared" si="203"/>
        <v>41205.198327951388</v>
      </c>
      <c r="T1886" s="42">
        <f t="shared" si="204"/>
        <v>41240.500006944443</v>
      </c>
      <c r="U1886" s="40">
        <f t="shared" si="205"/>
        <v>2012</v>
      </c>
      <c r="V1886" s="40">
        <f t="shared" si="206"/>
        <v>2012</v>
      </c>
      <c r="W1886" s="50">
        <f t="shared" si="209"/>
        <v>35.301678993055248</v>
      </c>
    </row>
    <row r="1887" spans="1:23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13">
        <f t="shared" si="207"/>
        <v>116</v>
      </c>
      <c r="P1887" s="39">
        <f t="shared" si="208"/>
        <v>50.69</v>
      </c>
      <c r="Q1887" s="39" t="s">
        <v>8309</v>
      </c>
      <c r="R1887" s="39" t="s">
        <v>8329</v>
      </c>
      <c r="S1887" s="42">
        <f t="shared" si="203"/>
        <v>41099.093867013886</v>
      </c>
      <c r="T1887" s="42">
        <f t="shared" si="204"/>
        <v>41131.916666666664</v>
      </c>
      <c r="U1887" s="40">
        <f t="shared" si="205"/>
        <v>2012</v>
      </c>
      <c r="V1887" s="40">
        <f t="shared" si="206"/>
        <v>2012</v>
      </c>
      <c r="W1887" s="50">
        <f t="shared" si="209"/>
        <v>32.822799652778485</v>
      </c>
    </row>
    <row r="1888" spans="1:23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13">
        <f t="shared" si="207"/>
        <v>102</v>
      </c>
      <c r="P1888" s="39">
        <f t="shared" si="208"/>
        <v>42.24</v>
      </c>
      <c r="Q1888" s="39" t="s">
        <v>8309</v>
      </c>
      <c r="R1888" s="39" t="s">
        <v>8329</v>
      </c>
      <c r="S1888" s="42">
        <f t="shared" si="203"/>
        <v>41925.906698356484</v>
      </c>
      <c r="T1888" s="42">
        <f t="shared" si="204"/>
        <v>41955.948360393522</v>
      </c>
      <c r="U1888" s="40">
        <f t="shared" si="205"/>
        <v>2014</v>
      </c>
      <c r="V1888" s="40">
        <f t="shared" si="206"/>
        <v>2014</v>
      </c>
      <c r="W1888" s="50">
        <f t="shared" si="209"/>
        <v>30.041662037037895</v>
      </c>
    </row>
    <row r="1889" spans="1:23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13">
        <f t="shared" si="207"/>
        <v>111</v>
      </c>
      <c r="P1889" s="39">
        <f t="shared" si="208"/>
        <v>416.88</v>
      </c>
      <c r="Q1889" s="39" t="s">
        <v>8309</v>
      </c>
      <c r="R1889" s="39" t="s">
        <v>8329</v>
      </c>
      <c r="S1889" s="42">
        <f t="shared" si="203"/>
        <v>42323.800147361108</v>
      </c>
      <c r="T1889" s="42">
        <f t="shared" si="204"/>
        <v>42341.895835648145</v>
      </c>
      <c r="U1889" s="40">
        <f t="shared" si="205"/>
        <v>2015</v>
      </c>
      <c r="V1889" s="40">
        <f t="shared" si="206"/>
        <v>2015</v>
      </c>
      <c r="W1889" s="50">
        <f t="shared" si="209"/>
        <v>18.095688287037774</v>
      </c>
    </row>
    <row r="1890" spans="1:23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13">
        <f t="shared" si="207"/>
        <v>166</v>
      </c>
      <c r="P1890" s="39">
        <f t="shared" si="208"/>
        <v>46.65</v>
      </c>
      <c r="Q1890" s="39" t="s">
        <v>8309</v>
      </c>
      <c r="R1890" s="39" t="s">
        <v>8329</v>
      </c>
      <c r="S1890" s="42">
        <f t="shared" si="203"/>
        <v>40299.239962175925</v>
      </c>
      <c r="T1890" s="42">
        <f t="shared" si="204"/>
        <v>40330.207642824076</v>
      </c>
      <c r="U1890" s="40">
        <f t="shared" si="205"/>
        <v>2010</v>
      </c>
      <c r="V1890" s="40">
        <f t="shared" si="206"/>
        <v>2010</v>
      </c>
      <c r="W1890" s="50">
        <f t="shared" si="209"/>
        <v>30.967680648151145</v>
      </c>
    </row>
    <row r="1891" spans="1:23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13">
        <f t="shared" si="207"/>
        <v>107</v>
      </c>
      <c r="P1891" s="39">
        <f t="shared" si="208"/>
        <v>48.45</v>
      </c>
      <c r="Q1891" s="39" t="s">
        <v>8309</v>
      </c>
      <c r="R1891" s="39" t="s">
        <v>8329</v>
      </c>
      <c r="S1891" s="42">
        <f t="shared" si="203"/>
        <v>41299.793362800927</v>
      </c>
      <c r="T1891" s="42">
        <f t="shared" si="204"/>
        <v>41344.751700763889</v>
      </c>
      <c r="U1891" s="40">
        <f t="shared" si="205"/>
        <v>2013</v>
      </c>
      <c r="V1891" s="40">
        <f t="shared" si="206"/>
        <v>2013</v>
      </c>
      <c r="W1891" s="50">
        <f t="shared" si="209"/>
        <v>44.958337962962105</v>
      </c>
    </row>
    <row r="1892" spans="1:23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13">
        <f t="shared" si="207"/>
        <v>145</v>
      </c>
      <c r="P1892" s="39">
        <f t="shared" si="208"/>
        <v>70.53</v>
      </c>
      <c r="Q1892" s="39" t="s">
        <v>8309</v>
      </c>
      <c r="R1892" s="39" t="s">
        <v>8329</v>
      </c>
      <c r="S1892" s="42">
        <f t="shared" si="203"/>
        <v>41228.786209814818</v>
      </c>
      <c r="T1892" s="42">
        <f t="shared" si="204"/>
        <v>41258.786209814818</v>
      </c>
      <c r="U1892" s="40">
        <f t="shared" si="205"/>
        <v>2012</v>
      </c>
      <c r="V1892" s="40">
        <f t="shared" si="206"/>
        <v>2012</v>
      </c>
      <c r="W1892" s="50">
        <f t="shared" si="209"/>
        <v>30</v>
      </c>
    </row>
    <row r="1893" spans="1:23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13">
        <f t="shared" si="207"/>
        <v>106</v>
      </c>
      <c r="P1893" s="39">
        <f t="shared" si="208"/>
        <v>87.96</v>
      </c>
      <c r="Q1893" s="39" t="s">
        <v>8309</v>
      </c>
      <c r="R1893" s="39" t="s">
        <v>8329</v>
      </c>
      <c r="S1893" s="42">
        <f t="shared" si="203"/>
        <v>40335.798082800924</v>
      </c>
      <c r="T1893" s="42">
        <f t="shared" si="204"/>
        <v>40381.250004629634</v>
      </c>
      <c r="U1893" s="40">
        <f t="shared" si="205"/>
        <v>2010</v>
      </c>
      <c r="V1893" s="40">
        <f t="shared" si="206"/>
        <v>2010</v>
      </c>
      <c r="W1893" s="50">
        <f t="shared" si="209"/>
        <v>45.451921828709601</v>
      </c>
    </row>
    <row r="1894" spans="1:23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13">
        <f t="shared" si="207"/>
        <v>137</v>
      </c>
      <c r="P1894" s="39">
        <f t="shared" si="208"/>
        <v>26.27</v>
      </c>
      <c r="Q1894" s="39" t="s">
        <v>8309</v>
      </c>
      <c r="R1894" s="39" t="s">
        <v>8329</v>
      </c>
      <c r="S1894" s="42">
        <f t="shared" si="203"/>
        <v>40671.637521770834</v>
      </c>
      <c r="T1894" s="42">
        <f t="shared" si="204"/>
        <v>40701.637521770834</v>
      </c>
      <c r="U1894" s="40">
        <f t="shared" si="205"/>
        <v>2011</v>
      </c>
      <c r="V1894" s="40">
        <f t="shared" si="206"/>
        <v>2011</v>
      </c>
      <c r="W1894" s="50">
        <f t="shared" si="209"/>
        <v>30</v>
      </c>
    </row>
    <row r="1895" spans="1:23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13">
        <f t="shared" si="207"/>
        <v>104</v>
      </c>
      <c r="P1895" s="39">
        <f t="shared" si="208"/>
        <v>57.78</v>
      </c>
      <c r="Q1895" s="39" t="s">
        <v>8309</v>
      </c>
      <c r="R1895" s="39" t="s">
        <v>8329</v>
      </c>
      <c r="S1895" s="42">
        <f t="shared" si="203"/>
        <v>40632.941962789351</v>
      </c>
      <c r="T1895" s="42">
        <f t="shared" si="204"/>
        <v>40649.165976157405</v>
      </c>
      <c r="U1895" s="40">
        <f t="shared" si="205"/>
        <v>2011</v>
      </c>
      <c r="V1895" s="40">
        <f t="shared" si="206"/>
        <v>2011</v>
      </c>
      <c r="W1895" s="50">
        <f t="shared" si="209"/>
        <v>16.22401336805342</v>
      </c>
    </row>
    <row r="1896" spans="1:23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13">
        <f t="shared" si="207"/>
        <v>115</v>
      </c>
      <c r="P1896" s="39">
        <f t="shared" si="208"/>
        <v>57.25</v>
      </c>
      <c r="Q1896" s="39" t="s">
        <v>8309</v>
      </c>
      <c r="R1896" s="39" t="s">
        <v>8329</v>
      </c>
      <c r="S1896" s="42">
        <f t="shared" si="203"/>
        <v>40920.904902581016</v>
      </c>
      <c r="T1896" s="42">
        <f t="shared" si="204"/>
        <v>40951.90490721065</v>
      </c>
      <c r="U1896" s="40">
        <f t="shared" si="205"/>
        <v>2012</v>
      </c>
      <c r="V1896" s="40">
        <f t="shared" si="206"/>
        <v>2012</v>
      </c>
      <c r="W1896" s="50">
        <f t="shared" si="209"/>
        <v>31.000004629633622</v>
      </c>
    </row>
    <row r="1897" spans="1:23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13">
        <f t="shared" si="207"/>
        <v>102</v>
      </c>
      <c r="P1897" s="39">
        <f t="shared" si="208"/>
        <v>196.34</v>
      </c>
      <c r="Q1897" s="39" t="s">
        <v>8309</v>
      </c>
      <c r="R1897" s="39" t="s">
        <v>8329</v>
      </c>
      <c r="S1897" s="42">
        <f t="shared" si="203"/>
        <v>42267.746790763893</v>
      </c>
      <c r="T1897" s="42">
        <f t="shared" si="204"/>
        <v>42297.746790763893</v>
      </c>
      <c r="U1897" s="40">
        <f t="shared" si="205"/>
        <v>2015</v>
      </c>
      <c r="V1897" s="40">
        <f t="shared" si="206"/>
        <v>2015</v>
      </c>
      <c r="W1897" s="50">
        <f t="shared" si="209"/>
        <v>30</v>
      </c>
    </row>
    <row r="1898" spans="1:23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13">
        <f t="shared" si="207"/>
        <v>124</v>
      </c>
      <c r="P1898" s="39">
        <f t="shared" si="208"/>
        <v>43</v>
      </c>
      <c r="Q1898" s="39" t="s">
        <v>8309</v>
      </c>
      <c r="R1898" s="39" t="s">
        <v>8329</v>
      </c>
      <c r="S1898" s="42">
        <f t="shared" si="203"/>
        <v>40981.710244965274</v>
      </c>
      <c r="T1898" s="42">
        <f t="shared" si="204"/>
        <v>41011.710244965274</v>
      </c>
      <c r="U1898" s="40">
        <f t="shared" si="205"/>
        <v>2012</v>
      </c>
      <c r="V1898" s="40">
        <f t="shared" si="206"/>
        <v>2012</v>
      </c>
      <c r="W1898" s="50">
        <f t="shared" si="209"/>
        <v>30</v>
      </c>
    </row>
    <row r="1899" spans="1:23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13">
        <f t="shared" si="207"/>
        <v>102</v>
      </c>
      <c r="P1899" s="39">
        <f t="shared" si="208"/>
        <v>35.549999999999997</v>
      </c>
      <c r="Q1899" s="39" t="s">
        <v>8309</v>
      </c>
      <c r="R1899" s="39" t="s">
        <v>8329</v>
      </c>
      <c r="S1899" s="42">
        <f t="shared" si="203"/>
        <v>41680.583412106484</v>
      </c>
      <c r="T1899" s="42">
        <f t="shared" si="204"/>
        <v>41702.87500925926</v>
      </c>
      <c r="U1899" s="40">
        <f t="shared" si="205"/>
        <v>2014</v>
      </c>
      <c r="V1899" s="40">
        <f t="shared" si="206"/>
        <v>2014</v>
      </c>
      <c r="W1899" s="50">
        <f t="shared" si="209"/>
        <v>22.291597152776376</v>
      </c>
    </row>
    <row r="1900" spans="1:23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13">
        <f t="shared" si="207"/>
        <v>145</v>
      </c>
      <c r="P1900" s="39">
        <f t="shared" si="208"/>
        <v>68.81</v>
      </c>
      <c r="Q1900" s="39" t="s">
        <v>8309</v>
      </c>
      <c r="R1900" s="39" t="s">
        <v>8329</v>
      </c>
      <c r="S1900" s="42">
        <f t="shared" si="203"/>
        <v>42366.192980011576</v>
      </c>
      <c r="T1900" s="42">
        <f t="shared" si="204"/>
        <v>42401.750006944443</v>
      </c>
      <c r="U1900" s="40">
        <f t="shared" si="205"/>
        <v>2016</v>
      </c>
      <c r="V1900" s="40">
        <f t="shared" si="206"/>
        <v>2015</v>
      </c>
      <c r="W1900" s="50">
        <f t="shared" si="209"/>
        <v>35.557026932867302</v>
      </c>
    </row>
    <row r="1901" spans="1:23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13">
        <f t="shared" si="207"/>
        <v>133</v>
      </c>
      <c r="P1901" s="39">
        <f t="shared" si="208"/>
        <v>28.57</v>
      </c>
      <c r="Q1901" s="39" t="s">
        <v>8309</v>
      </c>
      <c r="R1901" s="39" t="s">
        <v>8329</v>
      </c>
      <c r="S1901" s="42">
        <f t="shared" si="203"/>
        <v>42058.941747291668</v>
      </c>
      <c r="T1901" s="42">
        <f t="shared" si="204"/>
        <v>42088.900073680561</v>
      </c>
      <c r="U1901" s="40">
        <f t="shared" si="205"/>
        <v>2015</v>
      </c>
      <c r="V1901" s="40">
        <f t="shared" si="206"/>
        <v>2015</v>
      </c>
      <c r="W1901" s="50">
        <f t="shared" si="209"/>
        <v>29.958326388892601</v>
      </c>
    </row>
    <row r="1902" spans="1:23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13">
        <f t="shared" si="207"/>
        <v>109</v>
      </c>
      <c r="P1902" s="39">
        <f t="shared" si="208"/>
        <v>50.63</v>
      </c>
      <c r="Q1902" s="39" t="s">
        <v>8309</v>
      </c>
      <c r="R1902" s="39" t="s">
        <v>8329</v>
      </c>
      <c r="S1902" s="42">
        <f t="shared" si="203"/>
        <v>41160.871895034725</v>
      </c>
      <c r="T1902" s="42">
        <f t="shared" si="204"/>
        <v>41188.415978472221</v>
      </c>
      <c r="U1902" s="40">
        <f t="shared" si="205"/>
        <v>2012</v>
      </c>
      <c r="V1902" s="40">
        <f t="shared" si="206"/>
        <v>2012</v>
      </c>
      <c r="W1902" s="50">
        <f t="shared" si="209"/>
        <v>27.544083437496738</v>
      </c>
    </row>
    <row r="1903" spans="1:23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13">
        <f t="shared" si="207"/>
        <v>3</v>
      </c>
      <c r="P1903" s="39">
        <f t="shared" si="208"/>
        <v>106.8</v>
      </c>
      <c r="Q1903" s="39" t="s">
        <v>8353</v>
      </c>
      <c r="R1903" s="39" t="s">
        <v>8349</v>
      </c>
      <c r="S1903" s="42">
        <f t="shared" si="203"/>
        <v>42116.543168159726</v>
      </c>
      <c r="T1903" s="42">
        <f t="shared" si="204"/>
        <v>42146.541673611107</v>
      </c>
      <c r="U1903" s="40">
        <f t="shared" si="205"/>
        <v>2015</v>
      </c>
      <c r="V1903" s="40">
        <f t="shared" si="206"/>
        <v>2015</v>
      </c>
      <c r="W1903" s="50">
        <f t="shared" si="209"/>
        <v>29.998505451381789</v>
      </c>
    </row>
    <row r="1904" spans="1:23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13">
        <f t="shared" si="207"/>
        <v>1</v>
      </c>
      <c r="P1904" s="39">
        <f t="shared" si="208"/>
        <v>4</v>
      </c>
      <c r="Q1904" s="39" t="s">
        <v>8353</v>
      </c>
      <c r="R1904" s="39" t="s">
        <v>8349</v>
      </c>
      <c r="S1904" s="42">
        <f t="shared" si="203"/>
        <v>42037.789901006938</v>
      </c>
      <c r="T1904" s="42">
        <f t="shared" si="204"/>
        <v>42067.789901006938</v>
      </c>
      <c r="U1904" s="40">
        <f t="shared" si="205"/>
        <v>2015</v>
      </c>
      <c r="V1904" s="40">
        <f t="shared" si="206"/>
        <v>2015</v>
      </c>
      <c r="W1904" s="50">
        <f t="shared" si="209"/>
        <v>30</v>
      </c>
    </row>
    <row r="1905" spans="1:23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13">
        <f t="shared" si="207"/>
        <v>47</v>
      </c>
      <c r="P1905" s="39">
        <f t="shared" si="208"/>
        <v>34.1</v>
      </c>
      <c r="Q1905" s="39" t="s">
        <v>8353</v>
      </c>
      <c r="R1905" s="39" t="s">
        <v>8349</v>
      </c>
      <c r="S1905" s="42">
        <f t="shared" si="203"/>
        <v>42702.770738321757</v>
      </c>
      <c r="T1905" s="42">
        <f t="shared" si="204"/>
        <v>42762.770738321757</v>
      </c>
      <c r="U1905" s="40">
        <f t="shared" si="205"/>
        <v>2017</v>
      </c>
      <c r="V1905" s="40">
        <f t="shared" si="206"/>
        <v>2016</v>
      </c>
      <c r="W1905" s="50">
        <f t="shared" si="209"/>
        <v>60</v>
      </c>
    </row>
    <row r="1906" spans="1:23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13">
        <f t="shared" si="207"/>
        <v>0</v>
      </c>
      <c r="P1906" s="39">
        <f t="shared" si="208"/>
        <v>25</v>
      </c>
      <c r="Q1906" s="39" t="s">
        <v>8353</v>
      </c>
      <c r="R1906" s="39" t="s">
        <v>8349</v>
      </c>
      <c r="S1906" s="42">
        <f t="shared" si="203"/>
        <v>42326.68542848379</v>
      </c>
      <c r="T1906" s="42">
        <f t="shared" si="204"/>
        <v>42371.68542848379</v>
      </c>
      <c r="U1906" s="40">
        <f t="shared" si="205"/>
        <v>2016</v>
      </c>
      <c r="V1906" s="40">
        <f t="shared" si="206"/>
        <v>2015</v>
      </c>
      <c r="W1906" s="50">
        <f t="shared" si="209"/>
        <v>45</v>
      </c>
    </row>
    <row r="1907" spans="1:23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13">
        <f t="shared" si="207"/>
        <v>0</v>
      </c>
      <c r="P1907" s="39">
        <f t="shared" si="208"/>
        <v>10.5</v>
      </c>
      <c r="Q1907" s="39" t="s">
        <v>8353</v>
      </c>
      <c r="R1907" s="39" t="s">
        <v>8349</v>
      </c>
      <c r="S1907" s="42">
        <f t="shared" si="203"/>
        <v>41859.925867986109</v>
      </c>
      <c r="T1907" s="42">
        <f t="shared" si="204"/>
        <v>41889.925867986109</v>
      </c>
      <c r="U1907" s="40">
        <f t="shared" si="205"/>
        <v>2014</v>
      </c>
      <c r="V1907" s="40">
        <f t="shared" si="206"/>
        <v>2014</v>
      </c>
      <c r="W1907" s="50">
        <f t="shared" si="209"/>
        <v>30</v>
      </c>
    </row>
    <row r="1908" spans="1:23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13">
        <f t="shared" si="207"/>
        <v>43</v>
      </c>
      <c r="P1908" s="39">
        <f t="shared" si="208"/>
        <v>215.96</v>
      </c>
      <c r="Q1908" s="39" t="s">
        <v>8353</v>
      </c>
      <c r="R1908" s="39" t="s">
        <v>8349</v>
      </c>
      <c r="S1908" s="42">
        <f t="shared" si="203"/>
        <v>42514.671110914351</v>
      </c>
      <c r="T1908" s="42">
        <f t="shared" si="204"/>
        <v>42544.671110914351</v>
      </c>
      <c r="U1908" s="40">
        <f t="shared" si="205"/>
        <v>2016</v>
      </c>
      <c r="V1908" s="40">
        <f t="shared" si="206"/>
        <v>2016</v>
      </c>
      <c r="W1908" s="50">
        <f t="shared" si="209"/>
        <v>30</v>
      </c>
    </row>
    <row r="1909" spans="1:23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13">
        <f t="shared" si="207"/>
        <v>0</v>
      </c>
      <c r="P1909" s="39">
        <f t="shared" si="208"/>
        <v>21.25</v>
      </c>
      <c r="Q1909" s="39" t="s">
        <v>8353</v>
      </c>
      <c r="R1909" s="39" t="s">
        <v>8349</v>
      </c>
      <c r="S1909" s="42">
        <f t="shared" si="203"/>
        <v>41767.587105613427</v>
      </c>
      <c r="T1909" s="42">
        <f t="shared" si="204"/>
        <v>41782.587105613427</v>
      </c>
      <c r="U1909" s="40">
        <f t="shared" si="205"/>
        <v>2014</v>
      </c>
      <c r="V1909" s="40">
        <f t="shared" si="206"/>
        <v>2014</v>
      </c>
      <c r="W1909" s="50">
        <f t="shared" si="209"/>
        <v>15</v>
      </c>
    </row>
    <row r="1910" spans="1:23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13">
        <f t="shared" si="207"/>
        <v>2</v>
      </c>
      <c r="P1910" s="39">
        <f t="shared" si="208"/>
        <v>108.25</v>
      </c>
      <c r="Q1910" s="39" t="s">
        <v>8353</v>
      </c>
      <c r="R1910" s="39" t="s">
        <v>8349</v>
      </c>
      <c r="S1910" s="42">
        <f t="shared" si="203"/>
        <v>42703.917834490741</v>
      </c>
      <c r="T1910" s="42">
        <f t="shared" si="204"/>
        <v>42733.917834490741</v>
      </c>
      <c r="U1910" s="40">
        <f t="shared" si="205"/>
        <v>2016</v>
      </c>
      <c r="V1910" s="40">
        <f t="shared" si="206"/>
        <v>2016</v>
      </c>
      <c r="W1910" s="50">
        <f t="shared" si="209"/>
        <v>30</v>
      </c>
    </row>
    <row r="1911" spans="1:23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13">
        <f t="shared" si="207"/>
        <v>14</v>
      </c>
      <c r="P1911" s="39">
        <f t="shared" si="208"/>
        <v>129.97</v>
      </c>
      <c r="Q1911" s="39" t="s">
        <v>8353</v>
      </c>
      <c r="R1911" s="39" t="s">
        <v>8349</v>
      </c>
      <c r="S1911" s="42">
        <f t="shared" si="203"/>
        <v>41905.429160636573</v>
      </c>
      <c r="T1911" s="42">
        <f t="shared" si="204"/>
        <v>41935.429160636573</v>
      </c>
      <c r="U1911" s="40">
        <f t="shared" si="205"/>
        <v>2014</v>
      </c>
      <c r="V1911" s="40">
        <f t="shared" si="206"/>
        <v>2014</v>
      </c>
      <c r="W1911" s="50">
        <f t="shared" si="209"/>
        <v>30</v>
      </c>
    </row>
    <row r="1912" spans="1:23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13">
        <f t="shared" si="207"/>
        <v>39</v>
      </c>
      <c r="P1912" s="39">
        <f t="shared" si="208"/>
        <v>117.49</v>
      </c>
      <c r="Q1912" s="39" t="s">
        <v>8353</v>
      </c>
      <c r="R1912" s="39" t="s">
        <v>8349</v>
      </c>
      <c r="S1912" s="42">
        <f t="shared" si="203"/>
        <v>42264.963162233791</v>
      </c>
      <c r="T1912" s="42">
        <f t="shared" si="204"/>
        <v>42308.947922453706</v>
      </c>
      <c r="U1912" s="40">
        <f t="shared" si="205"/>
        <v>2015</v>
      </c>
      <c r="V1912" s="40">
        <f t="shared" si="206"/>
        <v>2015</v>
      </c>
      <c r="W1912" s="50">
        <f t="shared" si="209"/>
        <v>43.984760219915188</v>
      </c>
    </row>
    <row r="1913" spans="1:23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13">
        <f t="shared" si="207"/>
        <v>0</v>
      </c>
      <c r="P1913" s="39">
        <f t="shared" si="208"/>
        <v>10</v>
      </c>
      <c r="Q1913" s="39" t="s">
        <v>8353</v>
      </c>
      <c r="R1913" s="39" t="s">
        <v>8349</v>
      </c>
      <c r="S1913" s="42">
        <f t="shared" si="203"/>
        <v>41830.033962199079</v>
      </c>
      <c r="T1913" s="42">
        <f t="shared" si="204"/>
        <v>41860.033962199079</v>
      </c>
      <c r="U1913" s="40">
        <f t="shared" si="205"/>
        <v>2014</v>
      </c>
      <c r="V1913" s="40">
        <f t="shared" si="206"/>
        <v>2014</v>
      </c>
      <c r="W1913" s="50">
        <f t="shared" si="209"/>
        <v>30</v>
      </c>
    </row>
    <row r="1914" spans="1:23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13">
        <f t="shared" si="207"/>
        <v>59</v>
      </c>
      <c r="P1914" s="39">
        <f t="shared" si="208"/>
        <v>70.599999999999994</v>
      </c>
      <c r="Q1914" s="39" t="s">
        <v>8353</v>
      </c>
      <c r="R1914" s="39" t="s">
        <v>8349</v>
      </c>
      <c r="S1914" s="42">
        <f t="shared" si="203"/>
        <v>42129.226395370366</v>
      </c>
      <c r="T1914" s="42">
        <f t="shared" si="204"/>
        <v>42159.226395370366</v>
      </c>
      <c r="U1914" s="40">
        <f t="shared" si="205"/>
        <v>2015</v>
      </c>
      <c r="V1914" s="40">
        <f t="shared" si="206"/>
        <v>2015</v>
      </c>
      <c r="W1914" s="50">
        <f t="shared" si="209"/>
        <v>30</v>
      </c>
    </row>
    <row r="1915" spans="1:23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13">
        <f t="shared" si="207"/>
        <v>1</v>
      </c>
      <c r="P1915" s="39">
        <f t="shared" si="208"/>
        <v>24.5</v>
      </c>
      <c r="Q1915" s="39" t="s">
        <v>8353</v>
      </c>
      <c r="R1915" s="39" t="s">
        <v>8349</v>
      </c>
      <c r="S1915" s="42">
        <f t="shared" si="203"/>
        <v>41890.511326134256</v>
      </c>
      <c r="T1915" s="42">
        <f t="shared" si="204"/>
        <v>41920.511326134256</v>
      </c>
      <c r="U1915" s="40">
        <f t="shared" si="205"/>
        <v>2014</v>
      </c>
      <c r="V1915" s="40">
        <f t="shared" si="206"/>
        <v>2014</v>
      </c>
      <c r="W1915" s="50">
        <f t="shared" si="209"/>
        <v>30</v>
      </c>
    </row>
    <row r="1916" spans="1:23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13">
        <f t="shared" si="207"/>
        <v>9</v>
      </c>
      <c r="P1916" s="39">
        <f t="shared" si="208"/>
        <v>30</v>
      </c>
      <c r="Q1916" s="39" t="s">
        <v>8353</v>
      </c>
      <c r="R1916" s="39" t="s">
        <v>8349</v>
      </c>
      <c r="S1916" s="42">
        <f t="shared" si="203"/>
        <v>41929.174456863424</v>
      </c>
      <c r="T1916" s="42">
        <f t="shared" si="204"/>
        <v>41944.165976157405</v>
      </c>
      <c r="U1916" s="40">
        <f t="shared" si="205"/>
        <v>2014</v>
      </c>
      <c r="V1916" s="40">
        <f t="shared" si="206"/>
        <v>2014</v>
      </c>
      <c r="W1916" s="50">
        <f t="shared" si="209"/>
        <v>14.991519293980673</v>
      </c>
    </row>
    <row r="1917" spans="1:23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13">
        <f t="shared" si="207"/>
        <v>2</v>
      </c>
      <c r="P1917" s="39">
        <f t="shared" si="208"/>
        <v>2</v>
      </c>
      <c r="Q1917" s="39" t="s">
        <v>8353</v>
      </c>
      <c r="R1917" s="39" t="s">
        <v>8349</v>
      </c>
      <c r="S1917" s="42">
        <f t="shared" si="203"/>
        <v>41864.048868310187</v>
      </c>
      <c r="T1917" s="42">
        <f t="shared" si="204"/>
        <v>41884.048868310187</v>
      </c>
      <c r="U1917" s="40">
        <f t="shared" si="205"/>
        <v>2014</v>
      </c>
      <c r="V1917" s="40">
        <f t="shared" si="206"/>
        <v>2014</v>
      </c>
      <c r="W1917" s="50">
        <f t="shared" si="209"/>
        <v>20</v>
      </c>
    </row>
    <row r="1918" spans="1:23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13">
        <f t="shared" si="207"/>
        <v>1</v>
      </c>
      <c r="P1918" s="39">
        <f t="shared" si="208"/>
        <v>17</v>
      </c>
      <c r="Q1918" s="39" t="s">
        <v>8353</v>
      </c>
      <c r="R1918" s="39" t="s">
        <v>8349</v>
      </c>
      <c r="S1918" s="42">
        <f t="shared" si="203"/>
        <v>42656.717312210647</v>
      </c>
      <c r="T1918" s="42">
        <f t="shared" si="204"/>
        <v>42681.758974247685</v>
      </c>
      <c r="U1918" s="40">
        <f t="shared" si="205"/>
        <v>2016</v>
      </c>
      <c r="V1918" s="40">
        <f t="shared" si="206"/>
        <v>2016</v>
      </c>
      <c r="W1918" s="50">
        <f t="shared" si="209"/>
        <v>25.041662037037895</v>
      </c>
    </row>
    <row r="1919" spans="1:23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13">
        <f t="shared" si="207"/>
        <v>53</v>
      </c>
      <c r="P1919" s="39">
        <f t="shared" si="208"/>
        <v>2928.93</v>
      </c>
      <c r="Q1919" s="39" t="s">
        <v>8353</v>
      </c>
      <c r="R1919" s="39" t="s">
        <v>8349</v>
      </c>
      <c r="S1919" s="42">
        <f t="shared" si="203"/>
        <v>42746.270059409726</v>
      </c>
      <c r="T1919" s="42">
        <f t="shared" si="204"/>
        <v>42776.270059409726</v>
      </c>
      <c r="U1919" s="40">
        <f t="shared" si="205"/>
        <v>2017</v>
      </c>
      <c r="V1919" s="40">
        <f t="shared" si="206"/>
        <v>2017</v>
      </c>
      <c r="W1919" s="50">
        <f t="shared" si="209"/>
        <v>30</v>
      </c>
    </row>
    <row r="1920" spans="1:23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13">
        <f t="shared" si="207"/>
        <v>1</v>
      </c>
      <c r="P1920" s="39">
        <f t="shared" si="208"/>
        <v>28.89</v>
      </c>
      <c r="Q1920" s="39" t="s">
        <v>8353</v>
      </c>
      <c r="R1920" s="39" t="s">
        <v>8349</v>
      </c>
      <c r="S1920" s="42">
        <f t="shared" si="203"/>
        <v>41828.789951979168</v>
      </c>
      <c r="T1920" s="42">
        <f t="shared" si="204"/>
        <v>41863.789951979168</v>
      </c>
      <c r="U1920" s="40">
        <f t="shared" si="205"/>
        <v>2014</v>
      </c>
      <c r="V1920" s="40">
        <f t="shared" si="206"/>
        <v>2014</v>
      </c>
      <c r="W1920" s="50">
        <f t="shared" si="209"/>
        <v>35</v>
      </c>
    </row>
    <row r="1921" spans="1:23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13">
        <f t="shared" si="207"/>
        <v>47</v>
      </c>
      <c r="P1921" s="39">
        <f t="shared" si="208"/>
        <v>29.63</v>
      </c>
      <c r="Q1921" s="39" t="s">
        <v>8353</v>
      </c>
      <c r="R1921" s="39" t="s">
        <v>8349</v>
      </c>
      <c r="S1921" s="42">
        <f t="shared" si="203"/>
        <v>42113.875570011573</v>
      </c>
      <c r="T1921" s="42">
        <f t="shared" si="204"/>
        <v>42143.875570011573</v>
      </c>
      <c r="U1921" s="40">
        <f t="shared" si="205"/>
        <v>2015</v>
      </c>
      <c r="V1921" s="40">
        <f t="shared" si="206"/>
        <v>2015</v>
      </c>
      <c r="W1921" s="50">
        <f t="shared" si="209"/>
        <v>30</v>
      </c>
    </row>
    <row r="1922" spans="1:23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13">
        <f t="shared" si="207"/>
        <v>43</v>
      </c>
      <c r="P1922" s="39">
        <f t="shared" si="208"/>
        <v>40.98</v>
      </c>
      <c r="Q1922" s="39" t="s">
        <v>8353</v>
      </c>
      <c r="R1922" s="39" t="s">
        <v>8349</v>
      </c>
      <c r="S1922" s="42">
        <f t="shared" ref="S1922:S1985" si="210">((((LEFT(J1922,10) &amp; "." &amp; RIGHT(J1922,3))/60)/60)/24)+DATE(1970,1,1)</f>
        <v>42270.875706724539</v>
      </c>
      <c r="T1922" s="42">
        <f t="shared" ref="T1922:T1985" si="211">((((LEFT(I1922,10) &amp; "." &amp; RIGHT(I1922,3))/60)/60)/24)+DATE(1970,1,1)</f>
        <v>42298.958337962962</v>
      </c>
      <c r="U1922" s="40">
        <f t="shared" ref="U1922:U1985" si="212">YEAR(T1922)</f>
        <v>2015</v>
      </c>
      <c r="V1922" s="40">
        <f t="shared" ref="V1922:V1985" si="213">YEAR(S1922)</f>
        <v>2015</v>
      </c>
      <c r="W1922" s="50">
        <f t="shared" si="209"/>
        <v>28.082631238423346</v>
      </c>
    </row>
    <row r="1923" spans="1:23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13">
        <f t="shared" ref="O1923:O1986" si="214">IFERROR(ROUND(E1923/D1923*100,0),"no backers")</f>
        <v>137</v>
      </c>
      <c r="P1923" s="39">
        <f t="shared" ref="P1923:P1986" si="215">IFERROR(ROUND(E1923/L1923,2),0)</f>
        <v>54</v>
      </c>
      <c r="Q1923" s="39" t="s">
        <v>8309</v>
      </c>
      <c r="R1923" s="39" t="s">
        <v>8329</v>
      </c>
      <c r="S1923" s="42">
        <f t="shared" si="210"/>
        <v>41074.221564155087</v>
      </c>
      <c r="T1923" s="42">
        <f t="shared" si="211"/>
        <v>41104.221564155087</v>
      </c>
      <c r="U1923" s="40">
        <f t="shared" si="212"/>
        <v>2012</v>
      </c>
      <c r="V1923" s="40">
        <f t="shared" si="213"/>
        <v>2012</v>
      </c>
      <c r="W1923" s="50">
        <f t="shared" ref="W1923:W1986" si="216">T1923-S1923</f>
        <v>30</v>
      </c>
    </row>
    <row r="1924" spans="1:23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13">
        <f t="shared" si="214"/>
        <v>116</v>
      </c>
      <c r="P1924" s="39">
        <f t="shared" si="215"/>
        <v>36.11</v>
      </c>
      <c r="Q1924" s="39" t="s">
        <v>8309</v>
      </c>
      <c r="R1924" s="39" t="s">
        <v>8329</v>
      </c>
      <c r="S1924" s="42">
        <f t="shared" si="210"/>
        <v>41590.255873923612</v>
      </c>
      <c r="T1924" s="42">
        <f t="shared" si="211"/>
        <v>41620.255873923612</v>
      </c>
      <c r="U1924" s="40">
        <f t="shared" si="212"/>
        <v>2013</v>
      </c>
      <c r="V1924" s="40">
        <f t="shared" si="213"/>
        <v>2013</v>
      </c>
      <c r="W1924" s="50">
        <f t="shared" si="216"/>
        <v>30</v>
      </c>
    </row>
    <row r="1925" spans="1:23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13">
        <f t="shared" si="214"/>
        <v>241</v>
      </c>
      <c r="P1925" s="39">
        <f t="shared" si="215"/>
        <v>23.15</v>
      </c>
      <c r="Q1925" s="39" t="s">
        <v>8309</v>
      </c>
      <c r="R1925" s="39" t="s">
        <v>8329</v>
      </c>
      <c r="S1925" s="42">
        <f t="shared" si="210"/>
        <v>40772.848756157407</v>
      </c>
      <c r="T1925" s="42">
        <f t="shared" si="211"/>
        <v>40813.207645138886</v>
      </c>
      <c r="U1925" s="40">
        <f t="shared" si="212"/>
        <v>2011</v>
      </c>
      <c r="V1925" s="40">
        <f t="shared" si="213"/>
        <v>2011</v>
      </c>
      <c r="W1925" s="50">
        <f t="shared" si="216"/>
        <v>40.358888981478231</v>
      </c>
    </row>
    <row r="1926" spans="1:23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13">
        <f t="shared" si="214"/>
        <v>114</v>
      </c>
      <c r="P1926" s="39">
        <f t="shared" si="215"/>
        <v>104</v>
      </c>
      <c r="Q1926" s="39" t="s">
        <v>8309</v>
      </c>
      <c r="R1926" s="39" t="s">
        <v>8329</v>
      </c>
      <c r="S1926" s="42">
        <f t="shared" si="210"/>
        <v>41626.76105966435</v>
      </c>
      <c r="T1926" s="42">
        <f t="shared" si="211"/>
        <v>41654.814587731482</v>
      </c>
      <c r="U1926" s="40">
        <f t="shared" si="212"/>
        <v>2014</v>
      </c>
      <c r="V1926" s="40">
        <f t="shared" si="213"/>
        <v>2013</v>
      </c>
      <c r="W1926" s="50">
        <f t="shared" si="216"/>
        <v>28.053528067131992</v>
      </c>
    </row>
    <row r="1927" spans="1:23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13">
        <f t="shared" si="214"/>
        <v>110</v>
      </c>
      <c r="P1927" s="39">
        <f t="shared" si="215"/>
        <v>31.83</v>
      </c>
      <c r="Q1927" s="39" t="s">
        <v>8309</v>
      </c>
      <c r="R1927" s="39" t="s">
        <v>8329</v>
      </c>
      <c r="S1927" s="42">
        <f t="shared" si="210"/>
        <v>41535.901484814814</v>
      </c>
      <c r="T1927" s="42">
        <f t="shared" si="211"/>
        <v>41558.000006944443</v>
      </c>
      <c r="U1927" s="40">
        <f t="shared" si="212"/>
        <v>2013</v>
      </c>
      <c r="V1927" s="40">
        <f t="shared" si="213"/>
        <v>2013</v>
      </c>
      <c r="W1927" s="50">
        <f t="shared" si="216"/>
        <v>22.098522129628691</v>
      </c>
    </row>
    <row r="1928" spans="1:23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13">
        <f t="shared" si="214"/>
        <v>195</v>
      </c>
      <c r="P1928" s="39">
        <f t="shared" si="215"/>
        <v>27.39</v>
      </c>
      <c r="Q1928" s="39" t="s">
        <v>8309</v>
      </c>
      <c r="R1928" s="39" t="s">
        <v>8329</v>
      </c>
      <c r="S1928" s="42">
        <f t="shared" si="210"/>
        <v>40456.954354814814</v>
      </c>
      <c r="T1928" s="42">
        <f t="shared" si="211"/>
        <v>40484.018062037037</v>
      </c>
      <c r="U1928" s="40">
        <f t="shared" si="212"/>
        <v>2010</v>
      </c>
      <c r="V1928" s="40">
        <f t="shared" si="213"/>
        <v>2010</v>
      </c>
      <c r="W1928" s="50">
        <f t="shared" si="216"/>
        <v>27.063707222223456</v>
      </c>
    </row>
    <row r="1929" spans="1:23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13">
        <f t="shared" si="214"/>
        <v>103</v>
      </c>
      <c r="P1929" s="39">
        <f t="shared" si="215"/>
        <v>56.36</v>
      </c>
      <c r="Q1929" s="39" t="s">
        <v>8309</v>
      </c>
      <c r="R1929" s="39" t="s">
        <v>8329</v>
      </c>
      <c r="S1929" s="42">
        <f t="shared" si="210"/>
        <v>40960.861572210648</v>
      </c>
      <c r="T1929" s="42">
        <f t="shared" si="211"/>
        <v>40976.207647453703</v>
      </c>
      <c r="U1929" s="40">
        <f t="shared" si="212"/>
        <v>2012</v>
      </c>
      <c r="V1929" s="40">
        <f t="shared" si="213"/>
        <v>2012</v>
      </c>
      <c r="W1929" s="50">
        <f t="shared" si="216"/>
        <v>15.346075243054656</v>
      </c>
    </row>
    <row r="1930" spans="1:23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13">
        <f t="shared" si="214"/>
        <v>103</v>
      </c>
      <c r="P1930" s="39">
        <f t="shared" si="215"/>
        <v>77.349999999999994</v>
      </c>
      <c r="Q1930" s="39" t="s">
        <v>8309</v>
      </c>
      <c r="R1930" s="39" t="s">
        <v>8329</v>
      </c>
      <c r="S1930" s="42">
        <f t="shared" si="210"/>
        <v>41371.648087893518</v>
      </c>
      <c r="T1930" s="42">
        <f t="shared" si="211"/>
        <v>41401.648087893518</v>
      </c>
      <c r="U1930" s="40">
        <f t="shared" si="212"/>
        <v>2013</v>
      </c>
      <c r="V1930" s="40">
        <f t="shared" si="213"/>
        <v>2013</v>
      </c>
      <c r="W1930" s="50">
        <f t="shared" si="216"/>
        <v>30</v>
      </c>
    </row>
    <row r="1931" spans="1:23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13">
        <f t="shared" si="214"/>
        <v>100</v>
      </c>
      <c r="P1931" s="39">
        <f t="shared" si="215"/>
        <v>42.8</v>
      </c>
      <c r="Q1931" s="39" t="s">
        <v>8309</v>
      </c>
      <c r="R1931" s="39" t="s">
        <v>8329</v>
      </c>
      <c r="S1931" s="42">
        <f t="shared" si="210"/>
        <v>40687.02159798611</v>
      </c>
      <c r="T1931" s="42">
        <f t="shared" si="211"/>
        <v>40729.02160724537</v>
      </c>
      <c r="U1931" s="40">
        <f t="shared" si="212"/>
        <v>2011</v>
      </c>
      <c r="V1931" s="40">
        <f t="shared" si="213"/>
        <v>2011</v>
      </c>
      <c r="W1931" s="50">
        <f t="shared" si="216"/>
        <v>42.000009259259969</v>
      </c>
    </row>
    <row r="1932" spans="1:23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13">
        <f t="shared" si="214"/>
        <v>127</v>
      </c>
      <c r="P1932" s="39">
        <f t="shared" si="215"/>
        <v>48.85</v>
      </c>
      <c r="Q1932" s="39" t="s">
        <v>8309</v>
      </c>
      <c r="R1932" s="39" t="s">
        <v>8329</v>
      </c>
      <c r="S1932" s="42">
        <f t="shared" si="210"/>
        <v>41402.558825023152</v>
      </c>
      <c r="T1932" s="42">
        <f t="shared" si="211"/>
        <v>41462.558825023152</v>
      </c>
      <c r="U1932" s="40">
        <f t="shared" si="212"/>
        <v>2013</v>
      </c>
      <c r="V1932" s="40">
        <f t="shared" si="213"/>
        <v>2013</v>
      </c>
      <c r="W1932" s="50">
        <f t="shared" si="216"/>
        <v>60</v>
      </c>
    </row>
    <row r="1933" spans="1:23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13">
        <f t="shared" si="214"/>
        <v>121</v>
      </c>
      <c r="P1933" s="39">
        <f t="shared" si="215"/>
        <v>48.24</v>
      </c>
      <c r="Q1933" s="39" t="s">
        <v>8309</v>
      </c>
      <c r="R1933" s="39" t="s">
        <v>8329</v>
      </c>
      <c r="S1933" s="42">
        <f t="shared" si="210"/>
        <v>41037.892468854167</v>
      </c>
      <c r="T1933" s="42">
        <f t="shared" si="211"/>
        <v>41051.145837962962</v>
      </c>
      <c r="U1933" s="40">
        <f t="shared" si="212"/>
        <v>2012</v>
      </c>
      <c r="V1933" s="40">
        <f t="shared" si="213"/>
        <v>2012</v>
      </c>
      <c r="W1933" s="50">
        <f t="shared" si="216"/>
        <v>13.253369108795596</v>
      </c>
    </row>
    <row r="1934" spans="1:23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13">
        <f t="shared" si="214"/>
        <v>107</v>
      </c>
      <c r="P1934" s="39">
        <f t="shared" si="215"/>
        <v>70.209999999999994</v>
      </c>
      <c r="Q1934" s="39" t="s">
        <v>8309</v>
      </c>
      <c r="R1934" s="39" t="s">
        <v>8329</v>
      </c>
      <c r="S1934" s="42">
        <f t="shared" si="210"/>
        <v>40911.809881631947</v>
      </c>
      <c r="T1934" s="42">
        <f t="shared" si="211"/>
        <v>40932.809874687504</v>
      </c>
      <c r="U1934" s="40">
        <f t="shared" si="212"/>
        <v>2012</v>
      </c>
      <c r="V1934" s="40">
        <f t="shared" si="213"/>
        <v>2012</v>
      </c>
      <c r="W1934" s="50">
        <f t="shared" si="216"/>
        <v>20.999993055556843</v>
      </c>
    </row>
    <row r="1935" spans="1:23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13">
        <f t="shared" si="214"/>
        <v>172</v>
      </c>
      <c r="P1935" s="39">
        <f t="shared" si="215"/>
        <v>94.05</v>
      </c>
      <c r="Q1935" s="39" t="s">
        <v>8309</v>
      </c>
      <c r="R1935" s="39" t="s">
        <v>8329</v>
      </c>
      <c r="S1935" s="42">
        <f t="shared" si="210"/>
        <v>41879.130871608795</v>
      </c>
      <c r="T1935" s="42">
        <f t="shared" si="211"/>
        <v>41909.130871608795</v>
      </c>
      <c r="U1935" s="40">
        <f t="shared" si="212"/>
        <v>2014</v>
      </c>
      <c r="V1935" s="40">
        <f t="shared" si="213"/>
        <v>2014</v>
      </c>
      <c r="W1935" s="50">
        <f t="shared" si="216"/>
        <v>30</v>
      </c>
    </row>
    <row r="1936" spans="1:23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13">
        <f t="shared" si="214"/>
        <v>124</v>
      </c>
      <c r="P1936" s="39">
        <f t="shared" si="215"/>
        <v>80.27</v>
      </c>
      <c r="Q1936" s="39" t="s">
        <v>8309</v>
      </c>
      <c r="R1936" s="39" t="s">
        <v>8329</v>
      </c>
      <c r="S1936" s="42">
        <f t="shared" si="210"/>
        <v>40865.867144918986</v>
      </c>
      <c r="T1936" s="42">
        <f t="shared" si="211"/>
        <v>40902.208335648145</v>
      </c>
      <c r="U1936" s="40">
        <f t="shared" si="212"/>
        <v>2011</v>
      </c>
      <c r="V1936" s="40">
        <f t="shared" si="213"/>
        <v>2011</v>
      </c>
      <c r="W1936" s="50">
        <f t="shared" si="216"/>
        <v>36.34119072915928</v>
      </c>
    </row>
    <row r="1937" spans="1:23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13">
        <f t="shared" si="214"/>
        <v>108</v>
      </c>
      <c r="P1937" s="39">
        <f t="shared" si="215"/>
        <v>54.2</v>
      </c>
      <c r="Q1937" s="39" t="s">
        <v>8309</v>
      </c>
      <c r="R1937" s="39" t="s">
        <v>8329</v>
      </c>
      <c r="S1937" s="42">
        <f t="shared" si="210"/>
        <v>41773.932536701388</v>
      </c>
      <c r="T1937" s="42">
        <f t="shared" si="211"/>
        <v>41811.207647453703</v>
      </c>
      <c r="U1937" s="40">
        <f t="shared" si="212"/>
        <v>2014</v>
      </c>
      <c r="V1937" s="40">
        <f t="shared" si="213"/>
        <v>2014</v>
      </c>
      <c r="W1937" s="50">
        <f t="shared" si="216"/>
        <v>37.275110752314504</v>
      </c>
    </row>
    <row r="1938" spans="1:23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13">
        <f t="shared" si="214"/>
        <v>117</v>
      </c>
      <c r="P1938" s="39">
        <f t="shared" si="215"/>
        <v>60.27</v>
      </c>
      <c r="Q1938" s="39" t="s">
        <v>8309</v>
      </c>
      <c r="R1938" s="39" t="s">
        <v>8329</v>
      </c>
      <c r="S1938" s="42">
        <f t="shared" si="210"/>
        <v>40852.889699884261</v>
      </c>
      <c r="T1938" s="42">
        <f t="shared" si="211"/>
        <v>40883.249307175931</v>
      </c>
      <c r="U1938" s="40">
        <f t="shared" si="212"/>
        <v>2011</v>
      </c>
      <c r="V1938" s="40">
        <f t="shared" si="213"/>
        <v>2011</v>
      </c>
      <c r="W1938" s="50">
        <f t="shared" si="216"/>
        <v>30.359607291669818</v>
      </c>
    </row>
    <row r="1939" spans="1:23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13">
        <f t="shared" si="214"/>
        <v>187</v>
      </c>
      <c r="P1939" s="39">
        <f t="shared" si="215"/>
        <v>38.74</v>
      </c>
      <c r="Q1939" s="39" t="s">
        <v>8309</v>
      </c>
      <c r="R1939" s="39" t="s">
        <v>8329</v>
      </c>
      <c r="S1939" s="42">
        <f t="shared" si="210"/>
        <v>41059.118996307872</v>
      </c>
      <c r="T1939" s="42">
        <f t="shared" si="211"/>
        <v>41075.165980787038</v>
      </c>
      <c r="U1939" s="40">
        <f t="shared" si="212"/>
        <v>2012</v>
      </c>
      <c r="V1939" s="40">
        <f t="shared" si="213"/>
        <v>2012</v>
      </c>
      <c r="W1939" s="50">
        <f t="shared" si="216"/>
        <v>16.046984479165985</v>
      </c>
    </row>
    <row r="1940" spans="1:23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13">
        <f t="shared" si="214"/>
        <v>116</v>
      </c>
      <c r="P1940" s="39">
        <f t="shared" si="215"/>
        <v>152.54</v>
      </c>
      <c r="Q1940" s="39" t="s">
        <v>8309</v>
      </c>
      <c r="R1940" s="39" t="s">
        <v>8329</v>
      </c>
      <c r="S1940" s="42">
        <f t="shared" si="210"/>
        <v>41426.259620729164</v>
      </c>
      <c r="T1940" s="42">
        <f t="shared" si="211"/>
        <v>41457.208335648145</v>
      </c>
      <c r="U1940" s="40">
        <f t="shared" si="212"/>
        <v>2013</v>
      </c>
      <c r="V1940" s="40">
        <f t="shared" si="213"/>
        <v>2013</v>
      </c>
      <c r="W1940" s="50">
        <f t="shared" si="216"/>
        <v>30.948714918980841</v>
      </c>
    </row>
    <row r="1941" spans="1:23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13">
        <f t="shared" si="214"/>
        <v>111</v>
      </c>
      <c r="P1941" s="39">
        <f t="shared" si="215"/>
        <v>115.31</v>
      </c>
      <c r="Q1941" s="39" t="s">
        <v>8309</v>
      </c>
      <c r="R1941" s="39" t="s">
        <v>8329</v>
      </c>
      <c r="S1941" s="42">
        <f t="shared" si="210"/>
        <v>41313.985054490739</v>
      </c>
      <c r="T1941" s="42">
        <f t="shared" si="211"/>
        <v>41343.943380879631</v>
      </c>
      <c r="U1941" s="40">
        <f t="shared" si="212"/>
        <v>2013</v>
      </c>
      <c r="V1941" s="40">
        <f t="shared" si="213"/>
        <v>2013</v>
      </c>
      <c r="W1941" s="50">
        <f t="shared" si="216"/>
        <v>29.958326388892601</v>
      </c>
    </row>
    <row r="1942" spans="1:23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13">
        <f t="shared" si="214"/>
        <v>171</v>
      </c>
      <c r="P1942" s="39">
        <f t="shared" si="215"/>
        <v>35.840000000000003</v>
      </c>
      <c r="Q1942" s="39" t="s">
        <v>8309</v>
      </c>
      <c r="R1942" s="39" t="s">
        <v>8329</v>
      </c>
      <c r="S1942" s="42">
        <f t="shared" si="210"/>
        <v>40670.507329085645</v>
      </c>
      <c r="T1942" s="42">
        <f t="shared" si="211"/>
        <v>40709.165976157405</v>
      </c>
      <c r="U1942" s="40">
        <f t="shared" si="212"/>
        <v>2011</v>
      </c>
      <c r="V1942" s="40">
        <f t="shared" si="213"/>
        <v>2011</v>
      </c>
      <c r="W1942" s="50">
        <f t="shared" si="216"/>
        <v>38.658647071759333</v>
      </c>
    </row>
    <row r="1943" spans="1:23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13">
        <f t="shared" si="214"/>
        <v>126</v>
      </c>
      <c r="P1943" s="39">
        <f t="shared" si="215"/>
        <v>64.569999999999993</v>
      </c>
      <c r="Q1943" s="39" t="s">
        <v>8353</v>
      </c>
      <c r="R1943" s="39" t="s">
        <v>8350</v>
      </c>
      <c r="S1943" s="42">
        <f t="shared" si="210"/>
        <v>41744.290869571763</v>
      </c>
      <c r="T1943" s="42">
        <f t="shared" si="211"/>
        <v>41774.290869571763</v>
      </c>
      <c r="U1943" s="40">
        <f t="shared" si="212"/>
        <v>2014</v>
      </c>
      <c r="V1943" s="40">
        <f t="shared" si="213"/>
        <v>2014</v>
      </c>
      <c r="W1943" s="50">
        <f t="shared" si="216"/>
        <v>30</v>
      </c>
    </row>
    <row r="1944" spans="1:23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13">
        <f t="shared" si="214"/>
        <v>138</v>
      </c>
      <c r="P1944" s="39">
        <f t="shared" si="215"/>
        <v>87.44</v>
      </c>
      <c r="Q1944" s="39" t="s">
        <v>8353</v>
      </c>
      <c r="R1944" s="39" t="s">
        <v>8350</v>
      </c>
      <c r="S1944" s="42">
        <f t="shared" si="210"/>
        <v>40638.828010879632</v>
      </c>
      <c r="T1944" s="42">
        <f t="shared" si="211"/>
        <v>40728.828010879632</v>
      </c>
      <c r="U1944" s="40">
        <f t="shared" si="212"/>
        <v>2011</v>
      </c>
      <c r="V1944" s="40">
        <f t="shared" si="213"/>
        <v>2011</v>
      </c>
      <c r="W1944" s="50">
        <f t="shared" si="216"/>
        <v>90</v>
      </c>
    </row>
    <row r="1945" spans="1:23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13">
        <f t="shared" si="214"/>
        <v>1705</v>
      </c>
      <c r="P1945" s="39">
        <f t="shared" si="215"/>
        <v>68.819999999999993</v>
      </c>
      <c r="Q1945" s="39" t="s">
        <v>8353</v>
      </c>
      <c r="R1945" s="39" t="s">
        <v>8350</v>
      </c>
      <c r="S1945" s="42">
        <f t="shared" si="210"/>
        <v>42548.269871712968</v>
      </c>
      <c r="T1945" s="42">
        <f t="shared" si="211"/>
        <v>42593.269871712968</v>
      </c>
      <c r="U1945" s="40">
        <f t="shared" si="212"/>
        <v>2016</v>
      </c>
      <c r="V1945" s="40">
        <f t="shared" si="213"/>
        <v>2016</v>
      </c>
      <c r="W1945" s="50">
        <f t="shared" si="216"/>
        <v>45</v>
      </c>
    </row>
    <row r="1946" spans="1:23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13">
        <f t="shared" si="214"/>
        <v>788</v>
      </c>
      <c r="P1946" s="39">
        <f t="shared" si="215"/>
        <v>176.2</v>
      </c>
      <c r="Q1946" s="39" t="s">
        <v>8353</v>
      </c>
      <c r="R1946" s="39" t="s">
        <v>8350</v>
      </c>
      <c r="S1946" s="42">
        <f t="shared" si="210"/>
        <v>41730.584385300928</v>
      </c>
      <c r="T1946" s="42">
        <f t="shared" si="211"/>
        <v>41760.584385300928</v>
      </c>
      <c r="U1946" s="40">
        <f t="shared" si="212"/>
        <v>2014</v>
      </c>
      <c r="V1946" s="40">
        <f t="shared" si="213"/>
        <v>2014</v>
      </c>
      <c r="W1946" s="50">
        <f t="shared" si="216"/>
        <v>30</v>
      </c>
    </row>
    <row r="1947" spans="1:23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13">
        <f t="shared" si="214"/>
        <v>348</v>
      </c>
      <c r="P1947" s="39">
        <f t="shared" si="215"/>
        <v>511.79</v>
      </c>
      <c r="Q1947" s="39" t="s">
        <v>8353</v>
      </c>
      <c r="R1947" s="39" t="s">
        <v>8350</v>
      </c>
      <c r="S1947" s="42">
        <f t="shared" si="210"/>
        <v>42157.251839791665</v>
      </c>
      <c r="T1947" s="42">
        <f t="shared" si="211"/>
        <v>42197.251839791665</v>
      </c>
      <c r="U1947" s="40">
        <f t="shared" si="212"/>
        <v>2015</v>
      </c>
      <c r="V1947" s="40">
        <f t="shared" si="213"/>
        <v>2015</v>
      </c>
      <c r="W1947" s="50">
        <f t="shared" si="216"/>
        <v>40</v>
      </c>
    </row>
    <row r="1948" spans="1:23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13">
        <f t="shared" si="214"/>
        <v>150</v>
      </c>
      <c r="P1948" s="39">
        <f t="shared" si="215"/>
        <v>160.44</v>
      </c>
      <c r="Q1948" s="39" t="s">
        <v>8353</v>
      </c>
      <c r="R1948" s="39" t="s">
        <v>8350</v>
      </c>
      <c r="S1948" s="42">
        <f t="shared" si="210"/>
        <v>41689.150022696755</v>
      </c>
      <c r="T1948" s="42">
        <f t="shared" si="211"/>
        <v>41749.108349085647</v>
      </c>
      <c r="U1948" s="40">
        <f t="shared" si="212"/>
        <v>2014</v>
      </c>
      <c r="V1948" s="40">
        <f t="shared" si="213"/>
        <v>2014</v>
      </c>
      <c r="W1948" s="50">
        <f t="shared" si="216"/>
        <v>59.958326388892601</v>
      </c>
    </row>
    <row r="1949" spans="1:23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13">
        <f t="shared" si="214"/>
        <v>101</v>
      </c>
      <c r="P1949" s="39">
        <f t="shared" si="215"/>
        <v>35</v>
      </c>
      <c r="Q1949" s="39" t="s">
        <v>8353</v>
      </c>
      <c r="R1949" s="39" t="s">
        <v>8350</v>
      </c>
      <c r="S1949" s="42">
        <f t="shared" si="210"/>
        <v>40102.918061574077</v>
      </c>
      <c r="T1949" s="42">
        <f t="shared" si="211"/>
        <v>40140.249316435184</v>
      </c>
      <c r="U1949" s="40">
        <f t="shared" si="212"/>
        <v>2009</v>
      </c>
      <c r="V1949" s="40">
        <f t="shared" si="213"/>
        <v>2009</v>
      </c>
      <c r="W1949" s="50">
        <f t="shared" si="216"/>
        <v>37.331254861106572</v>
      </c>
    </row>
    <row r="1950" spans="1:23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13">
        <f t="shared" si="214"/>
        <v>800</v>
      </c>
      <c r="P1950" s="39">
        <f t="shared" si="215"/>
        <v>188.51</v>
      </c>
      <c r="Q1950" s="39" t="s">
        <v>8353</v>
      </c>
      <c r="R1950" s="39" t="s">
        <v>8350</v>
      </c>
      <c r="S1950" s="42">
        <f t="shared" si="210"/>
        <v>42473.604280196756</v>
      </c>
      <c r="T1950" s="42">
        <f t="shared" si="211"/>
        <v>42527.709728240741</v>
      </c>
      <c r="U1950" s="40">
        <f t="shared" si="212"/>
        <v>2016</v>
      </c>
      <c r="V1950" s="40">
        <f t="shared" si="213"/>
        <v>2016</v>
      </c>
      <c r="W1950" s="50">
        <f t="shared" si="216"/>
        <v>54.105448043985234</v>
      </c>
    </row>
    <row r="1951" spans="1:23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13">
        <f t="shared" si="214"/>
        <v>106</v>
      </c>
      <c r="P1951" s="39">
        <f t="shared" si="215"/>
        <v>56.2</v>
      </c>
      <c r="Q1951" s="39" t="s">
        <v>8353</v>
      </c>
      <c r="R1951" s="39" t="s">
        <v>8350</v>
      </c>
      <c r="S1951" s="42">
        <f t="shared" si="210"/>
        <v>41800.423054988423</v>
      </c>
      <c r="T1951" s="42">
        <f t="shared" si="211"/>
        <v>41830.423054988423</v>
      </c>
      <c r="U1951" s="40">
        <f t="shared" si="212"/>
        <v>2014</v>
      </c>
      <c r="V1951" s="40">
        <f t="shared" si="213"/>
        <v>2014</v>
      </c>
      <c r="W1951" s="50">
        <f t="shared" si="216"/>
        <v>30</v>
      </c>
    </row>
    <row r="1952" spans="1:23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13">
        <f t="shared" si="214"/>
        <v>201</v>
      </c>
      <c r="P1952" s="39">
        <f t="shared" si="215"/>
        <v>51.31</v>
      </c>
      <c r="Q1952" s="39" t="s">
        <v>8353</v>
      </c>
      <c r="R1952" s="39" t="s">
        <v>8350</v>
      </c>
      <c r="S1952" s="42">
        <f t="shared" si="210"/>
        <v>40624.18140825232</v>
      </c>
      <c r="T1952" s="42">
        <f t="shared" si="211"/>
        <v>40655.181401307869</v>
      </c>
      <c r="U1952" s="40">
        <f t="shared" si="212"/>
        <v>2011</v>
      </c>
      <c r="V1952" s="40">
        <f t="shared" si="213"/>
        <v>2011</v>
      </c>
      <c r="W1952" s="50">
        <f t="shared" si="216"/>
        <v>30.999993055549567</v>
      </c>
    </row>
    <row r="1953" spans="1:23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13">
        <f t="shared" si="214"/>
        <v>212</v>
      </c>
      <c r="P1953" s="39">
        <f t="shared" si="215"/>
        <v>127.36</v>
      </c>
      <c r="Q1953" s="39" t="s">
        <v>8353</v>
      </c>
      <c r="R1953" s="39" t="s">
        <v>8350</v>
      </c>
      <c r="S1953" s="42">
        <f t="shared" si="210"/>
        <v>42651.420568715279</v>
      </c>
      <c r="T1953" s="42">
        <f t="shared" si="211"/>
        <v>42681.462242326394</v>
      </c>
      <c r="U1953" s="40">
        <f t="shared" si="212"/>
        <v>2016</v>
      </c>
      <c r="V1953" s="40">
        <f t="shared" si="213"/>
        <v>2016</v>
      </c>
      <c r="W1953" s="50">
        <f t="shared" si="216"/>
        <v>30.041673611114675</v>
      </c>
    </row>
    <row r="1954" spans="1:23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13">
        <f t="shared" si="214"/>
        <v>198</v>
      </c>
      <c r="P1954" s="39">
        <f t="shared" si="215"/>
        <v>101.86</v>
      </c>
      <c r="Q1954" s="39" t="s">
        <v>8353</v>
      </c>
      <c r="R1954" s="39" t="s">
        <v>8350</v>
      </c>
      <c r="S1954" s="42">
        <f t="shared" si="210"/>
        <v>41526.606657581018</v>
      </c>
      <c r="T1954" s="42">
        <f t="shared" si="211"/>
        <v>41563.606655266209</v>
      </c>
      <c r="U1954" s="40">
        <f t="shared" si="212"/>
        <v>2013</v>
      </c>
      <c r="V1954" s="40">
        <f t="shared" si="213"/>
        <v>2013</v>
      </c>
      <c r="W1954" s="50">
        <f t="shared" si="216"/>
        <v>36.999997685190465</v>
      </c>
    </row>
    <row r="1955" spans="1:23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13">
        <f t="shared" si="214"/>
        <v>226</v>
      </c>
      <c r="P1955" s="39">
        <f t="shared" si="215"/>
        <v>230.56</v>
      </c>
      <c r="Q1955" s="39" t="s">
        <v>8353</v>
      </c>
      <c r="R1955" s="39" t="s">
        <v>8350</v>
      </c>
      <c r="S1955" s="42">
        <f t="shared" si="210"/>
        <v>40941.199827141201</v>
      </c>
      <c r="T1955" s="42">
        <f t="shared" si="211"/>
        <v>40970.125002314817</v>
      </c>
      <c r="U1955" s="40">
        <f t="shared" si="212"/>
        <v>2012</v>
      </c>
      <c r="V1955" s="40">
        <f t="shared" si="213"/>
        <v>2012</v>
      </c>
      <c r="W1955" s="50">
        <f t="shared" si="216"/>
        <v>28.925175173615571</v>
      </c>
    </row>
    <row r="1956" spans="1:23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13">
        <f t="shared" si="214"/>
        <v>699</v>
      </c>
      <c r="P1956" s="39">
        <f t="shared" si="215"/>
        <v>842.11</v>
      </c>
      <c r="Q1956" s="39" t="s">
        <v>8353</v>
      </c>
      <c r="R1956" s="39" t="s">
        <v>8350</v>
      </c>
      <c r="S1956" s="42">
        <f t="shared" si="210"/>
        <v>42394.580742777776</v>
      </c>
      <c r="T1956" s="42">
        <f t="shared" si="211"/>
        <v>42441.208342592596</v>
      </c>
      <c r="U1956" s="40">
        <f t="shared" si="212"/>
        <v>2016</v>
      </c>
      <c r="V1956" s="40">
        <f t="shared" si="213"/>
        <v>2016</v>
      </c>
      <c r="W1956" s="50">
        <f t="shared" si="216"/>
        <v>46.627599814819405</v>
      </c>
    </row>
    <row r="1957" spans="1:23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13">
        <f t="shared" si="214"/>
        <v>399</v>
      </c>
      <c r="P1957" s="39">
        <f t="shared" si="215"/>
        <v>577.28</v>
      </c>
      <c r="Q1957" s="39" t="s">
        <v>8353</v>
      </c>
      <c r="R1957" s="39" t="s">
        <v>8350</v>
      </c>
      <c r="S1957" s="42">
        <f t="shared" si="210"/>
        <v>41020.271781030096</v>
      </c>
      <c r="T1957" s="42">
        <f t="shared" si="211"/>
        <v>41052.791673611107</v>
      </c>
      <c r="U1957" s="40">
        <f t="shared" si="212"/>
        <v>2012</v>
      </c>
      <c r="V1957" s="40">
        <f t="shared" si="213"/>
        <v>2012</v>
      </c>
      <c r="W1957" s="50">
        <f t="shared" si="216"/>
        <v>32.519892581010936</v>
      </c>
    </row>
    <row r="1958" spans="1:23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13">
        <f t="shared" si="214"/>
        <v>294</v>
      </c>
      <c r="P1958" s="39">
        <f t="shared" si="215"/>
        <v>483.34</v>
      </c>
      <c r="Q1958" s="39" t="s">
        <v>8353</v>
      </c>
      <c r="R1958" s="39" t="s">
        <v>8350</v>
      </c>
      <c r="S1958" s="42">
        <f t="shared" si="210"/>
        <v>42067.923669039352</v>
      </c>
      <c r="T1958" s="42">
        <f t="shared" si="211"/>
        <v>42112.882007002321</v>
      </c>
      <c r="U1958" s="40">
        <f t="shared" si="212"/>
        <v>2015</v>
      </c>
      <c r="V1958" s="40">
        <f t="shared" si="213"/>
        <v>2015</v>
      </c>
      <c r="W1958" s="50">
        <f t="shared" si="216"/>
        <v>44.958337962969381</v>
      </c>
    </row>
    <row r="1959" spans="1:23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13">
        <f t="shared" si="214"/>
        <v>168</v>
      </c>
      <c r="P1959" s="39">
        <f t="shared" si="215"/>
        <v>76.14</v>
      </c>
      <c r="Q1959" s="39" t="s">
        <v>8353</v>
      </c>
      <c r="R1959" s="39" t="s">
        <v>8350</v>
      </c>
      <c r="S1959" s="42">
        <f t="shared" si="210"/>
        <v>41179.098536030091</v>
      </c>
      <c r="T1959" s="42">
        <f t="shared" si="211"/>
        <v>41209.098536030091</v>
      </c>
      <c r="U1959" s="40">
        <f t="shared" si="212"/>
        <v>2012</v>
      </c>
      <c r="V1959" s="40">
        <f t="shared" si="213"/>
        <v>2012</v>
      </c>
      <c r="W1959" s="50">
        <f t="shared" si="216"/>
        <v>30</v>
      </c>
    </row>
    <row r="1960" spans="1:23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13">
        <f t="shared" si="214"/>
        <v>1436</v>
      </c>
      <c r="P1960" s="39">
        <f t="shared" si="215"/>
        <v>74.11</v>
      </c>
      <c r="Q1960" s="39" t="s">
        <v>8353</v>
      </c>
      <c r="R1960" s="39" t="s">
        <v>8350</v>
      </c>
      <c r="S1960" s="42">
        <f t="shared" si="210"/>
        <v>41326.987976400465</v>
      </c>
      <c r="T1960" s="42">
        <f t="shared" si="211"/>
        <v>41356.946314363428</v>
      </c>
      <c r="U1960" s="40">
        <f t="shared" si="212"/>
        <v>2013</v>
      </c>
      <c r="V1960" s="40">
        <f t="shared" si="213"/>
        <v>2013</v>
      </c>
      <c r="W1960" s="50">
        <f t="shared" si="216"/>
        <v>29.958337962962105</v>
      </c>
    </row>
    <row r="1961" spans="1:23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13">
        <f t="shared" si="214"/>
        <v>157</v>
      </c>
      <c r="P1961" s="39">
        <f t="shared" si="215"/>
        <v>36.97</v>
      </c>
      <c r="Q1961" s="39" t="s">
        <v>8353</v>
      </c>
      <c r="R1961" s="39" t="s">
        <v>8350</v>
      </c>
      <c r="S1961" s="42">
        <f t="shared" si="210"/>
        <v>41871.845611805555</v>
      </c>
      <c r="T1961" s="42">
        <f t="shared" si="211"/>
        <v>41913.000006944443</v>
      </c>
      <c r="U1961" s="40">
        <f t="shared" si="212"/>
        <v>2014</v>
      </c>
      <c r="V1961" s="40">
        <f t="shared" si="213"/>
        <v>2014</v>
      </c>
      <c r="W1961" s="50">
        <f t="shared" si="216"/>
        <v>41.154395138888503</v>
      </c>
    </row>
    <row r="1962" spans="1:23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13">
        <f t="shared" si="214"/>
        <v>118</v>
      </c>
      <c r="P1962" s="39">
        <f t="shared" si="215"/>
        <v>2500.9699999999998</v>
      </c>
      <c r="Q1962" s="39" t="s">
        <v>8353</v>
      </c>
      <c r="R1962" s="39" t="s">
        <v>8350</v>
      </c>
      <c r="S1962" s="42">
        <f t="shared" si="210"/>
        <v>41964.36274700232</v>
      </c>
      <c r="T1962" s="42">
        <f t="shared" si="211"/>
        <v>41994.36274700232</v>
      </c>
      <c r="U1962" s="40">
        <f t="shared" si="212"/>
        <v>2014</v>
      </c>
      <c r="V1962" s="40">
        <f t="shared" si="213"/>
        <v>2014</v>
      </c>
      <c r="W1962" s="50">
        <f t="shared" si="216"/>
        <v>30</v>
      </c>
    </row>
    <row r="1963" spans="1:23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13">
        <f t="shared" si="214"/>
        <v>1105</v>
      </c>
      <c r="P1963" s="39">
        <f t="shared" si="215"/>
        <v>67.69</v>
      </c>
      <c r="Q1963" s="39" t="s">
        <v>8353</v>
      </c>
      <c r="R1963" s="39" t="s">
        <v>8350</v>
      </c>
      <c r="S1963" s="42">
        <f t="shared" si="210"/>
        <v>41148.19464603009</v>
      </c>
      <c r="T1963" s="42">
        <f t="shared" si="211"/>
        <v>41188.165983101855</v>
      </c>
      <c r="U1963" s="40">
        <f t="shared" si="212"/>
        <v>2012</v>
      </c>
      <c r="V1963" s="40">
        <f t="shared" si="213"/>
        <v>2012</v>
      </c>
      <c r="W1963" s="50">
        <f t="shared" si="216"/>
        <v>39.971337071765447</v>
      </c>
    </row>
    <row r="1964" spans="1:23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13">
        <f t="shared" si="214"/>
        <v>193</v>
      </c>
      <c r="P1964" s="39">
        <f t="shared" si="215"/>
        <v>63.05</v>
      </c>
      <c r="Q1964" s="39" t="s">
        <v>8353</v>
      </c>
      <c r="R1964" s="39" t="s">
        <v>8350</v>
      </c>
      <c r="S1964" s="42">
        <f t="shared" si="210"/>
        <v>41742.780516620369</v>
      </c>
      <c r="T1964" s="42">
        <f t="shared" si="211"/>
        <v>41772.780516620369</v>
      </c>
      <c r="U1964" s="40">
        <f t="shared" si="212"/>
        <v>2014</v>
      </c>
      <c r="V1964" s="40">
        <f t="shared" si="213"/>
        <v>2014</v>
      </c>
      <c r="W1964" s="50">
        <f t="shared" si="216"/>
        <v>30</v>
      </c>
    </row>
    <row r="1965" spans="1:23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13">
        <f t="shared" si="214"/>
        <v>127</v>
      </c>
      <c r="P1965" s="39">
        <f t="shared" si="215"/>
        <v>117.6</v>
      </c>
      <c r="Q1965" s="39" t="s">
        <v>8353</v>
      </c>
      <c r="R1965" s="39" t="s">
        <v>8350</v>
      </c>
      <c r="S1965" s="42">
        <f t="shared" si="210"/>
        <v>41863.429800162041</v>
      </c>
      <c r="T1965" s="42">
        <f t="shared" si="211"/>
        <v>41898.429800162041</v>
      </c>
      <c r="U1965" s="40">
        <f t="shared" si="212"/>
        <v>2014</v>
      </c>
      <c r="V1965" s="40">
        <f t="shared" si="213"/>
        <v>2014</v>
      </c>
      <c r="W1965" s="50">
        <f t="shared" si="216"/>
        <v>35</v>
      </c>
    </row>
    <row r="1966" spans="1:23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13">
        <f t="shared" si="214"/>
        <v>260</v>
      </c>
      <c r="P1966" s="39">
        <f t="shared" si="215"/>
        <v>180.75</v>
      </c>
      <c r="Q1966" s="39" t="s">
        <v>8353</v>
      </c>
      <c r="R1966" s="39" t="s">
        <v>8350</v>
      </c>
      <c r="S1966" s="42">
        <f t="shared" si="210"/>
        <v>42452.272833009265</v>
      </c>
      <c r="T1966" s="42">
        <f t="shared" si="211"/>
        <v>42482.272833009265</v>
      </c>
      <c r="U1966" s="40">
        <f t="shared" si="212"/>
        <v>2016</v>
      </c>
      <c r="V1966" s="40">
        <f t="shared" si="213"/>
        <v>2016</v>
      </c>
      <c r="W1966" s="50">
        <f t="shared" si="216"/>
        <v>30</v>
      </c>
    </row>
    <row r="1967" spans="1:23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13">
        <f t="shared" si="214"/>
        <v>262</v>
      </c>
      <c r="P1967" s="39">
        <f t="shared" si="215"/>
        <v>127.32</v>
      </c>
      <c r="Q1967" s="39" t="s">
        <v>8353</v>
      </c>
      <c r="R1967" s="39" t="s">
        <v>8350</v>
      </c>
      <c r="S1967" s="42">
        <f t="shared" si="210"/>
        <v>40898.089239699075</v>
      </c>
      <c r="T1967" s="42">
        <f t="shared" si="211"/>
        <v>40920.041666666664</v>
      </c>
      <c r="U1967" s="40">
        <f t="shared" si="212"/>
        <v>2012</v>
      </c>
      <c r="V1967" s="40">
        <f t="shared" si="213"/>
        <v>2011</v>
      </c>
      <c r="W1967" s="50">
        <f t="shared" si="216"/>
        <v>21.952426967589417</v>
      </c>
    </row>
    <row r="1968" spans="1:23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13">
        <f t="shared" si="214"/>
        <v>207</v>
      </c>
      <c r="P1968" s="39">
        <f t="shared" si="215"/>
        <v>136.63999999999999</v>
      </c>
      <c r="Q1968" s="39" t="s">
        <v>8353</v>
      </c>
      <c r="R1968" s="39" t="s">
        <v>8350</v>
      </c>
      <c r="S1968" s="42">
        <f t="shared" si="210"/>
        <v>41835.540487245373</v>
      </c>
      <c r="T1968" s="42">
        <f t="shared" si="211"/>
        <v>41865.540487245373</v>
      </c>
      <c r="U1968" s="40">
        <f t="shared" si="212"/>
        <v>2014</v>
      </c>
      <c r="V1968" s="40">
        <f t="shared" si="213"/>
        <v>2014</v>
      </c>
      <c r="W1968" s="50">
        <f t="shared" si="216"/>
        <v>30</v>
      </c>
    </row>
    <row r="1969" spans="1:23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13">
        <f t="shared" si="214"/>
        <v>370</v>
      </c>
      <c r="P1969" s="39">
        <f t="shared" si="215"/>
        <v>182.78</v>
      </c>
      <c r="Q1969" s="39" t="s">
        <v>8353</v>
      </c>
      <c r="R1969" s="39" t="s">
        <v>8350</v>
      </c>
      <c r="S1969" s="42">
        <f t="shared" si="210"/>
        <v>41730.663538530091</v>
      </c>
      <c r="T1969" s="42">
        <f t="shared" si="211"/>
        <v>41760.663538530091</v>
      </c>
      <c r="U1969" s="40">
        <f t="shared" si="212"/>
        <v>2014</v>
      </c>
      <c r="V1969" s="40">
        <f t="shared" si="213"/>
        <v>2014</v>
      </c>
      <c r="W1969" s="50">
        <f t="shared" si="216"/>
        <v>30</v>
      </c>
    </row>
    <row r="1970" spans="1:23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13">
        <f t="shared" si="214"/>
        <v>285</v>
      </c>
      <c r="P1970" s="39">
        <f t="shared" si="215"/>
        <v>279.38</v>
      </c>
      <c r="Q1970" s="39" t="s">
        <v>8353</v>
      </c>
      <c r="R1970" s="39" t="s">
        <v>8350</v>
      </c>
      <c r="S1970" s="42">
        <f t="shared" si="210"/>
        <v>42676.586985127316</v>
      </c>
      <c r="T1970" s="42">
        <f t="shared" si="211"/>
        <v>42707.628651793981</v>
      </c>
      <c r="U1970" s="40">
        <f t="shared" si="212"/>
        <v>2016</v>
      </c>
      <c r="V1970" s="40">
        <f t="shared" si="213"/>
        <v>2016</v>
      </c>
      <c r="W1970" s="50">
        <f t="shared" si="216"/>
        <v>31.041666666664241</v>
      </c>
    </row>
    <row r="1971" spans="1:23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13">
        <f t="shared" si="214"/>
        <v>579</v>
      </c>
      <c r="P1971" s="39">
        <f t="shared" si="215"/>
        <v>61.38</v>
      </c>
      <c r="Q1971" s="39" t="s">
        <v>8353</v>
      </c>
      <c r="R1971" s="39" t="s">
        <v>8350</v>
      </c>
      <c r="S1971" s="42">
        <f t="shared" si="210"/>
        <v>42557.79246143518</v>
      </c>
      <c r="T1971" s="42">
        <f t="shared" si="211"/>
        <v>42587.79246143518</v>
      </c>
      <c r="U1971" s="40">
        <f t="shared" si="212"/>
        <v>2016</v>
      </c>
      <c r="V1971" s="40">
        <f t="shared" si="213"/>
        <v>2016</v>
      </c>
      <c r="W1971" s="50">
        <f t="shared" si="216"/>
        <v>30</v>
      </c>
    </row>
    <row r="1972" spans="1:23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13">
        <f t="shared" si="214"/>
        <v>1132</v>
      </c>
      <c r="P1972" s="39">
        <f t="shared" si="215"/>
        <v>80.73</v>
      </c>
      <c r="Q1972" s="39" t="s">
        <v>8353</v>
      </c>
      <c r="R1972" s="39" t="s">
        <v>8350</v>
      </c>
      <c r="S1972" s="42">
        <f t="shared" si="210"/>
        <v>41324.193306724534</v>
      </c>
      <c r="T1972" s="42">
        <f t="shared" si="211"/>
        <v>41384.151633113426</v>
      </c>
      <c r="U1972" s="40">
        <f t="shared" si="212"/>
        <v>2013</v>
      </c>
      <c r="V1972" s="40">
        <f t="shared" si="213"/>
        <v>2013</v>
      </c>
      <c r="W1972" s="50">
        <f t="shared" si="216"/>
        <v>59.958326388892601</v>
      </c>
    </row>
    <row r="1973" spans="1:23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13">
        <f t="shared" si="214"/>
        <v>263</v>
      </c>
      <c r="P1973" s="39">
        <f t="shared" si="215"/>
        <v>272.36</v>
      </c>
      <c r="Q1973" s="39" t="s">
        <v>8353</v>
      </c>
      <c r="R1973" s="39" t="s">
        <v>8350</v>
      </c>
      <c r="S1973" s="42">
        <f t="shared" si="210"/>
        <v>41561.500706724539</v>
      </c>
      <c r="T1973" s="42">
        <f t="shared" si="211"/>
        <v>41593.166666666664</v>
      </c>
      <c r="U1973" s="40">
        <f t="shared" si="212"/>
        <v>2013</v>
      </c>
      <c r="V1973" s="40">
        <f t="shared" si="213"/>
        <v>2013</v>
      </c>
      <c r="W1973" s="50">
        <f t="shared" si="216"/>
        <v>31.665959942125482</v>
      </c>
    </row>
    <row r="1974" spans="1:23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13">
        <f t="shared" si="214"/>
        <v>674</v>
      </c>
      <c r="P1974" s="39">
        <f t="shared" si="215"/>
        <v>70.849999999999994</v>
      </c>
      <c r="Q1974" s="39" t="s">
        <v>8353</v>
      </c>
      <c r="R1974" s="39" t="s">
        <v>8350</v>
      </c>
      <c r="S1974" s="42">
        <f t="shared" si="210"/>
        <v>41201.012093101854</v>
      </c>
      <c r="T1974" s="42">
        <f t="shared" si="211"/>
        <v>41231.053755138892</v>
      </c>
      <c r="U1974" s="40">
        <f t="shared" si="212"/>
        <v>2012</v>
      </c>
      <c r="V1974" s="40">
        <f t="shared" si="213"/>
        <v>2012</v>
      </c>
      <c r="W1974" s="50">
        <f t="shared" si="216"/>
        <v>30.041662037037895</v>
      </c>
    </row>
    <row r="1975" spans="1:23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13">
        <f t="shared" si="214"/>
        <v>257</v>
      </c>
      <c r="P1975" s="39">
        <f t="shared" si="215"/>
        <v>247.94</v>
      </c>
      <c r="Q1975" s="39" t="s">
        <v>8353</v>
      </c>
      <c r="R1975" s="39" t="s">
        <v>8350</v>
      </c>
      <c r="S1975" s="42">
        <f t="shared" si="210"/>
        <v>42549.722968333328</v>
      </c>
      <c r="T1975" s="42">
        <f t="shared" si="211"/>
        <v>42588.291675925924</v>
      </c>
      <c r="U1975" s="40">
        <f t="shared" si="212"/>
        <v>2016</v>
      </c>
      <c r="V1975" s="40">
        <f t="shared" si="213"/>
        <v>2016</v>
      </c>
      <c r="W1975" s="50">
        <f t="shared" si="216"/>
        <v>38.568707592596184</v>
      </c>
    </row>
    <row r="1976" spans="1:23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13">
        <f t="shared" si="214"/>
        <v>375</v>
      </c>
      <c r="P1976" s="39">
        <f t="shared" si="215"/>
        <v>186.81</v>
      </c>
      <c r="Q1976" s="39" t="s">
        <v>8353</v>
      </c>
      <c r="R1976" s="39" t="s">
        <v>8350</v>
      </c>
      <c r="S1976" s="42">
        <f t="shared" si="210"/>
        <v>41445.33413505787</v>
      </c>
      <c r="T1976" s="42">
        <f t="shared" si="211"/>
        <v>41505.33413505787</v>
      </c>
      <c r="U1976" s="40">
        <f t="shared" si="212"/>
        <v>2013</v>
      </c>
      <c r="V1976" s="40">
        <f t="shared" si="213"/>
        <v>2013</v>
      </c>
      <c r="W1976" s="50">
        <f t="shared" si="216"/>
        <v>60</v>
      </c>
    </row>
    <row r="1977" spans="1:23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13">
        <f t="shared" si="214"/>
        <v>209</v>
      </c>
      <c r="P1977" s="39">
        <f t="shared" si="215"/>
        <v>131.99</v>
      </c>
      <c r="Q1977" s="39" t="s">
        <v>8353</v>
      </c>
      <c r="R1977" s="39" t="s">
        <v>8350</v>
      </c>
      <c r="S1977" s="42">
        <f t="shared" si="210"/>
        <v>41313.755229756942</v>
      </c>
      <c r="T1977" s="42">
        <f t="shared" si="211"/>
        <v>41343.755229756942</v>
      </c>
      <c r="U1977" s="40">
        <f t="shared" si="212"/>
        <v>2013</v>
      </c>
      <c r="V1977" s="40">
        <f t="shared" si="213"/>
        <v>2013</v>
      </c>
      <c r="W1977" s="50">
        <f t="shared" si="216"/>
        <v>30</v>
      </c>
    </row>
    <row r="1978" spans="1:23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13">
        <f t="shared" si="214"/>
        <v>347</v>
      </c>
      <c r="P1978" s="39">
        <f t="shared" si="215"/>
        <v>29.31</v>
      </c>
      <c r="Q1978" s="39" t="s">
        <v>8353</v>
      </c>
      <c r="R1978" s="39" t="s">
        <v>8350</v>
      </c>
      <c r="S1978" s="42">
        <f t="shared" si="210"/>
        <v>41438.899598668984</v>
      </c>
      <c r="T1978" s="42">
        <f t="shared" si="211"/>
        <v>41468.899598668984</v>
      </c>
      <c r="U1978" s="40">
        <f t="shared" si="212"/>
        <v>2013</v>
      </c>
      <c r="V1978" s="40">
        <f t="shared" si="213"/>
        <v>2013</v>
      </c>
      <c r="W1978" s="50">
        <f t="shared" si="216"/>
        <v>30</v>
      </c>
    </row>
    <row r="1979" spans="1:23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13">
        <f t="shared" si="214"/>
        <v>402</v>
      </c>
      <c r="P1979" s="39">
        <f t="shared" si="215"/>
        <v>245.02</v>
      </c>
      <c r="Q1979" s="39" t="s">
        <v>8353</v>
      </c>
      <c r="R1979" s="39" t="s">
        <v>8350</v>
      </c>
      <c r="S1979" s="42">
        <f t="shared" si="210"/>
        <v>42311.216904398141</v>
      </c>
      <c r="T1979" s="42">
        <f t="shared" si="211"/>
        <v>42357.332649768519</v>
      </c>
      <c r="U1979" s="40">
        <f t="shared" si="212"/>
        <v>2015</v>
      </c>
      <c r="V1979" s="40">
        <f t="shared" si="213"/>
        <v>2015</v>
      </c>
      <c r="W1979" s="50">
        <f t="shared" si="216"/>
        <v>46.115745370378136</v>
      </c>
    </row>
    <row r="1980" spans="1:23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13">
        <f t="shared" si="214"/>
        <v>1027</v>
      </c>
      <c r="P1980" s="39">
        <f t="shared" si="215"/>
        <v>1323.25</v>
      </c>
      <c r="Q1980" s="39" t="s">
        <v>8353</v>
      </c>
      <c r="R1980" s="39" t="s">
        <v>8350</v>
      </c>
      <c r="S1980" s="42">
        <f t="shared" si="210"/>
        <v>41039.225607546294</v>
      </c>
      <c r="T1980" s="42">
        <f t="shared" si="211"/>
        <v>41072.291671296298</v>
      </c>
      <c r="U1980" s="40">
        <f t="shared" si="212"/>
        <v>2012</v>
      </c>
      <c r="V1980" s="40">
        <f t="shared" si="213"/>
        <v>2012</v>
      </c>
      <c r="W1980" s="50">
        <f t="shared" si="216"/>
        <v>33.066063750004105</v>
      </c>
    </row>
    <row r="1981" spans="1:23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13">
        <f t="shared" si="214"/>
        <v>115</v>
      </c>
      <c r="P1981" s="39">
        <f t="shared" si="215"/>
        <v>282.66000000000003</v>
      </c>
      <c r="Q1981" s="39" t="s">
        <v>8353</v>
      </c>
      <c r="R1981" s="39" t="s">
        <v>8350</v>
      </c>
      <c r="S1981" s="42">
        <f t="shared" si="210"/>
        <v>42290.460024837957</v>
      </c>
      <c r="T1981" s="42">
        <f t="shared" si="211"/>
        <v>42327.207640509267</v>
      </c>
      <c r="U1981" s="40">
        <f t="shared" si="212"/>
        <v>2015</v>
      </c>
      <c r="V1981" s="40">
        <f t="shared" si="213"/>
        <v>2015</v>
      </c>
      <c r="W1981" s="50">
        <f t="shared" si="216"/>
        <v>36.747615671309177</v>
      </c>
    </row>
    <row r="1982" spans="1:23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13">
        <f t="shared" si="214"/>
        <v>355</v>
      </c>
      <c r="P1982" s="39">
        <f t="shared" si="215"/>
        <v>91.21</v>
      </c>
      <c r="Q1982" s="39" t="s">
        <v>8353</v>
      </c>
      <c r="R1982" s="39" t="s">
        <v>8350</v>
      </c>
      <c r="S1982" s="42">
        <f t="shared" si="210"/>
        <v>42423.542389606475</v>
      </c>
      <c r="T1982" s="42">
        <f t="shared" si="211"/>
        <v>42463.500727569444</v>
      </c>
      <c r="U1982" s="40">
        <f t="shared" si="212"/>
        <v>2016</v>
      </c>
      <c r="V1982" s="40">
        <f t="shared" si="213"/>
        <v>2016</v>
      </c>
      <c r="W1982" s="50">
        <f t="shared" si="216"/>
        <v>39.958337962969381</v>
      </c>
    </row>
    <row r="1983" spans="1:23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13">
        <f t="shared" si="214"/>
        <v>5</v>
      </c>
      <c r="P1983" s="39">
        <f t="shared" si="215"/>
        <v>31.75</v>
      </c>
      <c r="Q1983" s="39" t="s">
        <v>8345</v>
      </c>
      <c r="R1983" s="39" t="s">
        <v>8338</v>
      </c>
      <c r="S1983" s="42">
        <f t="shared" si="210"/>
        <v>41799.725297048608</v>
      </c>
      <c r="T1983" s="42">
        <f t="shared" si="211"/>
        <v>41829.725297048608</v>
      </c>
      <c r="U1983" s="40">
        <f t="shared" si="212"/>
        <v>2014</v>
      </c>
      <c r="V1983" s="40">
        <f t="shared" si="213"/>
        <v>2014</v>
      </c>
      <c r="W1983" s="50">
        <f t="shared" si="216"/>
        <v>30</v>
      </c>
    </row>
    <row r="1984" spans="1:23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13">
        <f t="shared" si="214"/>
        <v>0</v>
      </c>
      <c r="P1984" s="39">
        <f t="shared" si="215"/>
        <v>0</v>
      </c>
      <c r="Q1984" s="39" t="s">
        <v>8345</v>
      </c>
      <c r="R1984" s="39" t="s">
        <v>8338</v>
      </c>
      <c r="S1984" s="42">
        <f t="shared" si="210"/>
        <v>42678.586658414351</v>
      </c>
      <c r="T1984" s="42">
        <f t="shared" si="211"/>
        <v>42708.628332025459</v>
      </c>
      <c r="U1984" s="40">
        <f t="shared" si="212"/>
        <v>2016</v>
      </c>
      <c r="V1984" s="40">
        <f t="shared" si="213"/>
        <v>2016</v>
      </c>
      <c r="W1984" s="50">
        <f t="shared" si="216"/>
        <v>30.041673611107399</v>
      </c>
    </row>
    <row r="1985" spans="1:23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13">
        <f t="shared" si="214"/>
        <v>4</v>
      </c>
      <c r="P1985" s="39">
        <f t="shared" si="215"/>
        <v>88.69</v>
      </c>
      <c r="Q1985" s="39" t="s">
        <v>8345</v>
      </c>
      <c r="R1985" s="39" t="s">
        <v>8338</v>
      </c>
      <c r="S1985" s="42">
        <f t="shared" si="210"/>
        <v>42593.011789560187</v>
      </c>
      <c r="T1985" s="42">
        <f t="shared" si="211"/>
        <v>42615.291673611107</v>
      </c>
      <c r="U1985" s="40">
        <f t="shared" si="212"/>
        <v>2016</v>
      </c>
      <c r="V1985" s="40">
        <f t="shared" si="213"/>
        <v>2016</v>
      </c>
      <c r="W1985" s="50">
        <f t="shared" si="216"/>
        <v>22.279884050920373</v>
      </c>
    </row>
    <row r="1986" spans="1:23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13">
        <f t="shared" si="214"/>
        <v>21</v>
      </c>
      <c r="P1986" s="39">
        <f t="shared" si="215"/>
        <v>453.14</v>
      </c>
      <c r="Q1986" s="39" t="s">
        <v>8345</v>
      </c>
      <c r="R1986" s="39" t="s">
        <v>8338</v>
      </c>
      <c r="S1986" s="42">
        <f t="shared" ref="S1986:S2049" si="217">((((LEFT(J1986,10) &amp; "." &amp; RIGHT(J1986,3))/60)/60)/24)+DATE(1970,1,1)</f>
        <v>41913.790299548615</v>
      </c>
      <c r="T1986" s="42">
        <f t="shared" ref="T1986:T2049" si="218">((((LEFT(I1986,10) &amp; "." &amp; RIGHT(I1986,3))/60)/60)/24)+DATE(1970,1,1)</f>
        <v>41973.831961585645</v>
      </c>
      <c r="U1986" s="40">
        <f t="shared" ref="U1986:U2049" si="219">YEAR(T1986)</f>
        <v>2014</v>
      </c>
      <c r="V1986" s="40">
        <f t="shared" ref="V1986:V2049" si="220">YEAR(S1986)</f>
        <v>2014</v>
      </c>
      <c r="W1986" s="50">
        <f t="shared" si="216"/>
        <v>60.041662037030619</v>
      </c>
    </row>
    <row r="1987" spans="1:23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13">
        <f t="shared" ref="O1987:O2050" si="221">IFERROR(ROUND(E1987/D1987*100,0),"no backers")</f>
        <v>3</v>
      </c>
      <c r="P1987" s="39">
        <f t="shared" ref="P1987:P2050" si="222">IFERROR(ROUND(E1987/L1987,2),0)</f>
        <v>12.75</v>
      </c>
      <c r="Q1987" s="39" t="s">
        <v>8345</v>
      </c>
      <c r="R1987" s="39" t="s">
        <v>8338</v>
      </c>
      <c r="S1987" s="42">
        <f t="shared" si="217"/>
        <v>42555.698747349539</v>
      </c>
      <c r="T1987" s="42">
        <f t="shared" si="218"/>
        <v>42584.958342592596</v>
      </c>
      <c r="U1987" s="40">
        <f t="shared" si="219"/>
        <v>2016</v>
      </c>
      <c r="V1987" s="40">
        <f t="shared" si="220"/>
        <v>2016</v>
      </c>
      <c r="W1987" s="50">
        <f t="shared" ref="W1987:W2050" si="223">T1987-S1987</f>
        <v>29.259595243056538</v>
      </c>
    </row>
    <row r="1988" spans="1:23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13">
        <f t="shared" si="221"/>
        <v>0</v>
      </c>
      <c r="P1988" s="39">
        <f t="shared" si="222"/>
        <v>1</v>
      </c>
      <c r="Q1988" s="39" t="s">
        <v>8345</v>
      </c>
      <c r="R1988" s="39" t="s">
        <v>8338</v>
      </c>
      <c r="S1988" s="42">
        <f t="shared" si="217"/>
        <v>42413.433831979171</v>
      </c>
      <c r="T1988" s="42">
        <f t="shared" si="218"/>
        <v>42443.392169942133</v>
      </c>
      <c r="U1988" s="40">
        <f t="shared" si="219"/>
        <v>2016</v>
      </c>
      <c r="V1988" s="40">
        <f t="shared" si="220"/>
        <v>2016</v>
      </c>
      <c r="W1988" s="50">
        <f t="shared" si="223"/>
        <v>29.958337962962105</v>
      </c>
    </row>
    <row r="1989" spans="1:23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13">
        <f t="shared" si="221"/>
        <v>42</v>
      </c>
      <c r="P1989" s="39">
        <f t="shared" si="222"/>
        <v>83.43</v>
      </c>
      <c r="Q1989" s="39" t="s">
        <v>8345</v>
      </c>
      <c r="R1989" s="39" t="s">
        <v>8338</v>
      </c>
      <c r="S1989" s="42">
        <f t="shared" si="217"/>
        <v>42034.639771712958</v>
      </c>
      <c r="T1989" s="42">
        <f t="shared" si="218"/>
        <v>42064.639771712958</v>
      </c>
      <c r="U1989" s="40">
        <f t="shared" si="219"/>
        <v>2015</v>
      </c>
      <c r="V1989" s="40">
        <f t="shared" si="220"/>
        <v>2015</v>
      </c>
      <c r="W1989" s="50">
        <f t="shared" si="223"/>
        <v>30</v>
      </c>
    </row>
    <row r="1990" spans="1:23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13">
        <f t="shared" si="221"/>
        <v>0</v>
      </c>
      <c r="P1990" s="39">
        <f t="shared" si="222"/>
        <v>25</v>
      </c>
      <c r="Q1990" s="39" t="s">
        <v>8345</v>
      </c>
      <c r="R1990" s="39" t="s">
        <v>8338</v>
      </c>
      <c r="S1990" s="42">
        <f t="shared" si="217"/>
        <v>42206.763226180556</v>
      </c>
      <c r="T1990" s="42">
        <f t="shared" si="218"/>
        <v>42236.763226180556</v>
      </c>
      <c r="U1990" s="40">
        <f t="shared" si="219"/>
        <v>2015</v>
      </c>
      <c r="V1990" s="40">
        <f t="shared" si="220"/>
        <v>2015</v>
      </c>
      <c r="W1990" s="50">
        <f t="shared" si="223"/>
        <v>30</v>
      </c>
    </row>
    <row r="1991" spans="1:23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13">
        <f t="shared" si="221"/>
        <v>1</v>
      </c>
      <c r="P1991" s="39">
        <f t="shared" si="222"/>
        <v>50</v>
      </c>
      <c r="Q1991" s="39" t="s">
        <v>8345</v>
      </c>
      <c r="R1991" s="39" t="s">
        <v>8338</v>
      </c>
      <c r="S1991" s="42">
        <f t="shared" si="217"/>
        <v>42685.680650555558</v>
      </c>
      <c r="T1991" s="42">
        <f t="shared" si="218"/>
        <v>42715.680650555558</v>
      </c>
      <c r="U1991" s="40">
        <f t="shared" si="219"/>
        <v>2016</v>
      </c>
      <c r="V1991" s="40">
        <f t="shared" si="220"/>
        <v>2016</v>
      </c>
      <c r="W1991" s="50">
        <f t="shared" si="223"/>
        <v>30</v>
      </c>
    </row>
    <row r="1992" spans="1:23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13">
        <f t="shared" si="221"/>
        <v>17</v>
      </c>
      <c r="P1992" s="39">
        <f t="shared" si="222"/>
        <v>101.8</v>
      </c>
      <c r="Q1992" s="39" t="s">
        <v>8345</v>
      </c>
      <c r="R1992" s="39" t="s">
        <v>8338</v>
      </c>
      <c r="S1992" s="42">
        <f t="shared" si="217"/>
        <v>42398.195978379634</v>
      </c>
      <c r="T1992" s="42">
        <f t="shared" si="218"/>
        <v>42413.195978379634</v>
      </c>
      <c r="U1992" s="40">
        <f t="shared" si="219"/>
        <v>2016</v>
      </c>
      <c r="V1992" s="40">
        <f t="shared" si="220"/>
        <v>2016</v>
      </c>
      <c r="W1992" s="50">
        <f t="shared" si="223"/>
        <v>15</v>
      </c>
    </row>
    <row r="1993" spans="1:23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13">
        <f t="shared" si="221"/>
        <v>7</v>
      </c>
      <c r="P1993" s="39">
        <f t="shared" si="222"/>
        <v>46.67</v>
      </c>
      <c r="Q1993" s="39" t="s">
        <v>8345</v>
      </c>
      <c r="R1993" s="39" t="s">
        <v>8338</v>
      </c>
      <c r="S1993" s="42">
        <f t="shared" si="217"/>
        <v>42167.893360949078</v>
      </c>
      <c r="T1993" s="42">
        <f t="shared" si="218"/>
        <v>42188.893365578697</v>
      </c>
      <c r="U1993" s="40">
        <f t="shared" si="219"/>
        <v>2015</v>
      </c>
      <c r="V1993" s="40">
        <f t="shared" si="220"/>
        <v>2015</v>
      </c>
      <c r="W1993" s="50">
        <f t="shared" si="223"/>
        <v>21.00000462961907</v>
      </c>
    </row>
    <row r="1994" spans="1:23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13">
        <f t="shared" si="221"/>
        <v>0</v>
      </c>
      <c r="P1994" s="39">
        <f t="shared" si="222"/>
        <v>1</v>
      </c>
      <c r="Q1994" s="39" t="s">
        <v>8345</v>
      </c>
      <c r="R1994" s="39" t="s">
        <v>8338</v>
      </c>
      <c r="S1994" s="42">
        <f t="shared" si="217"/>
        <v>42023.143425821763</v>
      </c>
      <c r="T1994" s="42">
        <f t="shared" si="218"/>
        <v>42053.143425821763</v>
      </c>
      <c r="U1994" s="40">
        <f t="shared" si="219"/>
        <v>2015</v>
      </c>
      <c r="V1994" s="40">
        <f t="shared" si="220"/>
        <v>2015</v>
      </c>
      <c r="W1994" s="50">
        <f t="shared" si="223"/>
        <v>30</v>
      </c>
    </row>
    <row r="1995" spans="1:23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13">
        <f t="shared" si="221"/>
        <v>0</v>
      </c>
      <c r="P1995" s="39">
        <f t="shared" si="222"/>
        <v>0</v>
      </c>
      <c r="Q1995" s="39" t="s">
        <v>8345</v>
      </c>
      <c r="R1995" s="39" t="s">
        <v>8338</v>
      </c>
      <c r="S1995" s="42">
        <f t="shared" si="217"/>
        <v>42329.588400891203</v>
      </c>
      <c r="T1995" s="42">
        <f t="shared" si="218"/>
        <v>42359.588400891203</v>
      </c>
      <c r="U1995" s="40">
        <f t="shared" si="219"/>
        <v>2015</v>
      </c>
      <c r="V1995" s="40">
        <f t="shared" si="220"/>
        <v>2015</v>
      </c>
      <c r="W1995" s="50">
        <f t="shared" si="223"/>
        <v>30</v>
      </c>
    </row>
    <row r="1996" spans="1:23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13">
        <f t="shared" si="221"/>
        <v>0</v>
      </c>
      <c r="P1996" s="39">
        <f t="shared" si="222"/>
        <v>0</v>
      </c>
      <c r="Q1996" s="39" t="s">
        <v>8345</v>
      </c>
      <c r="R1996" s="39" t="s">
        <v>8338</v>
      </c>
      <c r="S1996" s="42">
        <f t="shared" si="217"/>
        <v>42651.006277106484</v>
      </c>
      <c r="T1996" s="42">
        <f t="shared" si="218"/>
        <v>42711.047950717591</v>
      </c>
      <c r="U1996" s="40">
        <f t="shared" si="219"/>
        <v>2016</v>
      </c>
      <c r="V1996" s="40">
        <f t="shared" si="220"/>
        <v>2016</v>
      </c>
      <c r="W1996" s="50">
        <f t="shared" si="223"/>
        <v>60.041673611107399</v>
      </c>
    </row>
    <row r="1997" spans="1:23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13">
        <f t="shared" si="221"/>
        <v>8</v>
      </c>
      <c r="P1997" s="39">
        <f t="shared" si="222"/>
        <v>26</v>
      </c>
      <c r="Q1997" s="39" t="s">
        <v>8345</v>
      </c>
      <c r="R1997" s="39" t="s">
        <v>8338</v>
      </c>
      <c r="S1997" s="42">
        <f t="shared" si="217"/>
        <v>42181.902045555558</v>
      </c>
      <c r="T1997" s="42">
        <f t="shared" si="218"/>
        <v>42201.902045555558</v>
      </c>
      <c r="U1997" s="40">
        <f t="shared" si="219"/>
        <v>2015</v>
      </c>
      <c r="V1997" s="40">
        <f t="shared" si="220"/>
        <v>2015</v>
      </c>
      <c r="W1997" s="50">
        <f t="shared" si="223"/>
        <v>20</v>
      </c>
    </row>
    <row r="1998" spans="1:23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13">
        <f t="shared" si="221"/>
        <v>0</v>
      </c>
      <c r="P1998" s="39">
        <f t="shared" si="222"/>
        <v>0</v>
      </c>
      <c r="Q1998" s="39" t="s">
        <v>8345</v>
      </c>
      <c r="R1998" s="39" t="s">
        <v>8338</v>
      </c>
      <c r="S1998" s="42">
        <f t="shared" si="217"/>
        <v>41800.819574201392</v>
      </c>
      <c r="T1998" s="42">
        <f t="shared" si="218"/>
        <v>41830.819574201392</v>
      </c>
      <c r="U1998" s="40">
        <f t="shared" si="219"/>
        <v>2014</v>
      </c>
      <c r="V1998" s="40">
        <f t="shared" si="220"/>
        <v>2014</v>
      </c>
      <c r="W1998" s="50">
        <f t="shared" si="223"/>
        <v>30</v>
      </c>
    </row>
    <row r="1999" spans="1:23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13">
        <f t="shared" si="221"/>
        <v>0</v>
      </c>
      <c r="P1999" s="39">
        <f t="shared" si="222"/>
        <v>0</v>
      </c>
      <c r="Q1999" s="39" t="s">
        <v>8345</v>
      </c>
      <c r="R1999" s="39" t="s">
        <v>8338</v>
      </c>
      <c r="S1999" s="42">
        <f t="shared" si="217"/>
        <v>41847.930701527781</v>
      </c>
      <c r="T1999" s="42">
        <f t="shared" si="218"/>
        <v>41877.930701527781</v>
      </c>
      <c r="U1999" s="40">
        <f t="shared" si="219"/>
        <v>2014</v>
      </c>
      <c r="V1999" s="40">
        <f t="shared" si="220"/>
        <v>2014</v>
      </c>
      <c r="W1999" s="50">
        <f t="shared" si="223"/>
        <v>30</v>
      </c>
    </row>
    <row r="2000" spans="1:23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13">
        <f t="shared" si="221"/>
        <v>26</v>
      </c>
      <c r="P2000" s="39">
        <f t="shared" si="222"/>
        <v>218.33</v>
      </c>
      <c r="Q2000" s="39" t="s">
        <v>8345</v>
      </c>
      <c r="R2000" s="39" t="s">
        <v>8338</v>
      </c>
      <c r="S2000" s="42">
        <f t="shared" si="217"/>
        <v>41807.118500439814</v>
      </c>
      <c r="T2000" s="42">
        <f t="shared" si="218"/>
        <v>41852.118500439814</v>
      </c>
      <c r="U2000" s="40">
        <f t="shared" si="219"/>
        <v>2014</v>
      </c>
      <c r="V2000" s="40">
        <f t="shared" si="220"/>
        <v>2014</v>
      </c>
      <c r="W2000" s="50">
        <f t="shared" si="223"/>
        <v>45</v>
      </c>
    </row>
    <row r="2001" spans="1:23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13">
        <f t="shared" si="221"/>
        <v>1</v>
      </c>
      <c r="P2001" s="39">
        <f t="shared" si="222"/>
        <v>33.71</v>
      </c>
      <c r="Q2001" s="39" t="s">
        <v>8345</v>
      </c>
      <c r="R2001" s="39" t="s">
        <v>8338</v>
      </c>
      <c r="S2001" s="42">
        <f t="shared" si="217"/>
        <v>41926.482737361112</v>
      </c>
      <c r="T2001" s="42">
        <f t="shared" si="218"/>
        <v>41956.524399398149</v>
      </c>
      <c r="U2001" s="40">
        <f t="shared" si="219"/>
        <v>2014</v>
      </c>
      <c r="V2001" s="40">
        <f t="shared" si="220"/>
        <v>2014</v>
      </c>
      <c r="W2001" s="50">
        <f t="shared" si="223"/>
        <v>30.041662037037895</v>
      </c>
    </row>
    <row r="2002" spans="1:23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13">
        <f t="shared" si="221"/>
        <v>13</v>
      </c>
      <c r="P2002" s="39">
        <f t="shared" si="222"/>
        <v>25</v>
      </c>
      <c r="Q2002" s="39" t="s">
        <v>8345</v>
      </c>
      <c r="R2002" s="39" t="s">
        <v>8338</v>
      </c>
      <c r="S2002" s="42">
        <f t="shared" si="217"/>
        <v>42345.951546446755</v>
      </c>
      <c r="T2002" s="42">
        <f t="shared" si="218"/>
        <v>42375.951546446755</v>
      </c>
      <c r="U2002" s="40">
        <f t="shared" si="219"/>
        <v>2016</v>
      </c>
      <c r="V2002" s="40">
        <f t="shared" si="220"/>
        <v>2015</v>
      </c>
      <c r="W2002" s="50">
        <f t="shared" si="223"/>
        <v>30</v>
      </c>
    </row>
    <row r="2003" spans="1:23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13">
        <f t="shared" si="221"/>
        <v>382</v>
      </c>
      <c r="P2003" s="39">
        <f t="shared" si="222"/>
        <v>128.38999999999999</v>
      </c>
      <c r="Q2003" s="39" t="s">
        <v>8353</v>
      </c>
      <c r="R2003" s="39" t="s">
        <v>8350</v>
      </c>
      <c r="S2003" s="42">
        <f t="shared" si="217"/>
        <v>42136.209686527771</v>
      </c>
      <c r="T2003" s="42">
        <f t="shared" si="218"/>
        <v>42167.833335648145</v>
      </c>
      <c r="U2003" s="40">
        <f t="shared" si="219"/>
        <v>2015</v>
      </c>
      <c r="V2003" s="40">
        <f t="shared" si="220"/>
        <v>2015</v>
      </c>
      <c r="W2003" s="50">
        <f t="shared" si="223"/>
        <v>31.623649120374466</v>
      </c>
    </row>
    <row r="2004" spans="1:23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13">
        <f t="shared" si="221"/>
        <v>217</v>
      </c>
      <c r="P2004" s="39">
        <f t="shared" si="222"/>
        <v>78.83</v>
      </c>
      <c r="Q2004" s="39" t="s">
        <v>8353</v>
      </c>
      <c r="R2004" s="39" t="s">
        <v>8350</v>
      </c>
      <c r="S2004" s="42">
        <f t="shared" si="217"/>
        <v>42728.712304895831</v>
      </c>
      <c r="T2004" s="42">
        <f t="shared" si="218"/>
        <v>42758.712304895831</v>
      </c>
      <c r="U2004" s="40">
        <f t="shared" si="219"/>
        <v>2017</v>
      </c>
      <c r="V2004" s="40">
        <f t="shared" si="220"/>
        <v>2016</v>
      </c>
      <c r="W2004" s="50">
        <f t="shared" si="223"/>
        <v>30</v>
      </c>
    </row>
    <row r="2005" spans="1:23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13">
        <f t="shared" si="221"/>
        <v>312</v>
      </c>
      <c r="P2005" s="39">
        <f t="shared" si="222"/>
        <v>91.76</v>
      </c>
      <c r="Q2005" s="39" t="s">
        <v>8353</v>
      </c>
      <c r="R2005" s="39" t="s">
        <v>8350</v>
      </c>
      <c r="S2005" s="42">
        <f t="shared" si="217"/>
        <v>40347.125602453707</v>
      </c>
      <c r="T2005" s="42">
        <f t="shared" si="218"/>
        <v>40361.958340277779</v>
      </c>
      <c r="U2005" s="40">
        <f t="shared" si="219"/>
        <v>2010</v>
      </c>
      <c r="V2005" s="40">
        <f t="shared" si="220"/>
        <v>2010</v>
      </c>
      <c r="W2005" s="50">
        <f t="shared" si="223"/>
        <v>14.832737824071955</v>
      </c>
    </row>
    <row r="2006" spans="1:23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13">
        <f t="shared" si="221"/>
        <v>234</v>
      </c>
      <c r="P2006" s="39">
        <f t="shared" si="222"/>
        <v>331.1</v>
      </c>
      <c r="Q2006" s="39" t="s">
        <v>8353</v>
      </c>
      <c r="R2006" s="39" t="s">
        <v>8350</v>
      </c>
      <c r="S2006" s="42">
        <f t="shared" si="217"/>
        <v>41800.604903506945</v>
      </c>
      <c r="T2006" s="42">
        <f t="shared" si="218"/>
        <v>41830.604903506945</v>
      </c>
      <c r="U2006" s="40">
        <f t="shared" si="219"/>
        <v>2014</v>
      </c>
      <c r="V2006" s="40">
        <f t="shared" si="220"/>
        <v>2014</v>
      </c>
      <c r="W2006" s="50">
        <f t="shared" si="223"/>
        <v>30</v>
      </c>
    </row>
    <row r="2007" spans="1:23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13">
        <f t="shared" si="221"/>
        <v>124</v>
      </c>
      <c r="P2007" s="39">
        <f t="shared" si="222"/>
        <v>194.26</v>
      </c>
      <c r="Q2007" s="39" t="s">
        <v>8353</v>
      </c>
      <c r="R2007" s="39" t="s">
        <v>8350</v>
      </c>
      <c r="S2007" s="42">
        <f t="shared" si="217"/>
        <v>41535.812715486114</v>
      </c>
      <c r="T2007" s="42">
        <f t="shared" si="218"/>
        <v>41563.165983101855</v>
      </c>
      <c r="U2007" s="40">
        <f t="shared" si="219"/>
        <v>2013</v>
      </c>
      <c r="V2007" s="40">
        <f t="shared" si="220"/>
        <v>2013</v>
      </c>
      <c r="W2007" s="50">
        <f t="shared" si="223"/>
        <v>27.353267615741061</v>
      </c>
    </row>
    <row r="2008" spans="1:23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13">
        <f t="shared" si="221"/>
        <v>248</v>
      </c>
      <c r="P2008" s="39">
        <f t="shared" si="222"/>
        <v>408.98</v>
      </c>
      <c r="Q2008" s="39" t="s">
        <v>8353</v>
      </c>
      <c r="R2008" s="39" t="s">
        <v>8350</v>
      </c>
      <c r="S2008" s="42">
        <f t="shared" si="217"/>
        <v>41941.500521354166</v>
      </c>
      <c r="T2008" s="42">
        <f t="shared" si="218"/>
        <v>41976.542194965281</v>
      </c>
      <c r="U2008" s="40">
        <f t="shared" si="219"/>
        <v>2014</v>
      </c>
      <c r="V2008" s="40">
        <f t="shared" si="220"/>
        <v>2014</v>
      </c>
      <c r="W2008" s="50">
        <f t="shared" si="223"/>
        <v>35.041673611114675</v>
      </c>
    </row>
    <row r="2009" spans="1:23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13">
        <f t="shared" si="221"/>
        <v>116</v>
      </c>
      <c r="P2009" s="39">
        <f t="shared" si="222"/>
        <v>84.46</v>
      </c>
      <c r="Q2009" s="39" t="s">
        <v>8353</v>
      </c>
      <c r="R2009" s="39" t="s">
        <v>8350</v>
      </c>
      <c r="S2009" s="42">
        <f t="shared" si="217"/>
        <v>40347.837807708333</v>
      </c>
      <c r="T2009" s="42">
        <f t="shared" si="218"/>
        <v>40414.166671296298</v>
      </c>
      <c r="U2009" s="40">
        <f t="shared" si="219"/>
        <v>2010</v>
      </c>
      <c r="V2009" s="40">
        <f t="shared" si="220"/>
        <v>2010</v>
      </c>
      <c r="W2009" s="50">
        <f t="shared" si="223"/>
        <v>66.328863587965316</v>
      </c>
    </row>
    <row r="2010" spans="1:23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13">
        <f t="shared" si="221"/>
        <v>117</v>
      </c>
      <c r="P2010" s="39">
        <f t="shared" si="222"/>
        <v>44.85</v>
      </c>
      <c r="Q2010" s="39" t="s">
        <v>8353</v>
      </c>
      <c r="R2010" s="39" t="s">
        <v>8350</v>
      </c>
      <c r="S2010" s="42">
        <f t="shared" si="217"/>
        <v>40761.604421550925</v>
      </c>
      <c r="T2010" s="42">
        <f t="shared" si="218"/>
        <v>40805.604428495368</v>
      </c>
      <c r="U2010" s="40">
        <f t="shared" si="219"/>
        <v>2011</v>
      </c>
      <c r="V2010" s="40">
        <f t="shared" si="220"/>
        <v>2011</v>
      </c>
      <c r="W2010" s="50">
        <f t="shared" si="223"/>
        <v>44.000006944443157</v>
      </c>
    </row>
    <row r="2011" spans="1:23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13">
        <f t="shared" si="221"/>
        <v>305</v>
      </c>
      <c r="P2011" s="39">
        <f t="shared" si="222"/>
        <v>383.36</v>
      </c>
      <c r="Q2011" s="39" t="s">
        <v>8353</v>
      </c>
      <c r="R2011" s="39" t="s">
        <v>8350</v>
      </c>
      <c r="S2011" s="42">
        <f t="shared" si="217"/>
        <v>42661.323422951391</v>
      </c>
      <c r="T2011" s="42">
        <f t="shared" si="218"/>
        <v>42697.365089618055</v>
      </c>
      <c r="U2011" s="40">
        <f t="shared" si="219"/>
        <v>2016</v>
      </c>
      <c r="V2011" s="40">
        <f t="shared" si="220"/>
        <v>2016</v>
      </c>
      <c r="W2011" s="50">
        <f t="shared" si="223"/>
        <v>36.041666666664241</v>
      </c>
    </row>
    <row r="2012" spans="1:23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13">
        <f t="shared" si="221"/>
        <v>320</v>
      </c>
      <c r="P2012" s="39">
        <f t="shared" si="222"/>
        <v>55.28</v>
      </c>
      <c r="Q2012" s="39" t="s">
        <v>8353</v>
      </c>
      <c r="R2012" s="39" t="s">
        <v>8350</v>
      </c>
      <c r="S2012" s="42">
        <f t="shared" si="217"/>
        <v>42570.996429293984</v>
      </c>
      <c r="T2012" s="42">
        <f t="shared" si="218"/>
        <v>42600.996429293984</v>
      </c>
      <c r="U2012" s="40">
        <f t="shared" si="219"/>
        <v>2016</v>
      </c>
      <c r="V2012" s="40">
        <f t="shared" si="220"/>
        <v>2016</v>
      </c>
      <c r="W2012" s="50">
        <f t="shared" si="223"/>
        <v>30</v>
      </c>
    </row>
    <row r="2013" spans="1:23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13">
        <f t="shared" si="221"/>
        <v>820</v>
      </c>
      <c r="P2013" s="39">
        <f t="shared" si="222"/>
        <v>422.02</v>
      </c>
      <c r="Q2013" s="39" t="s">
        <v>8353</v>
      </c>
      <c r="R2013" s="39" t="s">
        <v>8350</v>
      </c>
      <c r="S2013" s="42">
        <f t="shared" si="217"/>
        <v>42347.358485798613</v>
      </c>
      <c r="T2013" s="42">
        <f t="shared" si="218"/>
        <v>42380.958335648145</v>
      </c>
      <c r="U2013" s="40">
        <f t="shared" si="219"/>
        <v>2016</v>
      </c>
      <c r="V2013" s="40">
        <f t="shared" si="220"/>
        <v>2015</v>
      </c>
      <c r="W2013" s="50">
        <f t="shared" si="223"/>
        <v>33.599849849531893</v>
      </c>
    </row>
    <row r="2014" spans="1:23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13">
        <f t="shared" si="221"/>
        <v>235</v>
      </c>
      <c r="P2014" s="39">
        <f t="shared" si="222"/>
        <v>64.180000000000007</v>
      </c>
      <c r="Q2014" s="39" t="s">
        <v>8353</v>
      </c>
      <c r="R2014" s="39" t="s">
        <v>8350</v>
      </c>
      <c r="S2014" s="42">
        <f t="shared" si="217"/>
        <v>42010.822238900466</v>
      </c>
      <c r="T2014" s="42">
        <f t="shared" si="218"/>
        <v>42040.822238900466</v>
      </c>
      <c r="U2014" s="40">
        <f t="shared" si="219"/>
        <v>2015</v>
      </c>
      <c r="V2014" s="40">
        <f t="shared" si="220"/>
        <v>2015</v>
      </c>
      <c r="W2014" s="50">
        <f t="shared" si="223"/>
        <v>30</v>
      </c>
    </row>
    <row r="2015" spans="1:23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13">
        <f t="shared" si="221"/>
        <v>495</v>
      </c>
      <c r="P2015" s="39">
        <f t="shared" si="222"/>
        <v>173.58</v>
      </c>
      <c r="Q2015" s="39" t="s">
        <v>8353</v>
      </c>
      <c r="R2015" s="39" t="s">
        <v>8350</v>
      </c>
      <c r="S2015" s="42">
        <f t="shared" si="217"/>
        <v>42499.960810347227</v>
      </c>
      <c r="T2015" s="42">
        <f t="shared" si="218"/>
        <v>42559.960810347227</v>
      </c>
      <c r="U2015" s="40">
        <f t="shared" si="219"/>
        <v>2016</v>
      </c>
      <c r="V2015" s="40">
        <f t="shared" si="220"/>
        <v>2016</v>
      </c>
      <c r="W2015" s="50">
        <f t="shared" si="223"/>
        <v>60</v>
      </c>
    </row>
    <row r="2016" spans="1:23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13">
        <f t="shared" si="221"/>
        <v>7814</v>
      </c>
      <c r="P2016" s="39">
        <f t="shared" si="222"/>
        <v>88.6</v>
      </c>
      <c r="Q2016" s="39" t="s">
        <v>8353</v>
      </c>
      <c r="R2016" s="39" t="s">
        <v>8350</v>
      </c>
      <c r="S2016" s="42">
        <f t="shared" si="217"/>
        <v>41324.214577997685</v>
      </c>
      <c r="T2016" s="42">
        <f t="shared" si="218"/>
        <v>41358.172911331021</v>
      </c>
      <c r="U2016" s="40">
        <f t="shared" si="219"/>
        <v>2013</v>
      </c>
      <c r="V2016" s="40">
        <f t="shared" si="220"/>
        <v>2013</v>
      </c>
      <c r="W2016" s="50">
        <f t="shared" si="223"/>
        <v>33.958333333335759</v>
      </c>
    </row>
    <row r="2017" spans="1:23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13">
        <f t="shared" si="221"/>
        <v>113</v>
      </c>
      <c r="P2017" s="39">
        <f t="shared" si="222"/>
        <v>50.22</v>
      </c>
      <c r="Q2017" s="39" t="s">
        <v>8353</v>
      </c>
      <c r="R2017" s="39" t="s">
        <v>8350</v>
      </c>
      <c r="S2017" s="42">
        <f t="shared" si="217"/>
        <v>40765.876888460647</v>
      </c>
      <c r="T2017" s="42">
        <f t="shared" si="218"/>
        <v>40795.876888460647</v>
      </c>
      <c r="U2017" s="40">
        <f t="shared" si="219"/>
        <v>2011</v>
      </c>
      <c r="V2017" s="40">
        <f t="shared" si="220"/>
        <v>2011</v>
      </c>
      <c r="W2017" s="50">
        <f t="shared" si="223"/>
        <v>30</v>
      </c>
    </row>
    <row r="2018" spans="1:23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13">
        <f t="shared" si="221"/>
        <v>922</v>
      </c>
      <c r="P2018" s="39">
        <f t="shared" si="222"/>
        <v>192.39</v>
      </c>
      <c r="Q2018" s="39" t="s">
        <v>8353</v>
      </c>
      <c r="R2018" s="39" t="s">
        <v>8350</v>
      </c>
      <c r="S2018" s="42">
        <f t="shared" si="217"/>
        <v>41312.880778923616</v>
      </c>
      <c r="T2018" s="42">
        <f t="shared" si="218"/>
        <v>41342.880778923616</v>
      </c>
      <c r="U2018" s="40">
        <f t="shared" si="219"/>
        <v>2013</v>
      </c>
      <c r="V2018" s="40">
        <f t="shared" si="220"/>
        <v>2013</v>
      </c>
      <c r="W2018" s="50">
        <f t="shared" si="223"/>
        <v>30</v>
      </c>
    </row>
    <row r="2019" spans="1:23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13">
        <f t="shared" si="221"/>
        <v>125</v>
      </c>
      <c r="P2019" s="39">
        <f t="shared" si="222"/>
        <v>73.42</v>
      </c>
      <c r="Q2019" s="39" t="s">
        <v>8353</v>
      </c>
      <c r="R2019" s="39" t="s">
        <v>8350</v>
      </c>
      <c r="S2019" s="42">
        <f t="shared" si="217"/>
        <v>40961.057358275466</v>
      </c>
      <c r="T2019" s="42">
        <f t="shared" si="218"/>
        <v>40992.166673611107</v>
      </c>
      <c r="U2019" s="40">
        <f t="shared" si="219"/>
        <v>2012</v>
      </c>
      <c r="V2019" s="40">
        <f t="shared" si="220"/>
        <v>2012</v>
      </c>
      <c r="W2019" s="50">
        <f t="shared" si="223"/>
        <v>31.10931533564144</v>
      </c>
    </row>
    <row r="2020" spans="1:23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13">
        <f t="shared" si="221"/>
        <v>102</v>
      </c>
      <c r="P2020" s="39">
        <f t="shared" si="222"/>
        <v>147.68</v>
      </c>
      <c r="Q2020" s="39" t="s">
        <v>8353</v>
      </c>
      <c r="R2020" s="39" t="s">
        <v>8350</v>
      </c>
      <c r="S2020" s="42">
        <f t="shared" si="217"/>
        <v>42199.365851956019</v>
      </c>
      <c r="T2020" s="42">
        <f t="shared" si="218"/>
        <v>42229.365851956019</v>
      </c>
      <c r="U2020" s="40">
        <f t="shared" si="219"/>
        <v>2015</v>
      </c>
      <c r="V2020" s="40">
        <f t="shared" si="220"/>
        <v>2015</v>
      </c>
      <c r="W2020" s="50">
        <f t="shared" si="223"/>
        <v>30</v>
      </c>
    </row>
    <row r="2021" spans="1:23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13">
        <f t="shared" si="221"/>
        <v>485</v>
      </c>
      <c r="P2021" s="39">
        <f t="shared" si="222"/>
        <v>108.97</v>
      </c>
      <c r="Q2021" s="39" t="s">
        <v>8353</v>
      </c>
      <c r="R2021" s="39" t="s">
        <v>8350</v>
      </c>
      <c r="S2021" s="42">
        <f t="shared" si="217"/>
        <v>42605.708583576386</v>
      </c>
      <c r="T2021" s="42">
        <f t="shared" si="218"/>
        <v>42635.708583576386</v>
      </c>
      <c r="U2021" s="40">
        <f t="shared" si="219"/>
        <v>2016</v>
      </c>
      <c r="V2021" s="40">
        <f t="shared" si="220"/>
        <v>2016</v>
      </c>
      <c r="W2021" s="50">
        <f t="shared" si="223"/>
        <v>30</v>
      </c>
    </row>
    <row r="2022" spans="1:23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13">
        <f t="shared" si="221"/>
        <v>192</v>
      </c>
      <c r="P2022" s="39">
        <f t="shared" si="222"/>
        <v>23.65</v>
      </c>
      <c r="Q2022" s="39" t="s">
        <v>8353</v>
      </c>
      <c r="R2022" s="39" t="s">
        <v>8350</v>
      </c>
      <c r="S2022" s="42">
        <f t="shared" si="217"/>
        <v>41737.097507222221</v>
      </c>
      <c r="T2022" s="42">
        <f t="shared" si="218"/>
        <v>41773.96111851852</v>
      </c>
      <c r="U2022" s="40">
        <f t="shared" si="219"/>
        <v>2014</v>
      </c>
      <c r="V2022" s="40">
        <f t="shared" si="220"/>
        <v>2014</v>
      </c>
      <c r="W2022" s="50">
        <f t="shared" si="223"/>
        <v>36.863611296299496</v>
      </c>
    </row>
    <row r="2023" spans="1:23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13">
        <f t="shared" si="221"/>
        <v>281</v>
      </c>
      <c r="P2023" s="39">
        <f t="shared" si="222"/>
        <v>147.94999999999999</v>
      </c>
      <c r="Q2023" s="39" t="s">
        <v>8353</v>
      </c>
      <c r="R2023" s="39" t="s">
        <v>8350</v>
      </c>
      <c r="S2023" s="42">
        <f t="shared" si="217"/>
        <v>41861.070577511571</v>
      </c>
      <c r="T2023" s="42">
        <f t="shared" si="218"/>
        <v>41906.070577511571</v>
      </c>
      <c r="U2023" s="40">
        <f t="shared" si="219"/>
        <v>2014</v>
      </c>
      <c r="V2023" s="40">
        <f t="shared" si="220"/>
        <v>2014</v>
      </c>
      <c r="W2023" s="50">
        <f t="shared" si="223"/>
        <v>45</v>
      </c>
    </row>
    <row r="2024" spans="1:23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13">
        <f t="shared" si="221"/>
        <v>125</v>
      </c>
      <c r="P2024" s="39">
        <f t="shared" si="222"/>
        <v>385.04</v>
      </c>
      <c r="Q2024" s="39" t="s">
        <v>8353</v>
      </c>
      <c r="R2024" s="39" t="s">
        <v>8350</v>
      </c>
      <c r="S2024" s="42">
        <f t="shared" si="217"/>
        <v>42502.569124675923</v>
      </c>
      <c r="T2024" s="42">
        <f t="shared" si="218"/>
        <v>42532.569124675923</v>
      </c>
      <c r="U2024" s="40">
        <f t="shared" si="219"/>
        <v>2016</v>
      </c>
      <c r="V2024" s="40">
        <f t="shared" si="220"/>
        <v>2016</v>
      </c>
      <c r="W2024" s="50">
        <f t="shared" si="223"/>
        <v>30</v>
      </c>
    </row>
    <row r="2025" spans="1:23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13">
        <f t="shared" si="221"/>
        <v>161</v>
      </c>
      <c r="P2025" s="39">
        <f t="shared" si="222"/>
        <v>457.39</v>
      </c>
      <c r="Q2025" s="39" t="s">
        <v>8353</v>
      </c>
      <c r="R2025" s="39" t="s">
        <v>8350</v>
      </c>
      <c r="S2025" s="42">
        <f t="shared" si="217"/>
        <v>42136.420754085644</v>
      </c>
      <c r="T2025" s="42">
        <f t="shared" si="218"/>
        <v>42166.420754085644</v>
      </c>
      <c r="U2025" s="40">
        <f t="shared" si="219"/>
        <v>2015</v>
      </c>
      <c r="V2025" s="40">
        <f t="shared" si="220"/>
        <v>2015</v>
      </c>
      <c r="W2025" s="50">
        <f t="shared" si="223"/>
        <v>30</v>
      </c>
    </row>
    <row r="2026" spans="1:23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13">
        <f t="shared" si="221"/>
        <v>585</v>
      </c>
      <c r="P2026" s="39">
        <f t="shared" si="222"/>
        <v>222.99</v>
      </c>
      <c r="Q2026" s="39" t="s">
        <v>8353</v>
      </c>
      <c r="R2026" s="39" t="s">
        <v>8350</v>
      </c>
      <c r="S2026" s="42">
        <f t="shared" si="217"/>
        <v>41099.966950740738</v>
      </c>
      <c r="T2026" s="42">
        <f t="shared" si="218"/>
        <v>41134.12500925926</v>
      </c>
      <c r="U2026" s="40">
        <f t="shared" si="219"/>
        <v>2012</v>
      </c>
      <c r="V2026" s="40">
        <f t="shared" si="220"/>
        <v>2012</v>
      </c>
      <c r="W2026" s="50">
        <f t="shared" si="223"/>
        <v>34.158058518522012</v>
      </c>
    </row>
    <row r="2027" spans="1:23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13">
        <f t="shared" si="221"/>
        <v>201</v>
      </c>
      <c r="P2027" s="39">
        <f t="shared" si="222"/>
        <v>220.74</v>
      </c>
      <c r="Q2027" s="39" t="s">
        <v>8353</v>
      </c>
      <c r="R2027" s="39" t="s">
        <v>8350</v>
      </c>
      <c r="S2027" s="42">
        <f t="shared" si="217"/>
        <v>42136.184568819444</v>
      </c>
      <c r="T2027" s="42">
        <f t="shared" si="218"/>
        <v>42166.184568819444</v>
      </c>
      <c r="U2027" s="40">
        <f t="shared" si="219"/>
        <v>2015</v>
      </c>
      <c r="V2027" s="40">
        <f t="shared" si="220"/>
        <v>2015</v>
      </c>
      <c r="W2027" s="50">
        <f t="shared" si="223"/>
        <v>30</v>
      </c>
    </row>
    <row r="2028" spans="1:23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13">
        <f t="shared" si="221"/>
        <v>133</v>
      </c>
      <c r="P2028" s="39">
        <f t="shared" si="222"/>
        <v>73.5</v>
      </c>
      <c r="Q2028" s="39" t="s">
        <v>8353</v>
      </c>
      <c r="R2028" s="39" t="s">
        <v>8350</v>
      </c>
      <c r="S2028" s="42">
        <f t="shared" si="217"/>
        <v>41704.735944270833</v>
      </c>
      <c r="T2028" s="42">
        <f t="shared" si="218"/>
        <v>41750.165980787038</v>
      </c>
      <c r="U2028" s="40">
        <f t="shared" si="219"/>
        <v>2014</v>
      </c>
      <c r="V2028" s="40">
        <f t="shared" si="220"/>
        <v>2014</v>
      </c>
      <c r="W2028" s="50">
        <f t="shared" si="223"/>
        <v>45.430036516205291</v>
      </c>
    </row>
    <row r="2029" spans="1:23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13">
        <f t="shared" si="221"/>
        <v>120</v>
      </c>
      <c r="P2029" s="39">
        <f t="shared" si="222"/>
        <v>223.1</v>
      </c>
      <c r="Q2029" s="39" t="s">
        <v>8353</v>
      </c>
      <c r="R2029" s="39" t="s">
        <v>8350</v>
      </c>
      <c r="S2029" s="42">
        <f t="shared" si="217"/>
        <v>42048.813887951386</v>
      </c>
      <c r="T2029" s="42">
        <f t="shared" si="218"/>
        <v>42093.772214340279</v>
      </c>
      <c r="U2029" s="40">
        <f t="shared" si="219"/>
        <v>2015</v>
      </c>
      <c r="V2029" s="40">
        <f t="shared" si="220"/>
        <v>2015</v>
      </c>
      <c r="W2029" s="50">
        <f t="shared" si="223"/>
        <v>44.958326388892601</v>
      </c>
    </row>
    <row r="2030" spans="1:23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13">
        <f t="shared" si="221"/>
        <v>126</v>
      </c>
      <c r="P2030" s="39">
        <f t="shared" si="222"/>
        <v>47.91</v>
      </c>
      <c r="Q2030" s="39" t="s">
        <v>8353</v>
      </c>
      <c r="R2030" s="39" t="s">
        <v>8350</v>
      </c>
      <c r="S2030" s="42">
        <f t="shared" si="217"/>
        <v>40215.91906025463</v>
      </c>
      <c r="T2030" s="42">
        <f t="shared" si="218"/>
        <v>40252.913195601854</v>
      </c>
      <c r="U2030" s="40">
        <f t="shared" si="219"/>
        <v>2010</v>
      </c>
      <c r="V2030" s="40">
        <f t="shared" si="220"/>
        <v>2010</v>
      </c>
      <c r="W2030" s="50">
        <f t="shared" si="223"/>
        <v>36.994135347224073</v>
      </c>
    </row>
    <row r="2031" spans="1:23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13">
        <f t="shared" si="221"/>
        <v>361</v>
      </c>
      <c r="P2031" s="39">
        <f t="shared" si="222"/>
        <v>96.06</v>
      </c>
      <c r="Q2031" s="39" t="s">
        <v>8353</v>
      </c>
      <c r="R2031" s="39" t="s">
        <v>8350</v>
      </c>
      <c r="S2031" s="42">
        <f t="shared" si="217"/>
        <v>41848.021776400463</v>
      </c>
      <c r="T2031" s="42">
        <f t="shared" si="218"/>
        <v>41878.021776400463</v>
      </c>
      <c r="U2031" s="40">
        <f t="shared" si="219"/>
        <v>2014</v>
      </c>
      <c r="V2031" s="40">
        <f t="shared" si="220"/>
        <v>2014</v>
      </c>
      <c r="W2031" s="50">
        <f t="shared" si="223"/>
        <v>30</v>
      </c>
    </row>
    <row r="2032" spans="1:23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13">
        <f t="shared" si="221"/>
        <v>226</v>
      </c>
      <c r="P2032" s="39">
        <f t="shared" si="222"/>
        <v>118.61</v>
      </c>
      <c r="Q2032" s="39" t="s">
        <v>8353</v>
      </c>
      <c r="R2032" s="39" t="s">
        <v>8350</v>
      </c>
      <c r="S2032" s="42">
        <f t="shared" si="217"/>
        <v>41212.996484907409</v>
      </c>
      <c r="T2032" s="42">
        <f t="shared" si="218"/>
        <v>41242.996484907409</v>
      </c>
      <c r="U2032" s="40">
        <f t="shared" si="219"/>
        <v>2012</v>
      </c>
      <c r="V2032" s="40">
        <f t="shared" si="220"/>
        <v>2012</v>
      </c>
      <c r="W2032" s="50">
        <f t="shared" si="223"/>
        <v>30</v>
      </c>
    </row>
    <row r="2033" spans="1:23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13">
        <f t="shared" si="221"/>
        <v>120</v>
      </c>
      <c r="P2033" s="39">
        <f t="shared" si="222"/>
        <v>118.45</v>
      </c>
      <c r="Q2033" s="39" t="s">
        <v>8353</v>
      </c>
      <c r="R2033" s="39" t="s">
        <v>8350</v>
      </c>
      <c r="S2033" s="42">
        <f t="shared" si="217"/>
        <v>41975.329327002313</v>
      </c>
      <c r="T2033" s="42">
        <f t="shared" si="218"/>
        <v>42013.041668981481</v>
      </c>
      <c r="U2033" s="40">
        <f t="shared" si="219"/>
        <v>2015</v>
      </c>
      <c r="V2033" s="40">
        <f t="shared" si="220"/>
        <v>2014</v>
      </c>
      <c r="W2033" s="50">
        <f t="shared" si="223"/>
        <v>37.712341979167832</v>
      </c>
    </row>
    <row r="2034" spans="1:23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13">
        <f t="shared" si="221"/>
        <v>304</v>
      </c>
      <c r="P2034" s="39">
        <f t="shared" si="222"/>
        <v>143.21</v>
      </c>
      <c r="Q2034" s="39" t="s">
        <v>8353</v>
      </c>
      <c r="R2034" s="39" t="s">
        <v>8350</v>
      </c>
      <c r="S2034" s="42">
        <f t="shared" si="217"/>
        <v>42689.565681412038</v>
      </c>
      <c r="T2034" s="42">
        <f t="shared" si="218"/>
        <v>42719.208333333328</v>
      </c>
      <c r="U2034" s="40">
        <f t="shared" si="219"/>
        <v>2016</v>
      </c>
      <c r="V2034" s="40">
        <f t="shared" si="220"/>
        <v>2016</v>
      </c>
      <c r="W2034" s="50">
        <f t="shared" si="223"/>
        <v>29.642651921290962</v>
      </c>
    </row>
    <row r="2035" spans="1:23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13">
        <f t="shared" si="221"/>
        <v>179</v>
      </c>
      <c r="P2035" s="39">
        <f t="shared" si="222"/>
        <v>282.72000000000003</v>
      </c>
      <c r="Q2035" s="39" t="s">
        <v>8353</v>
      </c>
      <c r="R2035" s="39" t="s">
        <v>8350</v>
      </c>
      <c r="S2035" s="42">
        <f t="shared" si="217"/>
        <v>41725.082390254625</v>
      </c>
      <c r="T2035" s="42">
        <f t="shared" si="218"/>
        <v>41755.082390254625</v>
      </c>
      <c r="U2035" s="40">
        <f t="shared" si="219"/>
        <v>2014</v>
      </c>
      <c r="V2035" s="40">
        <f t="shared" si="220"/>
        <v>2014</v>
      </c>
      <c r="W2035" s="50">
        <f t="shared" si="223"/>
        <v>30</v>
      </c>
    </row>
    <row r="2036" spans="1:23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13">
        <f t="shared" si="221"/>
        <v>387</v>
      </c>
      <c r="P2036" s="39">
        <f t="shared" si="222"/>
        <v>593.94000000000005</v>
      </c>
      <c r="Q2036" s="39" t="s">
        <v>8353</v>
      </c>
      <c r="R2036" s="39" t="s">
        <v>8350</v>
      </c>
      <c r="S2036" s="42">
        <f t="shared" si="217"/>
        <v>42076.130011956018</v>
      </c>
      <c r="T2036" s="42">
        <f t="shared" si="218"/>
        <v>42131.290287962969</v>
      </c>
      <c r="U2036" s="40">
        <f t="shared" si="219"/>
        <v>2015</v>
      </c>
      <c r="V2036" s="40">
        <f t="shared" si="220"/>
        <v>2015</v>
      </c>
      <c r="W2036" s="50">
        <f t="shared" si="223"/>
        <v>55.16027600695088</v>
      </c>
    </row>
    <row r="2037" spans="1:23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13">
        <f t="shared" si="221"/>
        <v>211</v>
      </c>
      <c r="P2037" s="39">
        <f t="shared" si="222"/>
        <v>262.16000000000003</v>
      </c>
      <c r="Q2037" s="39" t="s">
        <v>8353</v>
      </c>
      <c r="R2037" s="39" t="s">
        <v>8350</v>
      </c>
      <c r="S2037" s="42">
        <f t="shared" si="217"/>
        <v>42311.625090358793</v>
      </c>
      <c r="T2037" s="42">
        <f t="shared" si="218"/>
        <v>42357.041675925924</v>
      </c>
      <c r="U2037" s="40">
        <f t="shared" si="219"/>
        <v>2015</v>
      </c>
      <c r="V2037" s="40">
        <f t="shared" si="220"/>
        <v>2015</v>
      </c>
      <c r="W2037" s="50">
        <f t="shared" si="223"/>
        <v>45.416585567130824</v>
      </c>
    </row>
    <row r="2038" spans="1:23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13">
        <f t="shared" si="221"/>
        <v>132</v>
      </c>
      <c r="P2038" s="39">
        <f t="shared" si="222"/>
        <v>46.58</v>
      </c>
      <c r="Q2038" s="39" t="s">
        <v>8353</v>
      </c>
      <c r="R2038" s="39" t="s">
        <v>8350</v>
      </c>
      <c r="S2038" s="42">
        <f t="shared" si="217"/>
        <v>41738.86480693287</v>
      </c>
      <c r="T2038" s="42">
        <f t="shared" si="218"/>
        <v>41768.86480693287</v>
      </c>
      <c r="U2038" s="40">
        <f t="shared" si="219"/>
        <v>2014</v>
      </c>
      <c r="V2038" s="40">
        <f t="shared" si="220"/>
        <v>2014</v>
      </c>
      <c r="W2038" s="50">
        <f t="shared" si="223"/>
        <v>30</v>
      </c>
    </row>
    <row r="2039" spans="1:23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13">
        <f t="shared" si="221"/>
        <v>300</v>
      </c>
      <c r="P2039" s="39">
        <f t="shared" si="222"/>
        <v>70.040000000000006</v>
      </c>
      <c r="Q2039" s="39" t="s">
        <v>8353</v>
      </c>
      <c r="R2039" s="39" t="s">
        <v>8350</v>
      </c>
      <c r="S2039" s="42">
        <f t="shared" si="217"/>
        <v>41578.210112881949</v>
      </c>
      <c r="T2039" s="42">
        <f t="shared" si="218"/>
        <v>41638.251774918979</v>
      </c>
      <c r="U2039" s="40">
        <f t="shared" si="219"/>
        <v>2013</v>
      </c>
      <c r="V2039" s="40">
        <f t="shared" si="220"/>
        <v>2013</v>
      </c>
      <c r="W2039" s="50">
        <f t="shared" si="223"/>
        <v>60.041662037030619</v>
      </c>
    </row>
    <row r="2040" spans="1:23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13">
        <f t="shared" si="221"/>
        <v>421</v>
      </c>
      <c r="P2040" s="39">
        <f t="shared" si="222"/>
        <v>164.91</v>
      </c>
      <c r="Q2040" s="39" t="s">
        <v>8353</v>
      </c>
      <c r="R2040" s="39" t="s">
        <v>8350</v>
      </c>
      <c r="S2040" s="42">
        <f t="shared" si="217"/>
        <v>41424.271081261577</v>
      </c>
      <c r="T2040" s="42">
        <f t="shared" si="218"/>
        <v>41456.750006944443</v>
      </c>
      <c r="U2040" s="40">
        <f t="shared" si="219"/>
        <v>2013</v>
      </c>
      <c r="V2040" s="40">
        <f t="shared" si="220"/>
        <v>2013</v>
      </c>
      <c r="W2040" s="50">
        <f t="shared" si="223"/>
        <v>32.478925682866247</v>
      </c>
    </row>
    <row r="2041" spans="1:23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13">
        <f t="shared" si="221"/>
        <v>136</v>
      </c>
      <c r="P2041" s="39">
        <f t="shared" si="222"/>
        <v>449.26</v>
      </c>
      <c r="Q2041" s="39" t="s">
        <v>8353</v>
      </c>
      <c r="R2041" s="39" t="s">
        <v>8350</v>
      </c>
      <c r="S2041" s="42">
        <f t="shared" si="217"/>
        <v>42675.438950520838</v>
      </c>
      <c r="T2041" s="42">
        <f t="shared" si="218"/>
        <v>42705.207642824069</v>
      </c>
      <c r="U2041" s="40">
        <f t="shared" si="219"/>
        <v>2016</v>
      </c>
      <c r="V2041" s="40">
        <f t="shared" si="220"/>
        <v>2016</v>
      </c>
      <c r="W2041" s="50">
        <f t="shared" si="223"/>
        <v>29.768692303230637</v>
      </c>
    </row>
    <row r="2042" spans="1:23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13">
        <f t="shared" si="221"/>
        <v>248</v>
      </c>
      <c r="P2042" s="39">
        <f t="shared" si="222"/>
        <v>27.47</v>
      </c>
      <c r="Q2042" s="39" t="s">
        <v>8353</v>
      </c>
      <c r="R2042" s="39" t="s">
        <v>8350</v>
      </c>
      <c r="S2042" s="42">
        <f t="shared" si="217"/>
        <v>41578.927126192131</v>
      </c>
      <c r="T2042" s="42">
        <f t="shared" si="218"/>
        <v>41593.968788229169</v>
      </c>
      <c r="U2042" s="40">
        <f t="shared" si="219"/>
        <v>2013</v>
      </c>
      <c r="V2042" s="40">
        <f t="shared" si="220"/>
        <v>2013</v>
      </c>
      <c r="W2042" s="50">
        <f t="shared" si="223"/>
        <v>15.041662037037895</v>
      </c>
    </row>
    <row r="2043" spans="1:23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13">
        <f t="shared" si="221"/>
        <v>182</v>
      </c>
      <c r="P2043" s="39">
        <f t="shared" si="222"/>
        <v>143.97999999999999</v>
      </c>
      <c r="Q2043" s="39" t="s">
        <v>8353</v>
      </c>
      <c r="R2043" s="39" t="s">
        <v>8350</v>
      </c>
      <c r="S2043" s="42">
        <f t="shared" si="217"/>
        <v>42654.525780405093</v>
      </c>
      <c r="T2043" s="42">
        <f t="shared" si="218"/>
        <v>42684.56744244213</v>
      </c>
      <c r="U2043" s="40">
        <f t="shared" si="219"/>
        <v>2016</v>
      </c>
      <c r="V2043" s="40">
        <f t="shared" si="220"/>
        <v>2016</v>
      </c>
      <c r="W2043" s="50">
        <f t="shared" si="223"/>
        <v>30.041662037037895</v>
      </c>
    </row>
    <row r="2044" spans="1:23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13">
        <f t="shared" si="221"/>
        <v>124</v>
      </c>
      <c r="P2044" s="39">
        <f t="shared" si="222"/>
        <v>88.24</v>
      </c>
      <c r="Q2044" s="39" t="s">
        <v>8353</v>
      </c>
      <c r="R2044" s="39" t="s">
        <v>8350</v>
      </c>
      <c r="S2044" s="42">
        <f t="shared" si="217"/>
        <v>42331.708043680555</v>
      </c>
      <c r="T2044" s="42">
        <f t="shared" si="218"/>
        <v>42391.708043680555</v>
      </c>
      <c r="U2044" s="40">
        <f t="shared" si="219"/>
        <v>2016</v>
      </c>
      <c r="V2044" s="40">
        <f t="shared" si="220"/>
        <v>2015</v>
      </c>
      <c r="W2044" s="50">
        <f t="shared" si="223"/>
        <v>60</v>
      </c>
    </row>
    <row r="2045" spans="1:23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13">
        <f t="shared" si="221"/>
        <v>506</v>
      </c>
      <c r="P2045" s="39">
        <f t="shared" si="222"/>
        <v>36.33</v>
      </c>
      <c r="Q2045" s="39" t="s">
        <v>8353</v>
      </c>
      <c r="R2045" s="39" t="s">
        <v>8350</v>
      </c>
      <c r="S2045" s="42">
        <f t="shared" si="217"/>
        <v>42661.176818020831</v>
      </c>
      <c r="T2045" s="42">
        <f t="shared" si="218"/>
        <v>42715.207642824069</v>
      </c>
      <c r="U2045" s="40">
        <f t="shared" si="219"/>
        <v>2016</v>
      </c>
      <c r="V2045" s="40">
        <f t="shared" si="220"/>
        <v>2016</v>
      </c>
      <c r="W2045" s="50">
        <f t="shared" si="223"/>
        <v>54.03082480323792</v>
      </c>
    </row>
    <row r="2046" spans="1:23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13">
        <f t="shared" si="221"/>
        <v>108</v>
      </c>
      <c r="P2046" s="39">
        <f t="shared" si="222"/>
        <v>90.18</v>
      </c>
      <c r="Q2046" s="39" t="s">
        <v>8353</v>
      </c>
      <c r="R2046" s="39" t="s">
        <v>8350</v>
      </c>
      <c r="S2046" s="42">
        <f t="shared" si="217"/>
        <v>42138.684198078699</v>
      </c>
      <c r="T2046" s="42">
        <f t="shared" si="218"/>
        <v>42168.684198078699</v>
      </c>
      <c r="U2046" s="40">
        <f t="shared" si="219"/>
        <v>2015</v>
      </c>
      <c r="V2046" s="40">
        <f t="shared" si="220"/>
        <v>2015</v>
      </c>
      <c r="W2046" s="50">
        <f t="shared" si="223"/>
        <v>30</v>
      </c>
    </row>
    <row r="2047" spans="1:23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13">
        <f t="shared" si="221"/>
        <v>819</v>
      </c>
      <c r="P2047" s="39">
        <f t="shared" si="222"/>
        <v>152.62</v>
      </c>
      <c r="Q2047" s="39" t="s">
        <v>8353</v>
      </c>
      <c r="R2047" s="39" t="s">
        <v>8350</v>
      </c>
      <c r="S2047" s="42">
        <f t="shared" si="217"/>
        <v>41069.088514432871</v>
      </c>
      <c r="T2047" s="42">
        <f t="shared" si="218"/>
        <v>41099.088514432871</v>
      </c>
      <c r="U2047" s="40">
        <f t="shared" si="219"/>
        <v>2012</v>
      </c>
      <c r="V2047" s="40">
        <f t="shared" si="220"/>
        <v>2012</v>
      </c>
      <c r="W2047" s="50">
        <f t="shared" si="223"/>
        <v>30</v>
      </c>
    </row>
    <row r="2048" spans="1:23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13">
        <f t="shared" si="221"/>
        <v>121</v>
      </c>
      <c r="P2048" s="39">
        <f t="shared" si="222"/>
        <v>55.81</v>
      </c>
      <c r="Q2048" s="39" t="s">
        <v>8353</v>
      </c>
      <c r="R2048" s="39" t="s">
        <v>8350</v>
      </c>
      <c r="S2048" s="42">
        <f t="shared" si="217"/>
        <v>41387.171806064813</v>
      </c>
      <c r="T2048" s="42">
        <f t="shared" si="218"/>
        <v>41417.171806064813</v>
      </c>
      <c r="U2048" s="40">
        <f t="shared" si="219"/>
        <v>2013</v>
      </c>
      <c r="V2048" s="40">
        <f t="shared" si="220"/>
        <v>2013</v>
      </c>
      <c r="W2048" s="50">
        <f t="shared" si="223"/>
        <v>30</v>
      </c>
    </row>
    <row r="2049" spans="1:23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13">
        <f t="shared" si="221"/>
        <v>103</v>
      </c>
      <c r="P2049" s="39">
        <f t="shared" si="222"/>
        <v>227.85</v>
      </c>
      <c r="Q2049" s="39" t="s">
        <v>8353</v>
      </c>
      <c r="R2049" s="39" t="s">
        <v>8350</v>
      </c>
      <c r="S2049" s="42">
        <f t="shared" si="217"/>
        <v>42081.903598032404</v>
      </c>
      <c r="T2049" s="42">
        <f t="shared" si="218"/>
        <v>42111.000009259253</v>
      </c>
      <c r="U2049" s="40">
        <f t="shared" si="219"/>
        <v>2015</v>
      </c>
      <c r="V2049" s="40">
        <f t="shared" si="220"/>
        <v>2015</v>
      </c>
      <c r="W2049" s="50">
        <f t="shared" si="223"/>
        <v>29.096411226848431</v>
      </c>
    </row>
    <row r="2050" spans="1:23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13">
        <f t="shared" si="221"/>
        <v>148</v>
      </c>
      <c r="P2050" s="39">
        <f t="shared" si="222"/>
        <v>91.83</v>
      </c>
      <c r="Q2050" s="39" t="s">
        <v>8353</v>
      </c>
      <c r="R2050" s="39" t="s">
        <v>8350</v>
      </c>
      <c r="S2050" s="42">
        <f t="shared" ref="S2050:S2113" si="224">((((LEFT(J2050,10) &amp; "." &amp; RIGHT(J2050,3))/60)/60)/24)+DATE(1970,1,1)</f>
        <v>41387.651521886575</v>
      </c>
      <c r="T2050" s="42">
        <f t="shared" ref="T2050:T2113" si="225">((((LEFT(I2050,10) &amp; "." &amp; RIGHT(I2050,3))/60)/60)/24)+DATE(1970,1,1)</f>
        <v>41417.651521886575</v>
      </c>
      <c r="U2050" s="40">
        <f t="shared" ref="U2050:U2113" si="226">YEAR(T2050)</f>
        <v>2013</v>
      </c>
      <c r="V2050" s="40">
        <f t="shared" ref="V2050:V2113" si="227">YEAR(S2050)</f>
        <v>2013</v>
      </c>
      <c r="W2050" s="50">
        <f t="shared" si="223"/>
        <v>30</v>
      </c>
    </row>
    <row r="2051" spans="1:23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13">
        <f t="shared" ref="O2051:O2114" si="228">IFERROR(ROUND(E2051/D2051*100,0),"no backers")</f>
        <v>120</v>
      </c>
      <c r="P2051" s="39">
        <f t="shared" ref="P2051:P2114" si="229">IFERROR(ROUND(E2051/L2051,2),0)</f>
        <v>80.989999999999995</v>
      </c>
      <c r="Q2051" s="39" t="s">
        <v>8353</v>
      </c>
      <c r="R2051" s="39" t="s">
        <v>8350</v>
      </c>
      <c r="S2051" s="42">
        <f t="shared" si="224"/>
        <v>41575.52736068287</v>
      </c>
      <c r="T2051" s="42">
        <f t="shared" si="225"/>
        <v>41610.957640509259</v>
      </c>
      <c r="U2051" s="40">
        <f t="shared" si="226"/>
        <v>2013</v>
      </c>
      <c r="V2051" s="40">
        <f t="shared" si="227"/>
        <v>2013</v>
      </c>
      <c r="W2051" s="50">
        <f t="shared" ref="W2051:W2114" si="230">T2051-S2051</f>
        <v>35.430279826388869</v>
      </c>
    </row>
    <row r="2052" spans="1:23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13">
        <f t="shared" si="228"/>
        <v>473</v>
      </c>
      <c r="P2052" s="39">
        <f t="shared" si="229"/>
        <v>278.39</v>
      </c>
      <c r="Q2052" s="39" t="s">
        <v>8353</v>
      </c>
      <c r="R2052" s="39" t="s">
        <v>8350</v>
      </c>
      <c r="S2052" s="42">
        <f t="shared" si="224"/>
        <v>42115.071511319446</v>
      </c>
      <c r="T2052" s="42">
        <f t="shared" si="225"/>
        <v>42155.071511319446</v>
      </c>
      <c r="U2052" s="40">
        <f t="shared" si="226"/>
        <v>2015</v>
      </c>
      <c r="V2052" s="40">
        <f t="shared" si="227"/>
        <v>2015</v>
      </c>
      <c r="W2052" s="50">
        <f t="shared" si="230"/>
        <v>40</v>
      </c>
    </row>
    <row r="2053" spans="1:23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13">
        <f t="shared" si="228"/>
        <v>130</v>
      </c>
      <c r="P2053" s="39">
        <f t="shared" si="229"/>
        <v>43.1</v>
      </c>
      <c r="Q2053" s="39" t="s">
        <v>8353</v>
      </c>
      <c r="R2053" s="39" t="s">
        <v>8350</v>
      </c>
      <c r="S2053" s="42">
        <f t="shared" si="224"/>
        <v>41604.022429826393</v>
      </c>
      <c r="T2053" s="42">
        <f t="shared" si="225"/>
        <v>41634.022429826393</v>
      </c>
      <c r="U2053" s="40">
        <f t="shared" si="226"/>
        <v>2013</v>
      </c>
      <c r="V2053" s="40">
        <f t="shared" si="227"/>
        <v>2013</v>
      </c>
      <c r="W2053" s="50">
        <f t="shared" si="230"/>
        <v>30</v>
      </c>
    </row>
    <row r="2054" spans="1:23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13">
        <f t="shared" si="228"/>
        <v>353</v>
      </c>
      <c r="P2054" s="39">
        <f t="shared" si="229"/>
        <v>326.29000000000002</v>
      </c>
      <c r="Q2054" s="39" t="s">
        <v>8353</v>
      </c>
      <c r="R2054" s="39" t="s">
        <v>8350</v>
      </c>
      <c r="S2054" s="42">
        <f t="shared" si="224"/>
        <v>42375.083954317131</v>
      </c>
      <c r="T2054" s="42">
        <f t="shared" si="225"/>
        <v>42420.083954317131</v>
      </c>
      <c r="U2054" s="40">
        <f t="shared" si="226"/>
        <v>2016</v>
      </c>
      <c r="V2054" s="40">
        <f t="shared" si="227"/>
        <v>2016</v>
      </c>
      <c r="W2054" s="50">
        <f t="shared" si="230"/>
        <v>45</v>
      </c>
    </row>
    <row r="2055" spans="1:23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13">
        <f t="shared" si="228"/>
        <v>101</v>
      </c>
      <c r="P2055" s="39">
        <f t="shared" si="229"/>
        <v>41.74</v>
      </c>
      <c r="Q2055" s="39" t="s">
        <v>8353</v>
      </c>
      <c r="R2055" s="39" t="s">
        <v>8350</v>
      </c>
      <c r="S2055" s="42">
        <f t="shared" si="224"/>
        <v>42303.617499432876</v>
      </c>
      <c r="T2055" s="42">
        <f t="shared" si="225"/>
        <v>42333.659161469914</v>
      </c>
      <c r="U2055" s="40">
        <f t="shared" si="226"/>
        <v>2015</v>
      </c>
      <c r="V2055" s="40">
        <f t="shared" si="227"/>
        <v>2015</v>
      </c>
      <c r="W2055" s="50">
        <f t="shared" si="230"/>
        <v>30.041662037037895</v>
      </c>
    </row>
    <row r="2056" spans="1:23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13">
        <f t="shared" si="228"/>
        <v>114</v>
      </c>
      <c r="P2056" s="39">
        <f t="shared" si="229"/>
        <v>64.02</v>
      </c>
      <c r="Q2056" s="39" t="s">
        <v>8353</v>
      </c>
      <c r="R2056" s="39" t="s">
        <v>8350</v>
      </c>
      <c r="S2056" s="42">
        <f t="shared" si="224"/>
        <v>41731.520958449073</v>
      </c>
      <c r="T2056" s="42">
        <f t="shared" si="225"/>
        <v>41761.520958449073</v>
      </c>
      <c r="U2056" s="40">
        <f t="shared" si="226"/>
        <v>2014</v>
      </c>
      <c r="V2056" s="40">
        <f t="shared" si="227"/>
        <v>2014</v>
      </c>
      <c r="W2056" s="50">
        <f t="shared" si="230"/>
        <v>30</v>
      </c>
    </row>
    <row r="2057" spans="1:23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13">
        <f t="shared" si="228"/>
        <v>167</v>
      </c>
      <c r="P2057" s="39">
        <f t="shared" si="229"/>
        <v>99.46</v>
      </c>
      <c r="Q2057" s="39" t="s">
        <v>8353</v>
      </c>
      <c r="R2057" s="39" t="s">
        <v>8350</v>
      </c>
      <c r="S2057" s="42">
        <f t="shared" si="224"/>
        <v>41946.674109293977</v>
      </c>
      <c r="T2057" s="42">
        <f t="shared" si="225"/>
        <v>41976.166668981481</v>
      </c>
      <c r="U2057" s="40">
        <f t="shared" si="226"/>
        <v>2014</v>
      </c>
      <c r="V2057" s="40">
        <f t="shared" si="227"/>
        <v>2014</v>
      </c>
      <c r="W2057" s="50">
        <f t="shared" si="230"/>
        <v>29.492559687503672</v>
      </c>
    </row>
    <row r="2058" spans="1:23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13">
        <f t="shared" si="228"/>
        <v>153</v>
      </c>
      <c r="P2058" s="39">
        <f t="shared" si="229"/>
        <v>138.49</v>
      </c>
      <c r="Q2058" s="39" t="s">
        <v>8353</v>
      </c>
      <c r="R2058" s="39" t="s">
        <v>8350</v>
      </c>
      <c r="S2058" s="42">
        <f t="shared" si="224"/>
        <v>41351.760909050929</v>
      </c>
      <c r="T2058" s="42">
        <f t="shared" si="225"/>
        <v>41381.760909050929</v>
      </c>
      <c r="U2058" s="40">
        <f t="shared" si="226"/>
        <v>2013</v>
      </c>
      <c r="V2058" s="40">
        <f t="shared" si="227"/>
        <v>2013</v>
      </c>
      <c r="W2058" s="50">
        <f t="shared" si="230"/>
        <v>30</v>
      </c>
    </row>
    <row r="2059" spans="1:23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13">
        <f t="shared" si="228"/>
        <v>202</v>
      </c>
      <c r="P2059" s="39">
        <f t="shared" si="229"/>
        <v>45.55</v>
      </c>
      <c r="Q2059" s="39" t="s">
        <v>8353</v>
      </c>
      <c r="R2059" s="39" t="s">
        <v>8350</v>
      </c>
      <c r="S2059" s="42">
        <f t="shared" si="224"/>
        <v>42396.494589490743</v>
      </c>
      <c r="T2059" s="42">
        <f t="shared" si="225"/>
        <v>42426.494589490743</v>
      </c>
      <c r="U2059" s="40">
        <f t="shared" si="226"/>
        <v>2016</v>
      </c>
      <c r="V2059" s="40">
        <f t="shared" si="227"/>
        <v>2016</v>
      </c>
      <c r="W2059" s="50">
        <f t="shared" si="230"/>
        <v>30</v>
      </c>
    </row>
    <row r="2060" spans="1:23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13">
        <f t="shared" si="228"/>
        <v>168</v>
      </c>
      <c r="P2060" s="39">
        <f t="shared" si="229"/>
        <v>10.51</v>
      </c>
      <c r="Q2060" s="39" t="s">
        <v>8353</v>
      </c>
      <c r="R2060" s="39" t="s">
        <v>8350</v>
      </c>
      <c r="S2060" s="42">
        <f t="shared" si="224"/>
        <v>42026.370727199072</v>
      </c>
      <c r="T2060" s="42">
        <f t="shared" si="225"/>
        <v>42065.833337962962</v>
      </c>
      <c r="U2060" s="40">
        <f t="shared" si="226"/>
        <v>2015</v>
      </c>
      <c r="V2060" s="40">
        <f t="shared" si="227"/>
        <v>2015</v>
      </c>
      <c r="W2060" s="50">
        <f t="shared" si="230"/>
        <v>39.462610763890552</v>
      </c>
    </row>
    <row r="2061" spans="1:23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13">
        <f t="shared" si="228"/>
        <v>143</v>
      </c>
      <c r="P2061" s="39">
        <f t="shared" si="229"/>
        <v>114.77</v>
      </c>
      <c r="Q2061" s="39" t="s">
        <v>8353</v>
      </c>
      <c r="R2061" s="39" t="s">
        <v>8350</v>
      </c>
      <c r="S2061" s="42">
        <f t="shared" si="224"/>
        <v>42361.602486736112</v>
      </c>
      <c r="T2061" s="42">
        <f t="shared" si="225"/>
        <v>42400.915978472221</v>
      </c>
      <c r="U2061" s="40">
        <f t="shared" si="226"/>
        <v>2016</v>
      </c>
      <c r="V2061" s="40">
        <f t="shared" si="227"/>
        <v>2015</v>
      </c>
      <c r="W2061" s="50">
        <f t="shared" si="230"/>
        <v>39.313491736109427</v>
      </c>
    </row>
    <row r="2062" spans="1:23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13">
        <f t="shared" si="228"/>
        <v>196</v>
      </c>
      <c r="P2062" s="39">
        <f t="shared" si="229"/>
        <v>36</v>
      </c>
      <c r="Q2062" s="39" t="s">
        <v>8353</v>
      </c>
      <c r="R2062" s="39" t="s">
        <v>8350</v>
      </c>
      <c r="S2062" s="42">
        <f t="shared" si="224"/>
        <v>41783.642941550926</v>
      </c>
      <c r="T2062" s="42">
        <f t="shared" si="225"/>
        <v>41843.642941550926</v>
      </c>
      <c r="U2062" s="40">
        <f t="shared" si="226"/>
        <v>2014</v>
      </c>
      <c r="V2062" s="40">
        <f t="shared" si="227"/>
        <v>2014</v>
      </c>
      <c r="W2062" s="50">
        <f t="shared" si="230"/>
        <v>60</v>
      </c>
    </row>
    <row r="2063" spans="1:23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13">
        <f t="shared" si="228"/>
        <v>108</v>
      </c>
      <c r="P2063" s="39">
        <f t="shared" si="229"/>
        <v>154.16999999999999</v>
      </c>
      <c r="Q2063" s="39" t="s">
        <v>8353</v>
      </c>
      <c r="R2063" s="39" t="s">
        <v>8350</v>
      </c>
      <c r="S2063" s="42">
        <f t="shared" si="224"/>
        <v>42705.764519143515</v>
      </c>
      <c r="T2063" s="42">
        <f t="shared" si="225"/>
        <v>42735.764519143515</v>
      </c>
      <c r="U2063" s="40">
        <f t="shared" si="226"/>
        <v>2016</v>
      </c>
      <c r="V2063" s="40">
        <f t="shared" si="227"/>
        <v>2016</v>
      </c>
      <c r="W2063" s="50">
        <f t="shared" si="230"/>
        <v>30</v>
      </c>
    </row>
    <row r="2064" spans="1:23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13">
        <f t="shared" si="228"/>
        <v>115</v>
      </c>
      <c r="P2064" s="39">
        <f t="shared" si="229"/>
        <v>566.39</v>
      </c>
      <c r="Q2064" s="39" t="s">
        <v>8353</v>
      </c>
      <c r="R2064" s="39" t="s">
        <v>8350</v>
      </c>
      <c r="S2064" s="42">
        <f t="shared" si="224"/>
        <v>42423.383086782407</v>
      </c>
      <c r="T2064" s="42">
        <f t="shared" si="225"/>
        <v>42453.341413171293</v>
      </c>
      <c r="U2064" s="40">
        <f t="shared" si="226"/>
        <v>2016</v>
      </c>
      <c r="V2064" s="40">
        <f t="shared" si="227"/>
        <v>2016</v>
      </c>
      <c r="W2064" s="50">
        <f t="shared" si="230"/>
        <v>29.958326388885325</v>
      </c>
    </row>
    <row r="2065" spans="1:23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13">
        <f t="shared" si="228"/>
        <v>148</v>
      </c>
      <c r="P2065" s="39">
        <f t="shared" si="229"/>
        <v>120.86</v>
      </c>
      <c r="Q2065" s="39" t="s">
        <v>8353</v>
      </c>
      <c r="R2065" s="39" t="s">
        <v>8350</v>
      </c>
      <c r="S2065" s="42">
        <f t="shared" si="224"/>
        <v>42472.732656261578</v>
      </c>
      <c r="T2065" s="42">
        <f t="shared" si="225"/>
        <v>42505.732658576388</v>
      </c>
      <c r="U2065" s="40">
        <f t="shared" si="226"/>
        <v>2016</v>
      </c>
      <c r="V2065" s="40">
        <f t="shared" si="227"/>
        <v>2016</v>
      </c>
      <c r="W2065" s="50">
        <f t="shared" si="230"/>
        <v>33.000002314809535</v>
      </c>
    </row>
    <row r="2066" spans="1:23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13">
        <f t="shared" si="228"/>
        <v>191</v>
      </c>
      <c r="P2066" s="39">
        <f t="shared" si="229"/>
        <v>86.16</v>
      </c>
      <c r="Q2066" s="39" t="s">
        <v>8353</v>
      </c>
      <c r="R2066" s="39" t="s">
        <v>8350</v>
      </c>
      <c r="S2066" s="42">
        <f t="shared" si="224"/>
        <v>41389.364855590276</v>
      </c>
      <c r="T2066" s="42">
        <f t="shared" si="225"/>
        <v>41425.500006944443</v>
      </c>
      <c r="U2066" s="40">
        <f t="shared" si="226"/>
        <v>2013</v>
      </c>
      <c r="V2066" s="40">
        <f t="shared" si="227"/>
        <v>2013</v>
      </c>
      <c r="W2066" s="50">
        <f t="shared" si="230"/>
        <v>36.135151354166737</v>
      </c>
    </row>
    <row r="2067" spans="1:23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13">
        <f t="shared" si="228"/>
        <v>199</v>
      </c>
      <c r="P2067" s="39">
        <f t="shared" si="229"/>
        <v>51.21</v>
      </c>
      <c r="Q2067" s="39" t="s">
        <v>8353</v>
      </c>
      <c r="R2067" s="39" t="s">
        <v>8350</v>
      </c>
      <c r="S2067" s="42">
        <f t="shared" si="224"/>
        <v>41603.333673946756</v>
      </c>
      <c r="T2067" s="42">
        <f t="shared" si="225"/>
        <v>41633.333673946756</v>
      </c>
      <c r="U2067" s="40">
        <f t="shared" si="226"/>
        <v>2013</v>
      </c>
      <c r="V2067" s="40">
        <f t="shared" si="227"/>
        <v>2013</v>
      </c>
      <c r="W2067" s="50">
        <f t="shared" si="230"/>
        <v>30</v>
      </c>
    </row>
    <row r="2068" spans="1:23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13">
        <f t="shared" si="228"/>
        <v>219</v>
      </c>
      <c r="P2068" s="39">
        <f t="shared" si="229"/>
        <v>67.260000000000005</v>
      </c>
      <c r="Q2068" s="39" t="s">
        <v>8353</v>
      </c>
      <c r="R2068" s="39" t="s">
        <v>8350</v>
      </c>
      <c r="S2068" s="42">
        <f t="shared" si="224"/>
        <v>41844.771801886578</v>
      </c>
      <c r="T2068" s="42">
        <f t="shared" si="225"/>
        <v>41874.771801886578</v>
      </c>
      <c r="U2068" s="40">
        <f t="shared" si="226"/>
        <v>2014</v>
      </c>
      <c r="V2068" s="40">
        <f t="shared" si="227"/>
        <v>2014</v>
      </c>
      <c r="W2068" s="50">
        <f t="shared" si="230"/>
        <v>30</v>
      </c>
    </row>
    <row r="2069" spans="1:23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13">
        <f t="shared" si="228"/>
        <v>127</v>
      </c>
      <c r="P2069" s="39">
        <f t="shared" si="229"/>
        <v>62.8</v>
      </c>
      <c r="Q2069" s="39" t="s">
        <v>8353</v>
      </c>
      <c r="R2069" s="39" t="s">
        <v>8350</v>
      </c>
      <c r="S2069" s="42">
        <f t="shared" si="224"/>
        <v>42115.853890925922</v>
      </c>
      <c r="T2069" s="42">
        <f t="shared" si="225"/>
        <v>42148.853893240739</v>
      </c>
      <c r="U2069" s="40">
        <f t="shared" si="226"/>
        <v>2015</v>
      </c>
      <c r="V2069" s="40">
        <f t="shared" si="227"/>
        <v>2015</v>
      </c>
      <c r="W2069" s="50">
        <f t="shared" si="230"/>
        <v>33.000002314816811</v>
      </c>
    </row>
    <row r="2070" spans="1:23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13">
        <f t="shared" si="228"/>
        <v>105</v>
      </c>
      <c r="P2070" s="39">
        <f t="shared" si="229"/>
        <v>346.13</v>
      </c>
      <c r="Q2070" s="39" t="s">
        <v>8353</v>
      </c>
      <c r="R2070" s="39" t="s">
        <v>8350</v>
      </c>
      <c r="S2070" s="42">
        <f t="shared" si="224"/>
        <v>42633.841612442135</v>
      </c>
      <c r="T2070" s="42">
        <f t="shared" si="225"/>
        <v>42663.841612442135</v>
      </c>
      <c r="U2070" s="40">
        <f t="shared" si="226"/>
        <v>2016</v>
      </c>
      <c r="V2070" s="40">
        <f t="shared" si="227"/>
        <v>2016</v>
      </c>
      <c r="W2070" s="50">
        <f t="shared" si="230"/>
        <v>30</v>
      </c>
    </row>
    <row r="2071" spans="1:23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13">
        <f t="shared" si="228"/>
        <v>128</v>
      </c>
      <c r="P2071" s="39">
        <f t="shared" si="229"/>
        <v>244.12</v>
      </c>
      <c r="Q2071" s="39" t="s">
        <v>8353</v>
      </c>
      <c r="R2071" s="39" t="s">
        <v>8350</v>
      </c>
      <c r="S2071" s="42">
        <f t="shared" si="224"/>
        <v>42340.972122581021</v>
      </c>
      <c r="T2071" s="42">
        <f t="shared" si="225"/>
        <v>42371.972127210647</v>
      </c>
      <c r="U2071" s="40">
        <f t="shared" si="226"/>
        <v>2016</v>
      </c>
      <c r="V2071" s="40">
        <f t="shared" si="227"/>
        <v>2015</v>
      </c>
      <c r="W2071" s="50">
        <f t="shared" si="230"/>
        <v>31.000004629626346</v>
      </c>
    </row>
    <row r="2072" spans="1:23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13">
        <f t="shared" si="228"/>
        <v>317</v>
      </c>
      <c r="P2072" s="39">
        <f t="shared" si="229"/>
        <v>259.25</v>
      </c>
      <c r="Q2072" s="39" t="s">
        <v>8353</v>
      </c>
      <c r="R2072" s="39" t="s">
        <v>8350</v>
      </c>
      <c r="S2072" s="42">
        <f t="shared" si="224"/>
        <v>42519.656524571765</v>
      </c>
      <c r="T2072" s="42">
        <f t="shared" si="225"/>
        <v>42549.656524571765</v>
      </c>
      <c r="U2072" s="40">
        <f t="shared" si="226"/>
        <v>2016</v>
      </c>
      <c r="V2072" s="40">
        <f t="shared" si="227"/>
        <v>2016</v>
      </c>
      <c r="W2072" s="50">
        <f t="shared" si="230"/>
        <v>30</v>
      </c>
    </row>
    <row r="2073" spans="1:23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13">
        <f t="shared" si="228"/>
        <v>281</v>
      </c>
      <c r="P2073" s="39">
        <f t="shared" si="229"/>
        <v>201.96</v>
      </c>
      <c r="Q2073" s="39" t="s">
        <v>8353</v>
      </c>
      <c r="R2073" s="39" t="s">
        <v>8350</v>
      </c>
      <c r="S2073" s="42">
        <f t="shared" si="224"/>
        <v>42600.278755601852</v>
      </c>
      <c r="T2073" s="42">
        <f t="shared" si="225"/>
        <v>42645.278755601852</v>
      </c>
      <c r="U2073" s="40">
        <f t="shared" si="226"/>
        <v>2016</v>
      </c>
      <c r="V2073" s="40">
        <f t="shared" si="227"/>
        <v>2016</v>
      </c>
      <c r="W2073" s="50">
        <f t="shared" si="230"/>
        <v>45</v>
      </c>
    </row>
    <row r="2074" spans="1:23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13">
        <f t="shared" si="228"/>
        <v>111</v>
      </c>
      <c r="P2074" s="39">
        <f t="shared" si="229"/>
        <v>226.21</v>
      </c>
      <c r="Q2074" s="39" t="s">
        <v>8353</v>
      </c>
      <c r="R2074" s="39" t="s">
        <v>8350</v>
      </c>
      <c r="S2074" s="42">
        <f t="shared" si="224"/>
        <v>42467.58139388889</v>
      </c>
      <c r="T2074" s="42">
        <f t="shared" si="225"/>
        <v>42497.58139388889</v>
      </c>
      <c r="U2074" s="40">
        <f t="shared" si="226"/>
        <v>2016</v>
      </c>
      <c r="V2074" s="40">
        <f t="shared" si="227"/>
        <v>2016</v>
      </c>
      <c r="W2074" s="50">
        <f t="shared" si="230"/>
        <v>30</v>
      </c>
    </row>
    <row r="2075" spans="1:23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13">
        <f t="shared" si="228"/>
        <v>153</v>
      </c>
      <c r="P2075" s="39">
        <f t="shared" si="229"/>
        <v>324.69</v>
      </c>
      <c r="Q2075" s="39" t="s">
        <v>8353</v>
      </c>
      <c r="R2075" s="39" t="s">
        <v>8350</v>
      </c>
      <c r="S2075" s="42">
        <f t="shared" si="224"/>
        <v>42087.668043032405</v>
      </c>
      <c r="T2075" s="42">
        <f t="shared" si="225"/>
        <v>42132.668043032405</v>
      </c>
      <c r="U2075" s="40">
        <f t="shared" si="226"/>
        <v>2015</v>
      </c>
      <c r="V2075" s="40">
        <f t="shared" si="227"/>
        <v>2015</v>
      </c>
      <c r="W2075" s="50">
        <f t="shared" si="230"/>
        <v>45</v>
      </c>
    </row>
    <row r="2076" spans="1:23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13">
        <f t="shared" si="228"/>
        <v>103</v>
      </c>
      <c r="P2076" s="39">
        <f t="shared" si="229"/>
        <v>205</v>
      </c>
      <c r="Q2076" s="39" t="s">
        <v>8353</v>
      </c>
      <c r="R2076" s="39" t="s">
        <v>8350</v>
      </c>
      <c r="S2076" s="42">
        <f t="shared" si="224"/>
        <v>42466.826182662036</v>
      </c>
      <c r="T2076" s="42">
        <f t="shared" si="225"/>
        <v>42496.826182662036</v>
      </c>
      <c r="U2076" s="40">
        <f t="shared" si="226"/>
        <v>2016</v>
      </c>
      <c r="V2076" s="40">
        <f t="shared" si="227"/>
        <v>2016</v>
      </c>
      <c r="W2076" s="50">
        <f t="shared" si="230"/>
        <v>30</v>
      </c>
    </row>
    <row r="2077" spans="1:23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13">
        <f t="shared" si="228"/>
        <v>1678</v>
      </c>
      <c r="P2077" s="39">
        <f t="shared" si="229"/>
        <v>20.47</v>
      </c>
      <c r="Q2077" s="39" t="s">
        <v>8353</v>
      </c>
      <c r="R2077" s="39" t="s">
        <v>8350</v>
      </c>
      <c r="S2077" s="42">
        <f t="shared" si="224"/>
        <v>41450.681577407406</v>
      </c>
      <c r="T2077" s="42">
        <f t="shared" si="225"/>
        <v>41480.681577407406</v>
      </c>
      <c r="U2077" s="40">
        <f t="shared" si="226"/>
        <v>2013</v>
      </c>
      <c r="V2077" s="40">
        <f t="shared" si="227"/>
        <v>2013</v>
      </c>
      <c r="W2077" s="50">
        <f t="shared" si="230"/>
        <v>30</v>
      </c>
    </row>
    <row r="2078" spans="1:23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13">
        <f t="shared" si="228"/>
        <v>543</v>
      </c>
      <c r="P2078" s="39">
        <f t="shared" si="229"/>
        <v>116.35</v>
      </c>
      <c r="Q2078" s="39" t="s">
        <v>8353</v>
      </c>
      <c r="R2078" s="39" t="s">
        <v>8350</v>
      </c>
      <c r="S2078" s="42">
        <f t="shared" si="224"/>
        <v>41803.880667696758</v>
      </c>
      <c r="T2078" s="42">
        <f t="shared" si="225"/>
        <v>41843.880667696758</v>
      </c>
      <c r="U2078" s="40">
        <f t="shared" si="226"/>
        <v>2014</v>
      </c>
      <c r="V2078" s="40">
        <f t="shared" si="227"/>
        <v>2014</v>
      </c>
      <c r="W2078" s="50">
        <f t="shared" si="230"/>
        <v>40</v>
      </c>
    </row>
    <row r="2079" spans="1:23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13">
        <f t="shared" si="228"/>
        <v>116</v>
      </c>
      <c r="P2079" s="39">
        <f t="shared" si="229"/>
        <v>307.2</v>
      </c>
      <c r="Q2079" s="39" t="s">
        <v>8353</v>
      </c>
      <c r="R2079" s="39" t="s">
        <v>8350</v>
      </c>
      <c r="S2079" s="42">
        <f t="shared" si="224"/>
        <v>42103.042549490739</v>
      </c>
      <c r="T2079" s="42">
        <f t="shared" si="225"/>
        <v>42160.875</v>
      </c>
      <c r="U2079" s="40">
        <f t="shared" si="226"/>
        <v>2015</v>
      </c>
      <c r="V2079" s="40">
        <f t="shared" si="227"/>
        <v>2015</v>
      </c>
      <c r="W2079" s="50">
        <f t="shared" si="230"/>
        <v>57.832450509260525</v>
      </c>
    </row>
    <row r="2080" spans="1:23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13">
        <f t="shared" si="228"/>
        <v>131</v>
      </c>
      <c r="P2080" s="39">
        <f t="shared" si="229"/>
        <v>546.69000000000005</v>
      </c>
      <c r="Q2080" s="39" t="s">
        <v>8353</v>
      </c>
      <c r="R2080" s="39" t="s">
        <v>8350</v>
      </c>
      <c r="S2080" s="42">
        <f t="shared" si="224"/>
        <v>42692.771502974538</v>
      </c>
      <c r="T2080" s="42">
        <f t="shared" si="225"/>
        <v>42722.771502974538</v>
      </c>
      <c r="U2080" s="40">
        <f t="shared" si="226"/>
        <v>2016</v>
      </c>
      <c r="V2080" s="40">
        <f t="shared" si="227"/>
        <v>2016</v>
      </c>
      <c r="W2080" s="50">
        <f t="shared" si="230"/>
        <v>30</v>
      </c>
    </row>
    <row r="2081" spans="1:23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13">
        <f t="shared" si="228"/>
        <v>288</v>
      </c>
      <c r="P2081" s="39">
        <f t="shared" si="229"/>
        <v>47.47</v>
      </c>
      <c r="Q2081" s="39" t="s">
        <v>8353</v>
      </c>
      <c r="R2081" s="39" t="s">
        <v>8350</v>
      </c>
      <c r="S2081" s="42">
        <f t="shared" si="224"/>
        <v>42150.710576307873</v>
      </c>
      <c r="T2081" s="42">
        <f t="shared" si="225"/>
        <v>42180.791675925924</v>
      </c>
      <c r="U2081" s="40">
        <f t="shared" si="226"/>
        <v>2015</v>
      </c>
      <c r="V2081" s="40">
        <f t="shared" si="227"/>
        <v>2015</v>
      </c>
      <c r="W2081" s="50">
        <f t="shared" si="230"/>
        <v>30.081099618051667</v>
      </c>
    </row>
    <row r="2082" spans="1:23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13">
        <f t="shared" si="228"/>
        <v>508</v>
      </c>
      <c r="P2082" s="39">
        <f t="shared" si="229"/>
        <v>101.56</v>
      </c>
      <c r="Q2082" s="39" t="s">
        <v>8353</v>
      </c>
      <c r="R2082" s="39" t="s">
        <v>8350</v>
      </c>
      <c r="S2082" s="42">
        <f t="shared" si="224"/>
        <v>42289.957184027779</v>
      </c>
      <c r="T2082" s="42">
        <f t="shared" si="225"/>
        <v>42319.998846064816</v>
      </c>
      <c r="U2082" s="40">
        <f t="shared" si="226"/>
        <v>2015</v>
      </c>
      <c r="V2082" s="40">
        <f t="shared" si="227"/>
        <v>2015</v>
      </c>
      <c r="W2082" s="50">
        <f t="shared" si="230"/>
        <v>30.041662037037895</v>
      </c>
    </row>
    <row r="2083" spans="1:23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13">
        <f t="shared" si="228"/>
        <v>115</v>
      </c>
      <c r="P2083" s="39">
        <f t="shared" si="229"/>
        <v>72.91</v>
      </c>
      <c r="Q2083" s="39" t="s">
        <v>8309</v>
      </c>
      <c r="R2083" s="39" t="s">
        <v>8329</v>
      </c>
      <c r="S2083" s="42">
        <f t="shared" si="224"/>
        <v>41004.156892997686</v>
      </c>
      <c r="T2083" s="42">
        <f t="shared" si="225"/>
        <v>41045.207642824076</v>
      </c>
      <c r="U2083" s="40">
        <f t="shared" si="226"/>
        <v>2012</v>
      </c>
      <c r="V2083" s="40">
        <f t="shared" si="227"/>
        <v>2012</v>
      </c>
      <c r="W2083" s="50">
        <f t="shared" si="230"/>
        <v>41.050749826390529</v>
      </c>
    </row>
    <row r="2084" spans="1:23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13">
        <f t="shared" si="228"/>
        <v>111</v>
      </c>
      <c r="P2084" s="39">
        <f t="shared" si="229"/>
        <v>43.71</v>
      </c>
      <c r="Q2084" s="39" t="s">
        <v>8309</v>
      </c>
      <c r="R2084" s="39" t="s">
        <v>8329</v>
      </c>
      <c r="S2084" s="42">
        <f t="shared" si="224"/>
        <v>40811.120326342592</v>
      </c>
      <c r="T2084" s="42">
        <f t="shared" si="225"/>
        <v>40871.161999953707</v>
      </c>
      <c r="U2084" s="40">
        <f t="shared" si="226"/>
        <v>2011</v>
      </c>
      <c r="V2084" s="40">
        <f t="shared" si="227"/>
        <v>2011</v>
      </c>
      <c r="W2084" s="50">
        <f t="shared" si="230"/>
        <v>60.041673611114675</v>
      </c>
    </row>
    <row r="2085" spans="1:23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13">
        <f t="shared" si="228"/>
        <v>113</v>
      </c>
      <c r="P2085" s="39">
        <f t="shared" si="229"/>
        <v>34</v>
      </c>
      <c r="Q2085" s="39" t="s">
        <v>8309</v>
      </c>
      <c r="R2085" s="39" t="s">
        <v>8329</v>
      </c>
      <c r="S2085" s="42">
        <f t="shared" si="224"/>
        <v>41034.72216892361</v>
      </c>
      <c r="T2085" s="42">
        <f t="shared" si="225"/>
        <v>41064.72216892361</v>
      </c>
      <c r="U2085" s="40">
        <f t="shared" si="226"/>
        <v>2012</v>
      </c>
      <c r="V2085" s="40">
        <f t="shared" si="227"/>
        <v>2012</v>
      </c>
      <c r="W2085" s="50">
        <f t="shared" si="230"/>
        <v>30</v>
      </c>
    </row>
    <row r="2086" spans="1:23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13">
        <f t="shared" si="228"/>
        <v>108</v>
      </c>
      <c r="P2086" s="39">
        <f t="shared" si="229"/>
        <v>70.650000000000006</v>
      </c>
      <c r="Q2086" s="39" t="s">
        <v>8309</v>
      </c>
      <c r="R2086" s="39" t="s">
        <v>8329</v>
      </c>
      <c r="S2086" s="42">
        <f t="shared" si="224"/>
        <v>41731.833134050925</v>
      </c>
      <c r="T2086" s="42">
        <f t="shared" si="225"/>
        <v>41763.290980787038</v>
      </c>
      <c r="U2086" s="40">
        <f t="shared" si="226"/>
        <v>2014</v>
      </c>
      <c r="V2086" s="40">
        <f t="shared" si="227"/>
        <v>2014</v>
      </c>
      <c r="W2086" s="50">
        <f t="shared" si="230"/>
        <v>31.457846736113424</v>
      </c>
    </row>
    <row r="2087" spans="1:23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13">
        <f t="shared" si="228"/>
        <v>124</v>
      </c>
      <c r="P2087" s="39">
        <f t="shared" si="229"/>
        <v>89.3</v>
      </c>
      <c r="Q2087" s="39" t="s">
        <v>8309</v>
      </c>
      <c r="R2087" s="39" t="s">
        <v>8329</v>
      </c>
      <c r="S2087" s="42">
        <f t="shared" si="224"/>
        <v>41075.835504479168</v>
      </c>
      <c r="T2087" s="42">
        <f t="shared" si="225"/>
        <v>41105.835504479168</v>
      </c>
      <c r="U2087" s="40">
        <f t="shared" si="226"/>
        <v>2012</v>
      </c>
      <c r="V2087" s="40">
        <f t="shared" si="227"/>
        <v>2012</v>
      </c>
      <c r="W2087" s="50">
        <f t="shared" si="230"/>
        <v>30</v>
      </c>
    </row>
    <row r="2088" spans="1:23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13">
        <f t="shared" si="228"/>
        <v>101</v>
      </c>
      <c r="P2088" s="39">
        <f t="shared" si="229"/>
        <v>115.09</v>
      </c>
      <c r="Q2088" s="39" t="s">
        <v>8309</v>
      </c>
      <c r="R2088" s="39" t="s">
        <v>8329</v>
      </c>
      <c r="S2088" s="42">
        <f t="shared" si="224"/>
        <v>40860.670513101853</v>
      </c>
      <c r="T2088" s="42">
        <f t="shared" si="225"/>
        <v>40891.207647453703</v>
      </c>
      <c r="U2088" s="40">
        <f t="shared" si="226"/>
        <v>2011</v>
      </c>
      <c r="V2088" s="40">
        <f t="shared" si="227"/>
        <v>2011</v>
      </c>
      <c r="W2088" s="50">
        <f t="shared" si="230"/>
        <v>30.53713435184909</v>
      </c>
    </row>
    <row r="2089" spans="1:23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13">
        <f t="shared" si="228"/>
        <v>104</v>
      </c>
      <c r="P2089" s="39">
        <f t="shared" si="229"/>
        <v>62.12</v>
      </c>
      <c r="Q2089" s="39" t="s">
        <v>8309</v>
      </c>
      <c r="R2089" s="39" t="s">
        <v>8329</v>
      </c>
      <c r="S2089" s="42">
        <f t="shared" si="224"/>
        <v>40764.204382615739</v>
      </c>
      <c r="T2089" s="42">
        <f t="shared" si="225"/>
        <v>40794.204382615739</v>
      </c>
      <c r="U2089" s="40">
        <f t="shared" si="226"/>
        <v>2011</v>
      </c>
      <c r="V2089" s="40">
        <f t="shared" si="227"/>
        <v>2011</v>
      </c>
      <c r="W2089" s="50">
        <f t="shared" si="230"/>
        <v>30</v>
      </c>
    </row>
    <row r="2090" spans="1:23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13">
        <f t="shared" si="228"/>
        <v>116</v>
      </c>
      <c r="P2090" s="39">
        <f t="shared" si="229"/>
        <v>46.2</v>
      </c>
      <c r="Q2090" s="39" t="s">
        <v>8309</v>
      </c>
      <c r="R2090" s="39" t="s">
        <v>8329</v>
      </c>
      <c r="S2090" s="42">
        <f t="shared" si="224"/>
        <v>40395.71472398148</v>
      </c>
      <c r="T2090" s="42">
        <f t="shared" si="225"/>
        <v>40432.165978472221</v>
      </c>
      <c r="U2090" s="40">
        <f t="shared" si="226"/>
        <v>2010</v>
      </c>
      <c r="V2090" s="40">
        <f t="shared" si="227"/>
        <v>2010</v>
      </c>
      <c r="W2090" s="50">
        <f t="shared" si="230"/>
        <v>36.451254490741121</v>
      </c>
    </row>
    <row r="2091" spans="1:23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13">
        <f t="shared" si="228"/>
        <v>120</v>
      </c>
      <c r="P2091" s="39">
        <f t="shared" si="229"/>
        <v>48.55</v>
      </c>
      <c r="Q2091" s="39" t="s">
        <v>8309</v>
      </c>
      <c r="R2091" s="39" t="s">
        <v>8329</v>
      </c>
      <c r="S2091" s="42">
        <f t="shared" si="224"/>
        <v>41453.076321689812</v>
      </c>
      <c r="T2091" s="42">
        <f t="shared" si="225"/>
        <v>41488.076321689812</v>
      </c>
      <c r="U2091" s="40">
        <f t="shared" si="226"/>
        <v>2013</v>
      </c>
      <c r="V2091" s="40">
        <f t="shared" si="227"/>
        <v>2013</v>
      </c>
      <c r="W2091" s="50">
        <f t="shared" si="230"/>
        <v>35</v>
      </c>
    </row>
    <row r="2092" spans="1:23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13">
        <f t="shared" si="228"/>
        <v>115</v>
      </c>
      <c r="P2092" s="39">
        <f t="shared" si="229"/>
        <v>57.52</v>
      </c>
      <c r="Q2092" s="39" t="s">
        <v>8309</v>
      </c>
      <c r="R2092" s="39" t="s">
        <v>8329</v>
      </c>
      <c r="S2092" s="42">
        <f t="shared" si="224"/>
        <v>41299.381434664348</v>
      </c>
      <c r="T2092" s="42">
        <f t="shared" si="225"/>
        <v>41329.381434664348</v>
      </c>
      <c r="U2092" s="40">
        <f t="shared" si="226"/>
        <v>2013</v>
      </c>
      <c r="V2092" s="40">
        <f t="shared" si="227"/>
        <v>2013</v>
      </c>
      <c r="W2092" s="50">
        <f t="shared" si="230"/>
        <v>30</v>
      </c>
    </row>
    <row r="2093" spans="1:23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13">
        <f t="shared" si="228"/>
        <v>120</v>
      </c>
      <c r="P2093" s="39">
        <f t="shared" si="229"/>
        <v>88.15</v>
      </c>
      <c r="Q2093" s="39" t="s">
        <v>8309</v>
      </c>
      <c r="R2093" s="39" t="s">
        <v>8329</v>
      </c>
      <c r="S2093" s="42">
        <f t="shared" si="224"/>
        <v>40555.322665254629</v>
      </c>
      <c r="T2093" s="42">
        <f t="shared" si="225"/>
        <v>40603.833340277779</v>
      </c>
      <c r="U2093" s="40">
        <f t="shared" si="226"/>
        <v>2011</v>
      </c>
      <c r="V2093" s="40">
        <f t="shared" si="227"/>
        <v>2011</v>
      </c>
      <c r="W2093" s="50">
        <f t="shared" si="230"/>
        <v>48.510675023149815</v>
      </c>
    </row>
    <row r="2094" spans="1:23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13">
        <f t="shared" si="228"/>
        <v>101</v>
      </c>
      <c r="P2094" s="39">
        <f t="shared" si="229"/>
        <v>110.49</v>
      </c>
      <c r="Q2094" s="39" t="s">
        <v>8309</v>
      </c>
      <c r="R2094" s="39" t="s">
        <v>8329</v>
      </c>
      <c r="S2094" s="42">
        <f t="shared" si="224"/>
        <v>40763.707554768524</v>
      </c>
      <c r="T2094" s="42">
        <f t="shared" si="225"/>
        <v>40823.707554768524</v>
      </c>
      <c r="U2094" s="40">
        <f t="shared" si="226"/>
        <v>2011</v>
      </c>
      <c r="V2094" s="40">
        <f t="shared" si="227"/>
        <v>2011</v>
      </c>
      <c r="W2094" s="50">
        <f t="shared" si="230"/>
        <v>60</v>
      </c>
    </row>
    <row r="2095" spans="1:23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13">
        <f t="shared" si="228"/>
        <v>102</v>
      </c>
      <c r="P2095" s="39">
        <f t="shared" si="229"/>
        <v>66.83</v>
      </c>
      <c r="Q2095" s="39" t="s">
        <v>8309</v>
      </c>
      <c r="R2095" s="39" t="s">
        <v>8329</v>
      </c>
      <c r="S2095" s="42">
        <f t="shared" si="224"/>
        <v>41205.854539722219</v>
      </c>
      <c r="T2095" s="42">
        <f t="shared" si="225"/>
        <v>41265.896213333333</v>
      </c>
      <c r="U2095" s="40">
        <f t="shared" si="226"/>
        <v>2012</v>
      </c>
      <c r="V2095" s="40">
        <f t="shared" si="227"/>
        <v>2012</v>
      </c>
      <c r="W2095" s="50">
        <f t="shared" si="230"/>
        <v>60.041673611114675</v>
      </c>
    </row>
    <row r="2096" spans="1:23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13">
        <f t="shared" si="228"/>
        <v>121</v>
      </c>
      <c r="P2096" s="39">
        <f t="shared" si="229"/>
        <v>58.6</v>
      </c>
      <c r="Q2096" s="39" t="s">
        <v>8309</v>
      </c>
      <c r="R2096" s="39" t="s">
        <v>8329</v>
      </c>
      <c r="S2096" s="42">
        <f t="shared" si="224"/>
        <v>40939.020031597225</v>
      </c>
      <c r="T2096" s="42">
        <f t="shared" si="225"/>
        <v>40973.125004629634</v>
      </c>
      <c r="U2096" s="40">
        <f t="shared" si="226"/>
        <v>2012</v>
      </c>
      <c r="V2096" s="40">
        <f t="shared" si="227"/>
        <v>2012</v>
      </c>
      <c r="W2096" s="50">
        <f t="shared" si="230"/>
        <v>34.104973032408452</v>
      </c>
    </row>
    <row r="2097" spans="1:23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13">
        <f t="shared" si="228"/>
        <v>100</v>
      </c>
      <c r="P2097" s="39">
        <f t="shared" si="229"/>
        <v>113.64</v>
      </c>
      <c r="Q2097" s="39" t="s">
        <v>8309</v>
      </c>
      <c r="R2097" s="39" t="s">
        <v>8329</v>
      </c>
      <c r="S2097" s="42">
        <f t="shared" si="224"/>
        <v>40758.733495057873</v>
      </c>
      <c r="T2097" s="42">
        <f t="shared" si="225"/>
        <v>40818.733495057873</v>
      </c>
      <c r="U2097" s="40">
        <f t="shared" si="226"/>
        <v>2011</v>
      </c>
      <c r="V2097" s="40">
        <f t="shared" si="227"/>
        <v>2011</v>
      </c>
      <c r="W2097" s="50">
        <f t="shared" si="230"/>
        <v>60</v>
      </c>
    </row>
    <row r="2098" spans="1:23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13">
        <f t="shared" si="228"/>
        <v>102</v>
      </c>
      <c r="P2098" s="39">
        <f t="shared" si="229"/>
        <v>43.57</v>
      </c>
      <c r="Q2098" s="39" t="s">
        <v>8309</v>
      </c>
      <c r="R2098" s="39" t="s">
        <v>8329</v>
      </c>
      <c r="S2098" s="42">
        <f t="shared" si="224"/>
        <v>41192.758515451387</v>
      </c>
      <c r="T2098" s="42">
        <f t="shared" si="225"/>
        <v>41208.165983101855</v>
      </c>
      <c r="U2098" s="40">
        <f t="shared" si="226"/>
        <v>2012</v>
      </c>
      <c r="V2098" s="40">
        <f t="shared" si="227"/>
        <v>2012</v>
      </c>
      <c r="W2098" s="50">
        <f t="shared" si="230"/>
        <v>15.407467650467879</v>
      </c>
    </row>
    <row r="2099" spans="1:23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13">
        <f t="shared" si="228"/>
        <v>100</v>
      </c>
      <c r="P2099" s="39">
        <f t="shared" si="229"/>
        <v>78.95</v>
      </c>
      <c r="Q2099" s="39" t="s">
        <v>8309</v>
      </c>
      <c r="R2099" s="39" t="s">
        <v>8329</v>
      </c>
      <c r="S2099" s="42">
        <f t="shared" si="224"/>
        <v>40818.584897395835</v>
      </c>
      <c r="T2099" s="42">
        <f t="shared" si="225"/>
        <v>40878.626571006942</v>
      </c>
      <c r="U2099" s="40">
        <f t="shared" si="226"/>
        <v>2011</v>
      </c>
      <c r="V2099" s="40">
        <f t="shared" si="227"/>
        <v>2011</v>
      </c>
      <c r="W2099" s="50">
        <f t="shared" si="230"/>
        <v>60.041673611107399</v>
      </c>
    </row>
    <row r="2100" spans="1:23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13">
        <f t="shared" si="228"/>
        <v>100</v>
      </c>
      <c r="P2100" s="39">
        <f t="shared" si="229"/>
        <v>188.13</v>
      </c>
      <c r="Q2100" s="39" t="s">
        <v>8309</v>
      </c>
      <c r="R2100" s="39" t="s">
        <v>8329</v>
      </c>
      <c r="S2100" s="42">
        <f t="shared" si="224"/>
        <v>40946.113838368059</v>
      </c>
      <c r="T2100" s="42">
        <f t="shared" si="225"/>
        <v>40976.113838368059</v>
      </c>
      <c r="U2100" s="40">
        <f t="shared" si="226"/>
        <v>2012</v>
      </c>
      <c r="V2100" s="40">
        <f t="shared" si="227"/>
        <v>2012</v>
      </c>
      <c r="W2100" s="50">
        <f t="shared" si="230"/>
        <v>30</v>
      </c>
    </row>
    <row r="2101" spans="1:23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13">
        <f t="shared" si="228"/>
        <v>132</v>
      </c>
      <c r="P2101" s="39">
        <f t="shared" si="229"/>
        <v>63.03</v>
      </c>
      <c r="Q2101" s="39" t="s">
        <v>8309</v>
      </c>
      <c r="R2101" s="39" t="s">
        <v>8329</v>
      </c>
      <c r="S2101" s="42">
        <f t="shared" si="224"/>
        <v>42173.746343564817</v>
      </c>
      <c r="T2101" s="42">
        <f t="shared" si="225"/>
        <v>42187.152782407407</v>
      </c>
      <c r="U2101" s="40">
        <f t="shared" si="226"/>
        <v>2015</v>
      </c>
      <c r="V2101" s="40">
        <f t="shared" si="227"/>
        <v>2015</v>
      </c>
      <c r="W2101" s="50">
        <f t="shared" si="230"/>
        <v>13.406438842590433</v>
      </c>
    </row>
    <row r="2102" spans="1:23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13">
        <f t="shared" si="228"/>
        <v>137</v>
      </c>
      <c r="P2102" s="39">
        <f t="shared" si="229"/>
        <v>30.37</v>
      </c>
      <c r="Q2102" s="39" t="s">
        <v>8309</v>
      </c>
      <c r="R2102" s="39" t="s">
        <v>8329</v>
      </c>
      <c r="S2102" s="42">
        <f t="shared" si="224"/>
        <v>41074.834966909722</v>
      </c>
      <c r="T2102" s="42">
        <f t="shared" si="225"/>
        <v>41090.165980787038</v>
      </c>
      <c r="U2102" s="40">
        <f t="shared" si="226"/>
        <v>2012</v>
      </c>
      <c r="V2102" s="40">
        <f t="shared" si="227"/>
        <v>2012</v>
      </c>
      <c r="W2102" s="50">
        <f t="shared" si="230"/>
        <v>15.331013877315854</v>
      </c>
    </row>
    <row r="2103" spans="1:23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13">
        <f t="shared" si="228"/>
        <v>113</v>
      </c>
      <c r="P2103" s="39">
        <f t="shared" si="229"/>
        <v>51.48</v>
      </c>
      <c r="Q2103" s="39" t="s">
        <v>8309</v>
      </c>
      <c r="R2103" s="39" t="s">
        <v>8329</v>
      </c>
      <c r="S2103" s="42">
        <f t="shared" si="224"/>
        <v>40892.149468912037</v>
      </c>
      <c r="T2103" s="42">
        <f t="shared" si="225"/>
        <v>40952.149468912037</v>
      </c>
      <c r="U2103" s="40">
        <f t="shared" si="226"/>
        <v>2012</v>
      </c>
      <c r="V2103" s="40">
        <f t="shared" si="227"/>
        <v>2011</v>
      </c>
      <c r="W2103" s="50">
        <f t="shared" si="230"/>
        <v>60</v>
      </c>
    </row>
    <row r="2104" spans="1:23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13">
        <f t="shared" si="228"/>
        <v>136</v>
      </c>
      <c r="P2104" s="39">
        <f t="shared" si="229"/>
        <v>35.79</v>
      </c>
      <c r="Q2104" s="39" t="s">
        <v>8309</v>
      </c>
      <c r="R2104" s="39" t="s">
        <v>8329</v>
      </c>
      <c r="S2104" s="42">
        <f t="shared" si="224"/>
        <v>40638.868618611115</v>
      </c>
      <c r="T2104" s="42">
        <f t="shared" si="225"/>
        <v>40668.868618611115</v>
      </c>
      <c r="U2104" s="40">
        <f t="shared" si="226"/>
        <v>2011</v>
      </c>
      <c r="V2104" s="40">
        <f t="shared" si="227"/>
        <v>2011</v>
      </c>
      <c r="W2104" s="50">
        <f t="shared" si="230"/>
        <v>30</v>
      </c>
    </row>
    <row r="2105" spans="1:23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13">
        <f t="shared" si="228"/>
        <v>146</v>
      </c>
      <c r="P2105" s="39">
        <f t="shared" si="229"/>
        <v>98.82</v>
      </c>
      <c r="Q2105" s="39" t="s">
        <v>8309</v>
      </c>
      <c r="R2105" s="39" t="s">
        <v>8329</v>
      </c>
      <c r="S2105" s="42">
        <f t="shared" si="224"/>
        <v>41192.754947071764</v>
      </c>
      <c r="T2105" s="42">
        <f t="shared" si="225"/>
        <v>41222.796609108795</v>
      </c>
      <c r="U2105" s="40">
        <f t="shared" si="226"/>
        <v>2012</v>
      </c>
      <c r="V2105" s="40">
        <f t="shared" si="227"/>
        <v>2012</v>
      </c>
      <c r="W2105" s="50">
        <f t="shared" si="230"/>
        <v>30.041662037030619</v>
      </c>
    </row>
    <row r="2106" spans="1:23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13">
        <f t="shared" si="228"/>
        <v>130</v>
      </c>
      <c r="P2106" s="39">
        <f t="shared" si="229"/>
        <v>28</v>
      </c>
      <c r="Q2106" s="39" t="s">
        <v>8309</v>
      </c>
      <c r="R2106" s="39" t="s">
        <v>8329</v>
      </c>
      <c r="S2106" s="42">
        <f t="shared" si="224"/>
        <v>41394.074472615743</v>
      </c>
      <c r="T2106" s="42">
        <f t="shared" si="225"/>
        <v>41425.000004629634</v>
      </c>
      <c r="U2106" s="40">
        <f t="shared" si="226"/>
        <v>2013</v>
      </c>
      <c r="V2106" s="40">
        <f t="shared" si="227"/>
        <v>2013</v>
      </c>
      <c r="W2106" s="50">
        <f t="shared" si="230"/>
        <v>30.925532013890916</v>
      </c>
    </row>
    <row r="2107" spans="1:23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13">
        <f t="shared" si="228"/>
        <v>254</v>
      </c>
      <c r="P2107" s="39">
        <f t="shared" si="229"/>
        <v>51.31</v>
      </c>
      <c r="Q2107" s="39" t="s">
        <v>8309</v>
      </c>
      <c r="R2107" s="39" t="s">
        <v>8329</v>
      </c>
      <c r="S2107" s="42">
        <f t="shared" si="224"/>
        <v>41951.788818900466</v>
      </c>
      <c r="T2107" s="42">
        <f t="shared" si="225"/>
        <v>41964.166671296298</v>
      </c>
      <c r="U2107" s="40">
        <f t="shared" si="226"/>
        <v>2014</v>
      </c>
      <c r="V2107" s="40">
        <f t="shared" si="227"/>
        <v>2014</v>
      </c>
      <c r="W2107" s="50">
        <f t="shared" si="230"/>
        <v>12.377852395831724</v>
      </c>
    </row>
    <row r="2108" spans="1:23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13">
        <f t="shared" si="228"/>
        <v>107</v>
      </c>
      <c r="P2108" s="39">
        <f t="shared" si="229"/>
        <v>53.52</v>
      </c>
      <c r="Q2108" s="39" t="s">
        <v>8309</v>
      </c>
      <c r="R2108" s="39" t="s">
        <v>8329</v>
      </c>
      <c r="S2108" s="42">
        <f t="shared" si="224"/>
        <v>41270.214988125001</v>
      </c>
      <c r="T2108" s="42">
        <f t="shared" si="225"/>
        <v>41300.214988125001</v>
      </c>
      <c r="U2108" s="40">
        <f t="shared" si="226"/>
        <v>2013</v>
      </c>
      <c r="V2108" s="40">
        <f t="shared" si="227"/>
        <v>2012</v>
      </c>
      <c r="W2108" s="50">
        <f t="shared" si="230"/>
        <v>30</v>
      </c>
    </row>
    <row r="2109" spans="1:23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13">
        <f t="shared" si="228"/>
        <v>108</v>
      </c>
      <c r="P2109" s="39">
        <f t="shared" si="229"/>
        <v>37.15</v>
      </c>
      <c r="Q2109" s="39" t="s">
        <v>8309</v>
      </c>
      <c r="R2109" s="39" t="s">
        <v>8329</v>
      </c>
      <c r="S2109" s="42">
        <f t="shared" si="224"/>
        <v>41934.710571678239</v>
      </c>
      <c r="T2109" s="42">
        <f t="shared" si="225"/>
        <v>41955.75223834491</v>
      </c>
      <c r="U2109" s="40">
        <f t="shared" si="226"/>
        <v>2014</v>
      </c>
      <c r="V2109" s="40">
        <f t="shared" si="227"/>
        <v>2014</v>
      </c>
      <c r="W2109" s="50">
        <f t="shared" si="230"/>
        <v>21.041666666671517</v>
      </c>
    </row>
    <row r="2110" spans="1:23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13">
        <f t="shared" si="228"/>
        <v>107</v>
      </c>
      <c r="P2110" s="39">
        <f t="shared" si="229"/>
        <v>89.9</v>
      </c>
      <c r="Q2110" s="39" t="s">
        <v>8309</v>
      </c>
      <c r="R2110" s="39" t="s">
        <v>8329</v>
      </c>
      <c r="S2110" s="42">
        <f t="shared" si="224"/>
        <v>41135.175701157408</v>
      </c>
      <c r="T2110" s="42">
        <f t="shared" si="225"/>
        <v>41162.163197916663</v>
      </c>
      <c r="U2110" s="40">
        <f t="shared" si="226"/>
        <v>2012</v>
      </c>
      <c r="V2110" s="40">
        <f t="shared" si="227"/>
        <v>2012</v>
      </c>
      <c r="W2110" s="50">
        <f t="shared" si="230"/>
        <v>26.987496759255009</v>
      </c>
    </row>
    <row r="2111" spans="1:23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13">
        <f t="shared" si="228"/>
        <v>107</v>
      </c>
      <c r="P2111" s="39">
        <f t="shared" si="229"/>
        <v>106.53</v>
      </c>
      <c r="Q2111" s="39" t="s">
        <v>8309</v>
      </c>
      <c r="R2111" s="39" t="s">
        <v>8329</v>
      </c>
      <c r="S2111" s="42">
        <f t="shared" si="224"/>
        <v>42160.708537233797</v>
      </c>
      <c r="T2111" s="42">
        <f t="shared" si="225"/>
        <v>42190.708537233797</v>
      </c>
      <c r="U2111" s="40">
        <f t="shared" si="226"/>
        <v>2015</v>
      </c>
      <c r="V2111" s="40">
        <f t="shared" si="227"/>
        <v>2015</v>
      </c>
      <c r="W2111" s="50">
        <f t="shared" si="230"/>
        <v>30</v>
      </c>
    </row>
    <row r="2112" spans="1:23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13">
        <f t="shared" si="228"/>
        <v>100</v>
      </c>
      <c r="P2112" s="39">
        <f t="shared" si="229"/>
        <v>52.82</v>
      </c>
      <c r="Q2112" s="39" t="s">
        <v>8309</v>
      </c>
      <c r="R2112" s="39" t="s">
        <v>8329</v>
      </c>
      <c r="S2112" s="42">
        <f t="shared" si="224"/>
        <v>41759.670948715277</v>
      </c>
      <c r="T2112" s="42">
        <f t="shared" si="225"/>
        <v>41787.207640509259</v>
      </c>
      <c r="U2112" s="40">
        <f t="shared" si="226"/>
        <v>2014</v>
      </c>
      <c r="V2112" s="40">
        <f t="shared" si="227"/>
        <v>2014</v>
      </c>
      <c r="W2112" s="50">
        <f t="shared" si="230"/>
        <v>27.536691793982754</v>
      </c>
    </row>
    <row r="2113" spans="1:23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13">
        <f t="shared" si="228"/>
        <v>107</v>
      </c>
      <c r="P2113" s="39">
        <f t="shared" si="229"/>
        <v>54.62</v>
      </c>
      <c r="Q2113" s="39" t="s">
        <v>8309</v>
      </c>
      <c r="R2113" s="39" t="s">
        <v>8329</v>
      </c>
      <c r="S2113" s="42">
        <f t="shared" si="224"/>
        <v>40703.19705584491</v>
      </c>
      <c r="T2113" s="42">
        <f t="shared" si="225"/>
        <v>40770.041666666664</v>
      </c>
      <c r="U2113" s="40">
        <f t="shared" si="226"/>
        <v>2011</v>
      </c>
      <c r="V2113" s="40">
        <f t="shared" si="227"/>
        <v>2011</v>
      </c>
      <c r="W2113" s="50">
        <f t="shared" si="230"/>
        <v>66.844610821754031</v>
      </c>
    </row>
    <row r="2114" spans="1:23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13">
        <f t="shared" si="228"/>
        <v>100</v>
      </c>
      <c r="P2114" s="39">
        <f t="shared" si="229"/>
        <v>27.27</v>
      </c>
      <c r="Q2114" s="39" t="s">
        <v>8309</v>
      </c>
      <c r="R2114" s="39" t="s">
        <v>8329</v>
      </c>
      <c r="S2114" s="42">
        <f t="shared" ref="S2114:S2177" si="231">((((LEFT(J2114,10) &amp; "." &amp; RIGHT(J2114,3))/60)/60)/24)+DATE(1970,1,1)</f>
        <v>41365.928166585647</v>
      </c>
      <c r="T2114" s="42">
        <f t="shared" ref="T2114:T2177" si="232">((((LEFT(I2114,10) &amp; "." &amp; RIGHT(I2114,3))/60)/60)/24)+DATE(1970,1,1)</f>
        <v>41379.928161956021</v>
      </c>
      <c r="U2114" s="40">
        <f t="shared" ref="U2114:U2177" si="233">YEAR(T2114)</f>
        <v>2013</v>
      </c>
      <c r="V2114" s="40">
        <f t="shared" ref="V2114:V2177" si="234">YEAR(S2114)</f>
        <v>2013</v>
      </c>
      <c r="W2114" s="50">
        <f t="shared" si="230"/>
        <v>13.999995370373654</v>
      </c>
    </row>
    <row r="2115" spans="1:23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13">
        <f t="shared" ref="O2115:O2178" si="235">IFERROR(ROUND(E2115/D2115*100,0),"no backers")</f>
        <v>105</v>
      </c>
      <c r="P2115" s="39">
        <f t="shared" ref="P2115:P2178" si="236">IFERROR(ROUND(E2115/L2115,2),0)</f>
        <v>68.599999999999994</v>
      </c>
      <c r="Q2115" s="39" t="s">
        <v>8309</v>
      </c>
      <c r="R2115" s="39" t="s">
        <v>8329</v>
      </c>
      <c r="S2115" s="42">
        <f t="shared" si="231"/>
        <v>41870.865465000003</v>
      </c>
      <c r="T2115" s="42">
        <f t="shared" si="232"/>
        <v>41905.865465000003</v>
      </c>
      <c r="U2115" s="40">
        <f t="shared" si="233"/>
        <v>2014</v>
      </c>
      <c r="V2115" s="40">
        <f t="shared" si="234"/>
        <v>2014</v>
      </c>
      <c r="W2115" s="50">
        <f t="shared" ref="W2115:W2178" si="237">T2115-S2115</f>
        <v>35</v>
      </c>
    </row>
    <row r="2116" spans="1:23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13">
        <f t="shared" si="235"/>
        <v>105</v>
      </c>
      <c r="P2116" s="39">
        <f t="shared" si="236"/>
        <v>35.61</v>
      </c>
      <c r="Q2116" s="39" t="s">
        <v>8309</v>
      </c>
      <c r="R2116" s="39" t="s">
        <v>8329</v>
      </c>
      <c r="S2116" s="42">
        <f t="shared" si="231"/>
        <v>40458.815625810181</v>
      </c>
      <c r="T2116" s="42">
        <f t="shared" si="232"/>
        <v>40521.207647453703</v>
      </c>
      <c r="U2116" s="40">
        <f t="shared" si="233"/>
        <v>2010</v>
      </c>
      <c r="V2116" s="40">
        <f t="shared" si="234"/>
        <v>2010</v>
      </c>
      <c r="W2116" s="50">
        <f t="shared" si="237"/>
        <v>62.39202164352173</v>
      </c>
    </row>
    <row r="2117" spans="1:23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13">
        <f t="shared" si="235"/>
        <v>226</v>
      </c>
      <c r="P2117" s="39">
        <f t="shared" si="236"/>
        <v>94.03</v>
      </c>
      <c r="Q2117" s="39" t="s">
        <v>8309</v>
      </c>
      <c r="R2117" s="39" t="s">
        <v>8329</v>
      </c>
      <c r="S2117" s="42">
        <f t="shared" si="231"/>
        <v>40564.081030104164</v>
      </c>
      <c r="T2117" s="42">
        <f t="shared" si="232"/>
        <v>40594.081030104164</v>
      </c>
      <c r="U2117" s="40">
        <f t="shared" si="233"/>
        <v>2011</v>
      </c>
      <c r="V2117" s="40">
        <f t="shared" si="234"/>
        <v>2011</v>
      </c>
      <c r="W2117" s="50">
        <f t="shared" si="237"/>
        <v>30</v>
      </c>
    </row>
    <row r="2118" spans="1:23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13">
        <f t="shared" si="235"/>
        <v>101</v>
      </c>
      <c r="P2118" s="39">
        <f t="shared" si="236"/>
        <v>526.46</v>
      </c>
      <c r="Q2118" s="39" t="s">
        <v>8309</v>
      </c>
      <c r="R2118" s="39" t="s">
        <v>8329</v>
      </c>
      <c r="S2118" s="42">
        <f t="shared" si="231"/>
        <v>41136.777812534725</v>
      </c>
      <c r="T2118" s="42">
        <f t="shared" si="232"/>
        <v>41184.777814849542</v>
      </c>
      <c r="U2118" s="40">
        <f t="shared" si="233"/>
        <v>2012</v>
      </c>
      <c r="V2118" s="40">
        <f t="shared" si="234"/>
        <v>2012</v>
      </c>
      <c r="W2118" s="50">
        <f t="shared" si="237"/>
        <v>48.000002314816811</v>
      </c>
    </row>
    <row r="2119" spans="1:23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13">
        <f t="shared" si="235"/>
        <v>148</v>
      </c>
      <c r="P2119" s="39">
        <f t="shared" si="236"/>
        <v>50.66</v>
      </c>
      <c r="Q2119" s="39" t="s">
        <v>8309</v>
      </c>
      <c r="R2119" s="39" t="s">
        <v>8329</v>
      </c>
      <c r="S2119" s="42">
        <f t="shared" si="231"/>
        <v>42290.059601261572</v>
      </c>
      <c r="T2119" s="42">
        <f t="shared" si="232"/>
        <v>42304.207649768519</v>
      </c>
      <c r="U2119" s="40">
        <f t="shared" si="233"/>
        <v>2015</v>
      </c>
      <c r="V2119" s="40">
        <f t="shared" si="234"/>
        <v>2015</v>
      </c>
      <c r="W2119" s="50">
        <f t="shared" si="237"/>
        <v>14.148048506947816</v>
      </c>
    </row>
    <row r="2120" spans="1:23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13">
        <f t="shared" si="235"/>
        <v>135</v>
      </c>
      <c r="P2120" s="39">
        <f t="shared" si="236"/>
        <v>79.180000000000007</v>
      </c>
      <c r="Q2120" s="39" t="s">
        <v>8309</v>
      </c>
      <c r="R2120" s="39" t="s">
        <v>8329</v>
      </c>
      <c r="S2120" s="42">
        <f t="shared" si="231"/>
        <v>40718.839538611108</v>
      </c>
      <c r="T2120" s="42">
        <f t="shared" si="232"/>
        <v>40748.839538611108</v>
      </c>
      <c r="U2120" s="40">
        <f t="shared" si="233"/>
        <v>2011</v>
      </c>
      <c r="V2120" s="40">
        <f t="shared" si="234"/>
        <v>2011</v>
      </c>
      <c r="W2120" s="50">
        <f t="shared" si="237"/>
        <v>30</v>
      </c>
    </row>
    <row r="2121" spans="1:23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13">
        <f t="shared" si="235"/>
        <v>101</v>
      </c>
      <c r="P2121" s="39">
        <f t="shared" si="236"/>
        <v>91.59</v>
      </c>
      <c r="Q2121" s="39" t="s">
        <v>8309</v>
      </c>
      <c r="R2121" s="39" t="s">
        <v>8329</v>
      </c>
      <c r="S2121" s="42">
        <f t="shared" si="231"/>
        <v>41107.130155613428</v>
      </c>
      <c r="T2121" s="42">
        <f t="shared" si="232"/>
        <v>41137.130155613428</v>
      </c>
      <c r="U2121" s="40">
        <f t="shared" si="233"/>
        <v>2012</v>
      </c>
      <c r="V2121" s="40">
        <f t="shared" si="234"/>
        <v>2012</v>
      </c>
      <c r="W2121" s="50">
        <f t="shared" si="237"/>
        <v>30</v>
      </c>
    </row>
    <row r="2122" spans="1:23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13">
        <f t="shared" si="235"/>
        <v>101</v>
      </c>
      <c r="P2122" s="39">
        <f t="shared" si="236"/>
        <v>116.96</v>
      </c>
      <c r="Q2122" s="39" t="s">
        <v>8309</v>
      </c>
      <c r="R2122" s="39" t="s">
        <v>8329</v>
      </c>
      <c r="S2122" s="42">
        <f t="shared" si="231"/>
        <v>41591.964538611108</v>
      </c>
      <c r="T2122" s="42">
        <f t="shared" si="232"/>
        <v>41640.964545555558</v>
      </c>
      <c r="U2122" s="40">
        <f t="shared" si="233"/>
        <v>2014</v>
      </c>
      <c r="V2122" s="40">
        <f t="shared" si="234"/>
        <v>2013</v>
      </c>
      <c r="W2122" s="50">
        <f t="shared" si="237"/>
        <v>49.000006944450433</v>
      </c>
    </row>
    <row r="2123" spans="1:23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13">
        <f t="shared" si="235"/>
        <v>1</v>
      </c>
      <c r="P2123" s="39">
        <f t="shared" si="236"/>
        <v>28.4</v>
      </c>
      <c r="Q2123" s="39" t="s">
        <v>8310</v>
      </c>
      <c r="R2123" s="39" t="s">
        <v>8314</v>
      </c>
      <c r="S2123" s="42">
        <f t="shared" si="231"/>
        <v>42716.742464675925</v>
      </c>
      <c r="T2123" s="42">
        <f t="shared" si="232"/>
        <v>42746.742464675925</v>
      </c>
      <c r="U2123" s="40">
        <f t="shared" si="233"/>
        <v>2017</v>
      </c>
      <c r="V2123" s="40">
        <f t="shared" si="234"/>
        <v>2016</v>
      </c>
      <c r="W2123" s="50">
        <f t="shared" si="237"/>
        <v>30</v>
      </c>
    </row>
    <row r="2124" spans="1:23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13">
        <f t="shared" si="235"/>
        <v>0</v>
      </c>
      <c r="P2124" s="39">
        <f t="shared" si="236"/>
        <v>103.33</v>
      </c>
      <c r="Q2124" s="39" t="s">
        <v>8310</v>
      </c>
      <c r="R2124" s="39" t="s">
        <v>8314</v>
      </c>
      <c r="S2124" s="42">
        <f t="shared" si="231"/>
        <v>42712.300569085652</v>
      </c>
      <c r="T2124" s="42">
        <f t="shared" si="232"/>
        <v>42742.300569085652</v>
      </c>
      <c r="U2124" s="40">
        <f t="shared" si="233"/>
        <v>2017</v>
      </c>
      <c r="V2124" s="40">
        <f t="shared" si="234"/>
        <v>2016</v>
      </c>
      <c r="W2124" s="50">
        <f t="shared" si="237"/>
        <v>30</v>
      </c>
    </row>
    <row r="2125" spans="1:23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13">
        <f t="shared" si="235"/>
        <v>10</v>
      </c>
      <c r="P2125" s="39">
        <f t="shared" si="236"/>
        <v>10</v>
      </c>
      <c r="Q2125" s="39" t="s">
        <v>8310</v>
      </c>
      <c r="R2125" s="39" t="s">
        <v>8314</v>
      </c>
      <c r="S2125" s="42">
        <f t="shared" si="231"/>
        <v>40198.424853090277</v>
      </c>
      <c r="T2125" s="42">
        <f t="shared" si="232"/>
        <v>40252.290976157405</v>
      </c>
      <c r="U2125" s="40">
        <f t="shared" si="233"/>
        <v>2010</v>
      </c>
      <c r="V2125" s="40">
        <f t="shared" si="234"/>
        <v>2010</v>
      </c>
      <c r="W2125" s="50">
        <f t="shared" si="237"/>
        <v>53.866123067127774</v>
      </c>
    </row>
    <row r="2126" spans="1:23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13">
        <f t="shared" si="235"/>
        <v>10</v>
      </c>
      <c r="P2126" s="39">
        <f t="shared" si="236"/>
        <v>23</v>
      </c>
      <c r="Q2126" s="39" t="s">
        <v>8310</v>
      </c>
      <c r="R2126" s="39" t="s">
        <v>8314</v>
      </c>
      <c r="S2126" s="42">
        <f t="shared" si="231"/>
        <v>40464.028187905089</v>
      </c>
      <c r="T2126" s="42">
        <f t="shared" si="232"/>
        <v>40512.208335648145</v>
      </c>
      <c r="U2126" s="40">
        <f t="shared" si="233"/>
        <v>2010</v>
      </c>
      <c r="V2126" s="40">
        <f t="shared" si="234"/>
        <v>2010</v>
      </c>
      <c r="W2126" s="50">
        <f t="shared" si="237"/>
        <v>48.180147743056295</v>
      </c>
    </row>
    <row r="2127" spans="1:23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13">
        <f t="shared" si="235"/>
        <v>1</v>
      </c>
      <c r="P2127" s="39">
        <f t="shared" si="236"/>
        <v>31.56</v>
      </c>
      <c r="Q2127" s="39" t="s">
        <v>8310</v>
      </c>
      <c r="R2127" s="39" t="s">
        <v>8314</v>
      </c>
      <c r="S2127" s="42">
        <f t="shared" si="231"/>
        <v>42191.023539733796</v>
      </c>
      <c r="T2127" s="42">
        <f t="shared" si="232"/>
        <v>42221.023539733796</v>
      </c>
      <c r="U2127" s="40">
        <f t="shared" si="233"/>
        <v>2015</v>
      </c>
      <c r="V2127" s="40">
        <f t="shared" si="234"/>
        <v>2015</v>
      </c>
      <c r="W2127" s="50">
        <f t="shared" si="237"/>
        <v>30</v>
      </c>
    </row>
    <row r="2128" spans="1:23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13">
        <f t="shared" si="235"/>
        <v>0</v>
      </c>
      <c r="P2128" s="39">
        <f t="shared" si="236"/>
        <v>5</v>
      </c>
      <c r="Q2128" s="39" t="s">
        <v>8310</v>
      </c>
      <c r="R2128" s="39" t="s">
        <v>8314</v>
      </c>
      <c r="S2128" s="42">
        <f t="shared" si="231"/>
        <v>41951.973239432868</v>
      </c>
      <c r="T2128" s="42">
        <f t="shared" si="232"/>
        <v>41981.973239432875</v>
      </c>
      <c r="U2128" s="40">
        <f t="shared" si="233"/>
        <v>2014</v>
      </c>
      <c r="V2128" s="40">
        <f t="shared" si="234"/>
        <v>2014</v>
      </c>
      <c r="W2128" s="50">
        <f t="shared" si="237"/>
        <v>30.000000000007276</v>
      </c>
    </row>
    <row r="2129" spans="1:23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13">
        <f t="shared" si="235"/>
        <v>29</v>
      </c>
      <c r="P2129" s="39">
        <f t="shared" si="236"/>
        <v>34.22</v>
      </c>
      <c r="Q2129" s="39" t="s">
        <v>8310</v>
      </c>
      <c r="R2129" s="39" t="s">
        <v>8314</v>
      </c>
      <c r="S2129" s="42">
        <f t="shared" si="231"/>
        <v>42045.505359525465</v>
      </c>
      <c r="T2129" s="42">
        <f t="shared" si="232"/>
        <v>42075.463697488427</v>
      </c>
      <c r="U2129" s="40">
        <f t="shared" si="233"/>
        <v>2015</v>
      </c>
      <c r="V2129" s="40">
        <f t="shared" si="234"/>
        <v>2015</v>
      </c>
      <c r="W2129" s="50">
        <f t="shared" si="237"/>
        <v>29.958337962962105</v>
      </c>
    </row>
    <row r="2130" spans="1:23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13">
        <f t="shared" si="235"/>
        <v>0</v>
      </c>
      <c r="P2130" s="39">
        <f t="shared" si="236"/>
        <v>25</v>
      </c>
      <c r="Q2130" s="39" t="s">
        <v>8310</v>
      </c>
      <c r="R2130" s="39" t="s">
        <v>8314</v>
      </c>
      <c r="S2130" s="42">
        <f t="shared" si="231"/>
        <v>41843.772793622687</v>
      </c>
      <c r="T2130" s="42">
        <f t="shared" si="232"/>
        <v>41903.772793622687</v>
      </c>
      <c r="U2130" s="40">
        <f t="shared" si="233"/>
        <v>2014</v>
      </c>
      <c r="V2130" s="40">
        <f t="shared" si="234"/>
        <v>2014</v>
      </c>
      <c r="W2130" s="50">
        <f t="shared" si="237"/>
        <v>60</v>
      </c>
    </row>
    <row r="2131" spans="1:23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13">
        <f t="shared" si="235"/>
        <v>12</v>
      </c>
      <c r="P2131" s="39">
        <f t="shared" si="236"/>
        <v>19.670000000000002</v>
      </c>
      <c r="Q2131" s="39" t="s">
        <v>8310</v>
      </c>
      <c r="R2131" s="39" t="s">
        <v>8314</v>
      </c>
      <c r="S2131" s="42">
        <f t="shared" si="231"/>
        <v>42409.024306712963</v>
      </c>
      <c r="T2131" s="42">
        <f t="shared" si="232"/>
        <v>42439.024306712963</v>
      </c>
      <c r="U2131" s="40">
        <f t="shared" si="233"/>
        <v>2016</v>
      </c>
      <c r="V2131" s="40">
        <f t="shared" si="234"/>
        <v>2016</v>
      </c>
      <c r="W2131" s="50">
        <f t="shared" si="237"/>
        <v>30</v>
      </c>
    </row>
    <row r="2132" spans="1:23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13">
        <f t="shared" si="235"/>
        <v>0</v>
      </c>
      <c r="P2132" s="39">
        <f t="shared" si="236"/>
        <v>21.25</v>
      </c>
      <c r="Q2132" s="39" t="s">
        <v>8310</v>
      </c>
      <c r="R2132" s="39" t="s">
        <v>8314</v>
      </c>
      <c r="S2132" s="42">
        <f t="shared" si="231"/>
        <v>41832.086384988426</v>
      </c>
      <c r="T2132" s="42">
        <f t="shared" si="232"/>
        <v>41867.086384988426</v>
      </c>
      <c r="U2132" s="40">
        <f t="shared" si="233"/>
        <v>2014</v>
      </c>
      <c r="V2132" s="40">
        <f t="shared" si="234"/>
        <v>2014</v>
      </c>
      <c r="W2132" s="50">
        <f t="shared" si="237"/>
        <v>35</v>
      </c>
    </row>
    <row r="2133" spans="1:23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13">
        <f t="shared" si="235"/>
        <v>5</v>
      </c>
      <c r="P2133" s="39">
        <f t="shared" si="236"/>
        <v>8.33</v>
      </c>
      <c r="Q2133" s="39" t="s">
        <v>8310</v>
      </c>
      <c r="R2133" s="39" t="s">
        <v>8314</v>
      </c>
      <c r="S2133" s="42">
        <f t="shared" si="231"/>
        <v>42167.207072812496</v>
      </c>
      <c r="T2133" s="42">
        <f t="shared" si="232"/>
        <v>42197.207072812496</v>
      </c>
      <c r="U2133" s="40">
        <f t="shared" si="233"/>
        <v>2015</v>
      </c>
      <c r="V2133" s="40">
        <f t="shared" si="234"/>
        <v>2015</v>
      </c>
      <c r="W2133" s="50">
        <f t="shared" si="237"/>
        <v>30</v>
      </c>
    </row>
    <row r="2134" spans="1:23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13">
        <f t="shared" si="235"/>
        <v>2</v>
      </c>
      <c r="P2134" s="39">
        <f t="shared" si="236"/>
        <v>21.34</v>
      </c>
      <c r="Q2134" s="39" t="s">
        <v>8310</v>
      </c>
      <c r="R2134" s="39" t="s">
        <v>8314</v>
      </c>
      <c r="S2134" s="42">
        <f t="shared" si="231"/>
        <v>41643.487183935184</v>
      </c>
      <c r="T2134" s="42">
        <f t="shared" si="232"/>
        <v>41673.487183935184</v>
      </c>
      <c r="U2134" s="40">
        <f t="shared" si="233"/>
        <v>2014</v>
      </c>
      <c r="V2134" s="40">
        <f t="shared" si="234"/>
        <v>2014</v>
      </c>
      <c r="W2134" s="50">
        <f t="shared" si="237"/>
        <v>30</v>
      </c>
    </row>
    <row r="2135" spans="1:23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13">
        <f t="shared" si="235"/>
        <v>2</v>
      </c>
      <c r="P2135" s="39">
        <f t="shared" si="236"/>
        <v>5.33</v>
      </c>
      <c r="Q2135" s="39" t="s">
        <v>8310</v>
      </c>
      <c r="R2135" s="39" t="s">
        <v>8314</v>
      </c>
      <c r="S2135" s="42">
        <f t="shared" si="231"/>
        <v>40619.0972152662</v>
      </c>
      <c r="T2135" s="42">
        <f t="shared" si="232"/>
        <v>40657.290976157405</v>
      </c>
      <c r="U2135" s="40">
        <f t="shared" si="233"/>
        <v>2011</v>
      </c>
      <c r="V2135" s="40">
        <f t="shared" si="234"/>
        <v>2011</v>
      </c>
      <c r="W2135" s="50">
        <f t="shared" si="237"/>
        <v>38.193760891204874</v>
      </c>
    </row>
    <row r="2136" spans="1:23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13">
        <f t="shared" si="235"/>
        <v>2</v>
      </c>
      <c r="P2136" s="39">
        <f t="shared" si="236"/>
        <v>34.67</v>
      </c>
      <c r="Q2136" s="39" t="s">
        <v>8310</v>
      </c>
      <c r="R2136" s="39" t="s">
        <v>8314</v>
      </c>
      <c r="S2136" s="42">
        <f t="shared" si="231"/>
        <v>41361.886474432875</v>
      </c>
      <c r="T2136" s="42">
        <f t="shared" si="232"/>
        <v>41391.886474432875</v>
      </c>
      <c r="U2136" s="40">
        <f t="shared" si="233"/>
        <v>2013</v>
      </c>
      <c r="V2136" s="40">
        <f t="shared" si="234"/>
        <v>2013</v>
      </c>
      <c r="W2136" s="50">
        <f t="shared" si="237"/>
        <v>30</v>
      </c>
    </row>
    <row r="2137" spans="1:23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13">
        <f t="shared" si="235"/>
        <v>10</v>
      </c>
      <c r="P2137" s="39">
        <f t="shared" si="236"/>
        <v>21.73</v>
      </c>
      <c r="Q2137" s="39" t="s">
        <v>8310</v>
      </c>
      <c r="R2137" s="39" t="s">
        <v>8314</v>
      </c>
      <c r="S2137" s="42">
        <f t="shared" si="231"/>
        <v>41156.963345289354</v>
      </c>
      <c r="T2137" s="42">
        <f t="shared" si="232"/>
        <v>41186.963345289354</v>
      </c>
      <c r="U2137" s="40">
        <f t="shared" si="233"/>
        <v>2012</v>
      </c>
      <c r="V2137" s="40">
        <f t="shared" si="234"/>
        <v>2012</v>
      </c>
      <c r="W2137" s="50">
        <f t="shared" si="237"/>
        <v>30</v>
      </c>
    </row>
    <row r="2138" spans="1:23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13">
        <f t="shared" si="235"/>
        <v>0</v>
      </c>
      <c r="P2138" s="39">
        <f t="shared" si="236"/>
        <v>11.92</v>
      </c>
      <c r="Q2138" s="39" t="s">
        <v>8310</v>
      </c>
      <c r="R2138" s="39" t="s">
        <v>8314</v>
      </c>
      <c r="S2138" s="42">
        <f t="shared" si="231"/>
        <v>41536.509106319441</v>
      </c>
      <c r="T2138" s="42">
        <f t="shared" si="232"/>
        <v>41566.509106319441</v>
      </c>
      <c r="U2138" s="40">
        <f t="shared" si="233"/>
        <v>2013</v>
      </c>
      <c r="V2138" s="40">
        <f t="shared" si="234"/>
        <v>2013</v>
      </c>
      <c r="W2138" s="50">
        <f t="shared" si="237"/>
        <v>30</v>
      </c>
    </row>
    <row r="2139" spans="1:23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13">
        <f t="shared" si="235"/>
        <v>28</v>
      </c>
      <c r="P2139" s="39">
        <f t="shared" si="236"/>
        <v>26.6</v>
      </c>
      <c r="Q2139" s="39" t="s">
        <v>8310</v>
      </c>
      <c r="R2139" s="39" t="s">
        <v>8314</v>
      </c>
      <c r="S2139" s="42">
        <f t="shared" si="231"/>
        <v>41948.771171631946</v>
      </c>
      <c r="T2139" s="42">
        <f t="shared" si="232"/>
        <v>41978.771171631946</v>
      </c>
      <c r="U2139" s="40">
        <f t="shared" si="233"/>
        <v>2014</v>
      </c>
      <c r="V2139" s="40">
        <f t="shared" si="234"/>
        <v>2014</v>
      </c>
      <c r="W2139" s="50">
        <f t="shared" si="237"/>
        <v>30</v>
      </c>
    </row>
    <row r="2140" spans="1:23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13">
        <f t="shared" si="235"/>
        <v>13</v>
      </c>
      <c r="P2140" s="39">
        <f t="shared" si="236"/>
        <v>10.67</v>
      </c>
      <c r="Q2140" s="39" t="s">
        <v>8310</v>
      </c>
      <c r="R2140" s="39" t="s">
        <v>8314</v>
      </c>
      <c r="S2140" s="42">
        <f t="shared" si="231"/>
        <v>41557.013186793978</v>
      </c>
      <c r="T2140" s="42">
        <f t="shared" si="232"/>
        <v>41587.054860405093</v>
      </c>
      <c r="U2140" s="40">
        <f t="shared" si="233"/>
        <v>2013</v>
      </c>
      <c r="V2140" s="40">
        <f t="shared" si="234"/>
        <v>2013</v>
      </c>
      <c r="W2140" s="50">
        <f t="shared" si="237"/>
        <v>30.041673611114675</v>
      </c>
    </row>
    <row r="2141" spans="1:23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13">
        <f t="shared" si="235"/>
        <v>5</v>
      </c>
      <c r="P2141" s="39">
        <f t="shared" si="236"/>
        <v>29.04</v>
      </c>
      <c r="Q2141" s="39" t="s">
        <v>8310</v>
      </c>
      <c r="R2141" s="39" t="s">
        <v>8314</v>
      </c>
      <c r="S2141" s="42">
        <f t="shared" si="231"/>
        <v>42647.750092685179</v>
      </c>
      <c r="T2141" s="42">
        <f t="shared" si="232"/>
        <v>42677.750092685179</v>
      </c>
      <c r="U2141" s="40">
        <f t="shared" si="233"/>
        <v>2016</v>
      </c>
      <c r="V2141" s="40">
        <f t="shared" si="234"/>
        <v>2016</v>
      </c>
      <c r="W2141" s="50">
        <f t="shared" si="237"/>
        <v>30</v>
      </c>
    </row>
    <row r="2142" spans="1:23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13">
        <f t="shared" si="235"/>
        <v>0</v>
      </c>
      <c r="P2142" s="39">
        <f t="shared" si="236"/>
        <v>50.91</v>
      </c>
      <c r="Q2142" s="39" t="s">
        <v>8310</v>
      </c>
      <c r="R2142" s="39" t="s">
        <v>8314</v>
      </c>
      <c r="S2142" s="42">
        <f t="shared" si="231"/>
        <v>41255.833616018521</v>
      </c>
      <c r="T2142" s="42">
        <f t="shared" si="232"/>
        <v>41285.833616018521</v>
      </c>
      <c r="U2142" s="40">
        <f t="shared" si="233"/>
        <v>2013</v>
      </c>
      <c r="V2142" s="40">
        <f t="shared" si="234"/>
        <v>2012</v>
      </c>
      <c r="W2142" s="50">
        <f t="shared" si="237"/>
        <v>30</v>
      </c>
    </row>
    <row r="2143" spans="1:23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13">
        <f t="shared" si="235"/>
        <v>0</v>
      </c>
      <c r="P2143" s="39">
        <f t="shared" si="236"/>
        <v>0</v>
      </c>
      <c r="Q2143" s="39" t="s">
        <v>8310</v>
      </c>
      <c r="R2143" s="39" t="s">
        <v>8314</v>
      </c>
      <c r="S2143" s="42">
        <f t="shared" si="231"/>
        <v>41927.235643043983</v>
      </c>
      <c r="T2143" s="42">
        <f t="shared" si="232"/>
        <v>41957.277305081021</v>
      </c>
      <c r="U2143" s="40">
        <f t="shared" si="233"/>
        <v>2014</v>
      </c>
      <c r="V2143" s="40">
        <f t="shared" si="234"/>
        <v>2014</v>
      </c>
      <c r="W2143" s="50">
        <f t="shared" si="237"/>
        <v>30.041662037037895</v>
      </c>
    </row>
    <row r="2144" spans="1:23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13">
        <f t="shared" si="235"/>
        <v>6</v>
      </c>
      <c r="P2144" s="39">
        <f t="shared" si="236"/>
        <v>50.08</v>
      </c>
      <c r="Q2144" s="39" t="s">
        <v>8310</v>
      </c>
      <c r="R2144" s="39" t="s">
        <v>8314</v>
      </c>
      <c r="S2144" s="42">
        <f t="shared" si="231"/>
        <v>42340.701504745375</v>
      </c>
      <c r="T2144" s="42">
        <f t="shared" si="232"/>
        <v>42368.701507060185</v>
      </c>
      <c r="U2144" s="40">
        <f t="shared" si="233"/>
        <v>2015</v>
      </c>
      <c r="V2144" s="40">
        <f t="shared" si="234"/>
        <v>2015</v>
      </c>
      <c r="W2144" s="50">
        <f t="shared" si="237"/>
        <v>28.000002314809535</v>
      </c>
    </row>
    <row r="2145" spans="1:23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13">
        <f t="shared" si="235"/>
        <v>11</v>
      </c>
      <c r="P2145" s="39">
        <f t="shared" si="236"/>
        <v>45</v>
      </c>
      <c r="Q2145" s="39" t="s">
        <v>8310</v>
      </c>
      <c r="R2145" s="39" t="s">
        <v>8314</v>
      </c>
      <c r="S2145" s="42">
        <f t="shared" si="231"/>
        <v>40332.886722361116</v>
      </c>
      <c r="T2145" s="42">
        <f t="shared" si="232"/>
        <v>40380.791675925924</v>
      </c>
      <c r="U2145" s="40">
        <f t="shared" si="233"/>
        <v>2010</v>
      </c>
      <c r="V2145" s="40">
        <f t="shared" si="234"/>
        <v>2010</v>
      </c>
      <c r="W2145" s="50">
        <f t="shared" si="237"/>
        <v>47.904953564808238</v>
      </c>
    </row>
    <row r="2146" spans="1:23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13">
        <f t="shared" si="235"/>
        <v>2</v>
      </c>
      <c r="P2146" s="39">
        <f t="shared" si="236"/>
        <v>25.29</v>
      </c>
      <c r="Q2146" s="39" t="s">
        <v>8310</v>
      </c>
      <c r="R2146" s="39" t="s">
        <v>8314</v>
      </c>
      <c r="S2146" s="42">
        <f t="shared" si="231"/>
        <v>41499.54676203704</v>
      </c>
      <c r="T2146" s="42">
        <f t="shared" si="232"/>
        <v>41531.546759722223</v>
      </c>
      <c r="U2146" s="40">
        <f t="shared" si="233"/>
        <v>2013</v>
      </c>
      <c r="V2146" s="40">
        <f t="shared" si="234"/>
        <v>2013</v>
      </c>
      <c r="W2146" s="50">
        <f t="shared" si="237"/>
        <v>31.999997685183189</v>
      </c>
    </row>
    <row r="2147" spans="1:23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13">
        <f t="shared" si="235"/>
        <v>30</v>
      </c>
      <c r="P2147" s="39">
        <f t="shared" si="236"/>
        <v>51.29</v>
      </c>
      <c r="Q2147" s="39" t="s">
        <v>8310</v>
      </c>
      <c r="R2147" s="39" t="s">
        <v>8314</v>
      </c>
      <c r="S2147" s="42">
        <f t="shared" si="231"/>
        <v>41575.237441134261</v>
      </c>
      <c r="T2147" s="42">
        <f t="shared" si="232"/>
        <v>41605.279103171299</v>
      </c>
      <c r="U2147" s="40">
        <f t="shared" si="233"/>
        <v>2013</v>
      </c>
      <c r="V2147" s="40">
        <f t="shared" si="234"/>
        <v>2013</v>
      </c>
      <c r="W2147" s="50">
        <f t="shared" si="237"/>
        <v>30.041662037037895</v>
      </c>
    </row>
    <row r="2148" spans="1:23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13">
        <f t="shared" si="235"/>
        <v>0</v>
      </c>
      <c r="P2148" s="39">
        <f t="shared" si="236"/>
        <v>1</v>
      </c>
      <c r="Q2148" s="39" t="s">
        <v>8310</v>
      </c>
      <c r="R2148" s="39" t="s">
        <v>8314</v>
      </c>
      <c r="S2148" s="42">
        <f t="shared" si="231"/>
        <v>42397.679524421299</v>
      </c>
      <c r="T2148" s="42">
        <f t="shared" si="232"/>
        <v>42411.679519791665</v>
      </c>
      <c r="U2148" s="40">
        <f t="shared" si="233"/>
        <v>2016</v>
      </c>
      <c r="V2148" s="40">
        <f t="shared" si="234"/>
        <v>2016</v>
      </c>
      <c r="W2148" s="50">
        <f t="shared" si="237"/>
        <v>13.999995370366378</v>
      </c>
    </row>
    <row r="2149" spans="1:23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13">
        <f t="shared" si="235"/>
        <v>1</v>
      </c>
      <c r="P2149" s="39">
        <f t="shared" si="236"/>
        <v>49.38</v>
      </c>
      <c r="Q2149" s="39" t="s">
        <v>8310</v>
      </c>
      <c r="R2149" s="39" t="s">
        <v>8314</v>
      </c>
      <c r="S2149" s="42">
        <f t="shared" si="231"/>
        <v>41927.295703101852</v>
      </c>
      <c r="T2149" s="42">
        <f t="shared" si="232"/>
        <v>41959.337362824081</v>
      </c>
      <c r="U2149" s="40">
        <f t="shared" si="233"/>
        <v>2014</v>
      </c>
      <c r="V2149" s="40">
        <f t="shared" si="234"/>
        <v>2014</v>
      </c>
      <c r="W2149" s="50">
        <f t="shared" si="237"/>
        <v>32.04165972222836</v>
      </c>
    </row>
    <row r="2150" spans="1:23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13">
        <f t="shared" si="235"/>
        <v>2</v>
      </c>
      <c r="P2150" s="39">
        <f t="shared" si="236"/>
        <v>1</v>
      </c>
      <c r="Q2150" s="39" t="s">
        <v>8310</v>
      </c>
      <c r="R2150" s="39" t="s">
        <v>8314</v>
      </c>
      <c r="S2150" s="42">
        <f t="shared" si="231"/>
        <v>42066.733590069445</v>
      </c>
      <c r="T2150" s="42">
        <f t="shared" si="232"/>
        <v>42096.691928032407</v>
      </c>
      <c r="U2150" s="40">
        <f t="shared" si="233"/>
        <v>2015</v>
      </c>
      <c r="V2150" s="40">
        <f t="shared" si="234"/>
        <v>2015</v>
      </c>
      <c r="W2150" s="50">
        <f t="shared" si="237"/>
        <v>29.958337962962105</v>
      </c>
    </row>
    <row r="2151" spans="1:23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13">
        <f t="shared" si="235"/>
        <v>0</v>
      </c>
      <c r="P2151" s="39">
        <f t="shared" si="236"/>
        <v>0</v>
      </c>
      <c r="Q2151" s="39" t="s">
        <v>8310</v>
      </c>
      <c r="R2151" s="39" t="s">
        <v>8314</v>
      </c>
      <c r="S2151" s="42">
        <f t="shared" si="231"/>
        <v>40355.024960138886</v>
      </c>
      <c r="T2151" s="42">
        <f t="shared" si="232"/>
        <v>40390.000004629634</v>
      </c>
      <c r="U2151" s="40">
        <f t="shared" si="233"/>
        <v>2010</v>
      </c>
      <c r="V2151" s="40">
        <f t="shared" si="234"/>
        <v>2010</v>
      </c>
      <c r="W2151" s="50">
        <f t="shared" si="237"/>
        <v>34.975044490747678</v>
      </c>
    </row>
    <row r="2152" spans="1:23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13">
        <f t="shared" si="235"/>
        <v>1</v>
      </c>
      <c r="P2152" s="39">
        <f t="shared" si="236"/>
        <v>101.25</v>
      </c>
      <c r="Q2152" s="39" t="s">
        <v>8310</v>
      </c>
      <c r="R2152" s="39" t="s">
        <v>8314</v>
      </c>
      <c r="S2152" s="42">
        <f t="shared" si="231"/>
        <v>42534.284717581017</v>
      </c>
      <c r="T2152" s="42">
        <f t="shared" si="232"/>
        <v>42564.284717581017</v>
      </c>
      <c r="U2152" s="40">
        <f t="shared" si="233"/>
        <v>2016</v>
      </c>
      <c r="V2152" s="40">
        <f t="shared" si="234"/>
        <v>2016</v>
      </c>
      <c r="W2152" s="50">
        <f t="shared" si="237"/>
        <v>30</v>
      </c>
    </row>
    <row r="2153" spans="1:23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13">
        <f t="shared" si="235"/>
        <v>0</v>
      </c>
      <c r="P2153" s="39">
        <f t="shared" si="236"/>
        <v>19.670000000000002</v>
      </c>
      <c r="Q2153" s="39" t="s">
        <v>8310</v>
      </c>
      <c r="R2153" s="39" t="s">
        <v>8314</v>
      </c>
      <c r="S2153" s="42">
        <f t="shared" si="231"/>
        <v>42520.847391365744</v>
      </c>
      <c r="T2153" s="42">
        <f t="shared" si="232"/>
        <v>42550.847391365744</v>
      </c>
      <c r="U2153" s="40">
        <f t="shared" si="233"/>
        <v>2016</v>
      </c>
      <c r="V2153" s="40">
        <f t="shared" si="234"/>
        <v>2016</v>
      </c>
      <c r="W2153" s="50">
        <f t="shared" si="237"/>
        <v>30</v>
      </c>
    </row>
    <row r="2154" spans="1:23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13">
        <f t="shared" si="235"/>
        <v>0</v>
      </c>
      <c r="P2154" s="39">
        <f t="shared" si="236"/>
        <v>12.5</v>
      </c>
      <c r="Q2154" s="39" t="s">
        <v>8310</v>
      </c>
      <c r="R2154" s="39" t="s">
        <v>8314</v>
      </c>
      <c r="S2154" s="42">
        <f t="shared" si="231"/>
        <v>41683.832285983794</v>
      </c>
      <c r="T2154" s="42">
        <f t="shared" si="232"/>
        <v>41713.790623946763</v>
      </c>
      <c r="U2154" s="40">
        <f t="shared" si="233"/>
        <v>2014</v>
      </c>
      <c r="V2154" s="40">
        <f t="shared" si="234"/>
        <v>2014</v>
      </c>
      <c r="W2154" s="50">
        <f t="shared" si="237"/>
        <v>29.958337962969381</v>
      </c>
    </row>
    <row r="2155" spans="1:23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13">
        <f t="shared" si="235"/>
        <v>0</v>
      </c>
      <c r="P2155" s="39">
        <f t="shared" si="236"/>
        <v>8.5</v>
      </c>
      <c r="Q2155" s="39" t="s">
        <v>8310</v>
      </c>
      <c r="R2155" s="39" t="s">
        <v>8314</v>
      </c>
      <c r="S2155" s="42">
        <f t="shared" si="231"/>
        <v>41974.91109627315</v>
      </c>
      <c r="T2155" s="42">
        <f t="shared" si="232"/>
        <v>42014.332647453703</v>
      </c>
      <c r="U2155" s="40">
        <f t="shared" si="233"/>
        <v>2015</v>
      </c>
      <c r="V2155" s="40">
        <f t="shared" si="234"/>
        <v>2014</v>
      </c>
      <c r="W2155" s="50">
        <f t="shared" si="237"/>
        <v>39.421551180552342</v>
      </c>
    </row>
    <row r="2156" spans="1:23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13">
        <f t="shared" si="235"/>
        <v>1</v>
      </c>
      <c r="P2156" s="39">
        <f t="shared" si="236"/>
        <v>1</v>
      </c>
      <c r="Q2156" s="39" t="s">
        <v>8310</v>
      </c>
      <c r="R2156" s="39" t="s">
        <v>8314</v>
      </c>
      <c r="S2156" s="42">
        <f t="shared" si="231"/>
        <v>41647.632266516201</v>
      </c>
      <c r="T2156" s="42">
        <f t="shared" si="232"/>
        <v>41667.632266516201</v>
      </c>
      <c r="U2156" s="40">
        <f t="shared" si="233"/>
        <v>2014</v>
      </c>
      <c r="V2156" s="40">
        <f t="shared" si="234"/>
        <v>2014</v>
      </c>
      <c r="W2156" s="50">
        <f t="shared" si="237"/>
        <v>20</v>
      </c>
    </row>
    <row r="2157" spans="1:23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13">
        <f t="shared" si="235"/>
        <v>2</v>
      </c>
      <c r="P2157" s="39">
        <f t="shared" si="236"/>
        <v>23</v>
      </c>
      <c r="Q2157" s="39" t="s">
        <v>8310</v>
      </c>
      <c r="R2157" s="39" t="s">
        <v>8314</v>
      </c>
      <c r="S2157" s="42">
        <f t="shared" si="231"/>
        <v>42430.747522974532</v>
      </c>
      <c r="T2157" s="42">
        <f t="shared" si="232"/>
        <v>42460.705849363425</v>
      </c>
      <c r="U2157" s="40">
        <f t="shared" si="233"/>
        <v>2016</v>
      </c>
      <c r="V2157" s="40">
        <f t="shared" si="234"/>
        <v>2016</v>
      </c>
      <c r="W2157" s="50">
        <f t="shared" si="237"/>
        <v>29.958326388892601</v>
      </c>
    </row>
    <row r="2158" spans="1:23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13">
        <f t="shared" si="235"/>
        <v>3</v>
      </c>
      <c r="P2158" s="39">
        <f t="shared" si="236"/>
        <v>17.989999999999998</v>
      </c>
      <c r="Q2158" s="39" t="s">
        <v>8310</v>
      </c>
      <c r="R2158" s="39" t="s">
        <v>8314</v>
      </c>
      <c r="S2158" s="42">
        <f t="shared" si="231"/>
        <v>41488.854240810186</v>
      </c>
      <c r="T2158" s="42">
        <f t="shared" si="232"/>
        <v>41533.854240810186</v>
      </c>
      <c r="U2158" s="40">
        <f t="shared" si="233"/>
        <v>2013</v>
      </c>
      <c r="V2158" s="40">
        <f t="shared" si="234"/>
        <v>2013</v>
      </c>
      <c r="W2158" s="50">
        <f t="shared" si="237"/>
        <v>45</v>
      </c>
    </row>
    <row r="2159" spans="1:23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13">
        <f t="shared" si="235"/>
        <v>28</v>
      </c>
      <c r="P2159" s="39">
        <f t="shared" si="236"/>
        <v>370.95</v>
      </c>
      <c r="Q2159" s="39" t="s">
        <v>8310</v>
      </c>
      <c r="R2159" s="39" t="s">
        <v>8314</v>
      </c>
      <c r="S2159" s="42">
        <f t="shared" si="231"/>
        <v>42694.981293784716</v>
      </c>
      <c r="T2159" s="42">
        <f t="shared" si="232"/>
        <v>42727.332649768519</v>
      </c>
      <c r="U2159" s="40">
        <f t="shared" si="233"/>
        <v>2016</v>
      </c>
      <c r="V2159" s="40">
        <f t="shared" si="234"/>
        <v>2016</v>
      </c>
      <c r="W2159" s="50">
        <f t="shared" si="237"/>
        <v>32.351355983802932</v>
      </c>
    </row>
    <row r="2160" spans="1:23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13">
        <f t="shared" si="235"/>
        <v>7</v>
      </c>
      <c r="P2160" s="39">
        <f t="shared" si="236"/>
        <v>63.57</v>
      </c>
      <c r="Q2160" s="39" t="s">
        <v>8310</v>
      </c>
      <c r="R2160" s="39" t="s">
        <v>8314</v>
      </c>
      <c r="S2160" s="42">
        <f t="shared" si="231"/>
        <v>41264.853874699074</v>
      </c>
      <c r="T2160" s="42">
        <f t="shared" si="232"/>
        <v>41309.853874699074</v>
      </c>
      <c r="U2160" s="40">
        <f t="shared" si="233"/>
        <v>2013</v>
      </c>
      <c r="V2160" s="40">
        <f t="shared" si="234"/>
        <v>2012</v>
      </c>
      <c r="W2160" s="50">
        <f t="shared" si="237"/>
        <v>45</v>
      </c>
    </row>
    <row r="2161" spans="1:23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13">
        <f t="shared" si="235"/>
        <v>1</v>
      </c>
      <c r="P2161" s="39">
        <f t="shared" si="236"/>
        <v>13</v>
      </c>
      <c r="Q2161" s="39" t="s">
        <v>8310</v>
      </c>
      <c r="R2161" s="39" t="s">
        <v>8314</v>
      </c>
      <c r="S2161" s="42">
        <f t="shared" si="231"/>
        <v>40710.731187199075</v>
      </c>
      <c r="T2161" s="42">
        <f t="shared" si="232"/>
        <v>40740.731187199075</v>
      </c>
      <c r="U2161" s="40">
        <f t="shared" si="233"/>
        <v>2011</v>
      </c>
      <c r="V2161" s="40">
        <f t="shared" si="234"/>
        <v>2011</v>
      </c>
      <c r="W2161" s="50">
        <f t="shared" si="237"/>
        <v>30</v>
      </c>
    </row>
    <row r="2162" spans="1:23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13">
        <f t="shared" si="235"/>
        <v>1</v>
      </c>
      <c r="P2162" s="39">
        <f t="shared" si="236"/>
        <v>5.31</v>
      </c>
      <c r="Q2162" s="39" t="s">
        <v>8310</v>
      </c>
      <c r="R2162" s="39" t="s">
        <v>8314</v>
      </c>
      <c r="S2162" s="42">
        <f t="shared" si="231"/>
        <v>41018.711864641205</v>
      </c>
      <c r="T2162" s="42">
        <f t="shared" si="232"/>
        <v>41048.711864641205</v>
      </c>
      <c r="U2162" s="40">
        <f t="shared" si="233"/>
        <v>2012</v>
      </c>
      <c r="V2162" s="40">
        <f t="shared" si="234"/>
        <v>2012</v>
      </c>
      <c r="W2162" s="50">
        <f t="shared" si="237"/>
        <v>30</v>
      </c>
    </row>
    <row r="2163" spans="1:23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13">
        <f t="shared" si="235"/>
        <v>116</v>
      </c>
      <c r="P2163" s="39">
        <f t="shared" si="236"/>
        <v>35.619999999999997</v>
      </c>
      <c r="Q2163" s="39" t="s">
        <v>8309</v>
      </c>
      <c r="R2163" s="39" t="s">
        <v>8308</v>
      </c>
      <c r="S2163" s="42">
        <f t="shared" si="231"/>
        <v>42240.852535405094</v>
      </c>
      <c r="T2163" s="42">
        <f t="shared" si="232"/>
        <v>42270.852535405094</v>
      </c>
      <c r="U2163" s="40">
        <f t="shared" si="233"/>
        <v>2015</v>
      </c>
      <c r="V2163" s="40">
        <f t="shared" si="234"/>
        <v>2015</v>
      </c>
      <c r="W2163" s="50">
        <f t="shared" si="237"/>
        <v>30</v>
      </c>
    </row>
    <row r="2164" spans="1:23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13">
        <f t="shared" si="235"/>
        <v>112</v>
      </c>
      <c r="P2164" s="39">
        <f t="shared" si="236"/>
        <v>87.1</v>
      </c>
      <c r="Q2164" s="39" t="s">
        <v>8309</v>
      </c>
      <c r="R2164" s="39" t="s">
        <v>8308</v>
      </c>
      <c r="S2164" s="42">
        <f t="shared" si="231"/>
        <v>41813.766108692129</v>
      </c>
      <c r="T2164" s="42">
        <f t="shared" si="232"/>
        <v>41844.766101747686</v>
      </c>
      <c r="U2164" s="40">
        <f t="shared" si="233"/>
        <v>2014</v>
      </c>
      <c r="V2164" s="40">
        <f t="shared" si="234"/>
        <v>2014</v>
      </c>
      <c r="W2164" s="50">
        <f t="shared" si="237"/>
        <v>30.999993055556843</v>
      </c>
    </row>
    <row r="2165" spans="1:23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13">
        <f t="shared" si="235"/>
        <v>132</v>
      </c>
      <c r="P2165" s="39">
        <f t="shared" si="236"/>
        <v>75.11</v>
      </c>
      <c r="Q2165" s="39" t="s">
        <v>8309</v>
      </c>
      <c r="R2165" s="39" t="s">
        <v>8308</v>
      </c>
      <c r="S2165" s="42">
        <f t="shared" si="231"/>
        <v>42111.899543055551</v>
      </c>
      <c r="T2165" s="42">
        <f t="shared" si="232"/>
        <v>42163.159726851853</v>
      </c>
      <c r="U2165" s="40">
        <f t="shared" si="233"/>
        <v>2015</v>
      </c>
      <c r="V2165" s="40">
        <f t="shared" si="234"/>
        <v>2015</v>
      </c>
      <c r="W2165" s="50">
        <f t="shared" si="237"/>
        <v>51.260183796301135</v>
      </c>
    </row>
    <row r="2166" spans="1:23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13">
        <f t="shared" si="235"/>
        <v>103</v>
      </c>
      <c r="P2166" s="39">
        <f t="shared" si="236"/>
        <v>68.010000000000005</v>
      </c>
      <c r="Q2166" s="39" t="s">
        <v>8309</v>
      </c>
      <c r="R2166" s="39" t="s">
        <v>8308</v>
      </c>
      <c r="S2166" s="42">
        <f t="shared" si="231"/>
        <v>42515.717759421299</v>
      </c>
      <c r="T2166" s="42">
        <f t="shared" si="232"/>
        <v>42546.165973842595</v>
      </c>
      <c r="U2166" s="40">
        <f t="shared" si="233"/>
        <v>2016</v>
      </c>
      <c r="V2166" s="40">
        <f t="shared" si="234"/>
        <v>2016</v>
      </c>
      <c r="W2166" s="50">
        <f t="shared" si="237"/>
        <v>30.448214421296143</v>
      </c>
    </row>
    <row r="2167" spans="1:23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13">
        <f t="shared" si="235"/>
        <v>139</v>
      </c>
      <c r="P2167" s="39">
        <f t="shared" si="236"/>
        <v>29.62</v>
      </c>
      <c r="Q2167" s="39" t="s">
        <v>8309</v>
      </c>
      <c r="R2167" s="39" t="s">
        <v>8308</v>
      </c>
      <c r="S2167" s="42">
        <f t="shared" si="231"/>
        <v>42438.667074479163</v>
      </c>
      <c r="T2167" s="42">
        <f t="shared" si="232"/>
        <v>42468.625412442125</v>
      </c>
      <c r="U2167" s="40">
        <f t="shared" si="233"/>
        <v>2016</v>
      </c>
      <c r="V2167" s="40">
        <f t="shared" si="234"/>
        <v>2016</v>
      </c>
      <c r="W2167" s="50">
        <f t="shared" si="237"/>
        <v>29.958337962962105</v>
      </c>
    </row>
    <row r="2168" spans="1:23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13">
        <f t="shared" si="235"/>
        <v>147</v>
      </c>
      <c r="P2168" s="39">
        <f t="shared" si="236"/>
        <v>91.63</v>
      </c>
      <c r="Q2168" s="39" t="s">
        <v>8309</v>
      </c>
      <c r="R2168" s="39" t="s">
        <v>8308</v>
      </c>
      <c r="S2168" s="42">
        <f t="shared" si="231"/>
        <v>41933.838171504627</v>
      </c>
      <c r="T2168" s="42">
        <f t="shared" si="232"/>
        <v>41978.879845115742</v>
      </c>
      <c r="U2168" s="40">
        <f t="shared" si="233"/>
        <v>2014</v>
      </c>
      <c r="V2168" s="40">
        <f t="shared" si="234"/>
        <v>2014</v>
      </c>
      <c r="W2168" s="50">
        <f t="shared" si="237"/>
        <v>45.041673611114675</v>
      </c>
    </row>
    <row r="2169" spans="1:23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13">
        <f t="shared" si="235"/>
        <v>120</v>
      </c>
      <c r="P2169" s="39">
        <f t="shared" si="236"/>
        <v>22.5</v>
      </c>
      <c r="Q2169" s="39" t="s">
        <v>8309</v>
      </c>
      <c r="R2169" s="39" t="s">
        <v>8308</v>
      </c>
      <c r="S2169" s="42">
        <f t="shared" si="231"/>
        <v>41153.066404363424</v>
      </c>
      <c r="T2169" s="42">
        <f t="shared" si="232"/>
        <v>41167.066411307867</v>
      </c>
      <c r="U2169" s="40">
        <f t="shared" si="233"/>
        <v>2012</v>
      </c>
      <c r="V2169" s="40">
        <f t="shared" si="234"/>
        <v>2012</v>
      </c>
      <c r="W2169" s="50">
        <f t="shared" si="237"/>
        <v>14.000006944443157</v>
      </c>
    </row>
    <row r="2170" spans="1:23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13">
        <f t="shared" si="235"/>
        <v>122</v>
      </c>
      <c r="P2170" s="39">
        <f t="shared" si="236"/>
        <v>64.37</v>
      </c>
      <c r="Q2170" s="39" t="s">
        <v>8309</v>
      </c>
      <c r="R2170" s="39" t="s">
        <v>8308</v>
      </c>
      <c r="S2170" s="42">
        <f t="shared" si="231"/>
        <v>42745.600246076385</v>
      </c>
      <c r="T2170" s="42">
        <f t="shared" si="232"/>
        <v>42776.208342592596</v>
      </c>
      <c r="U2170" s="40">
        <f t="shared" si="233"/>
        <v>2017</v>
      </c>
      <c r="V2170" s="40">
        <f t="shared" si="234"/>
        <v>2017</v>
      </c>
      <c r="W2170" s="50">
        <f t="shared" si="237"/>
        <v>30.608096516210935</v>
      </c>
    </row>
    <row r="2171" spans="1:23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13">
        <f t="shared" si="235"/>
        <v>100</v>
      </c>
      <c r="P2171" s="39">
        <f t="shared" si="236"/>
        <v>21.86</v>
      </c>
      <c r="Q2171" s="39" t="s">
        <v>8309</v>
      </c>
      <c r="R2171" s="39" t="s">
        <v>8308</v>
      </c>
      <c r="S2171" s="42">
        <f t="shared" si="231"/>
        <v>42793.700823506952</v>
      </c>
      <c r="T2171" s="42">
        <f t="shared" si="232"/>
        <v>42796.700825821761</v>
      </c>
      <c r="U2171" s="40">
        <f t="shared" si="233"/>
        <v>2017</v>
      </c>
      <c r="V2171" s="40">
        <f t="shared" si="234"/>
        <v>2017</v>
      </c>
      <c r="W2171" s="50">
        <f t="shared" si="237"/>
        <v>3.0000023148095352</v>
      </c>
    </row>
    <row r="2172" spans="1:23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13">
        <f t="shared" si="235"/>
        <v>181</v>
      </c>
      <c r="P2172" s="39">
        <f t="shared" si="236"/>
        <v>33.32</v>
      </c>
      <c r="Q2172" s="39" t="s">
        <v>8309</v>
      </c>
      <c r="R2172" s="39" t="s">
        <v>8308</v>
      </c>
      <c r="S2172" s="42">
        <f t="shared" si="231"/>
        <v>42198.750259513894</v>
      </c>
      <c r="T2172" s="42">
        <f t="shared" si="232"/>
        <v>42238.750259513894</v>
      </c>
      <c r="U2172" s="40">
        <f t="shared" si="233"/>
        <v>2015</v>
      </c>
      <c r="V2172" s="40">
        <f t="shared" si="234"/>
        <v>2015</v>
      </c>
      <c r="W2172" s="50">
        <f t="shared" si="237"/>
        <v>40</v>
      </c>
    </row>
    <row r="2173" spans="1:23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13">
        <f t="shared" si="235"/>
        <v>106</v>
      </c>
      <c r="P2173" s="39">
        <f t="shared" si="236"/>
        <v>90.28</v>
      </c>
      <c r="Q2173" s="39" t="s">
        <v>8309</v>
      </c>
      <c r="R2173" s="39" t="s">
        <v>8308</v>
      </c>
      <c r="S2173" s="42">
        <f t="shared" si="231"/>
        <v>42141.957123784727</v>
      </c>
      <c r="T2173" s="42">
        <f t="shared" si="232"/>
        <v>42177.208335648145</v>
      </c>
      <c r="U2173" s="40">
        <f t="shared" si="233"/>
        <v>2015</v>
      </c>
      <c r="V2173" s="40">
        <f t="shared" si="234"/>
        <v>2015</v>
      </c>
      <c r="W2173" s="50">
        <f t="shared" si="237"/>
        <v>35.251211863418575</v>
      </c>
    </row>
    <row r="2174" spans="1:23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13">
        <f t="shared" si="235"/>
        <v>100</v>
      </c>
      <c r="P2174" s="39">
        <f t="shared" si="236"/>
        <v>76.92</v>
      </c>
      <c r="Q2174" s="39" t="s">
        <v>8309</v>
      </c>
      <c r="R2174" s="39" t="s">
        <v>8308</v>
      </c>
      <c r="S2174" s="42">
        <f t="shared" si="231"/>
        <v>42082.580096296297</v>
      </c>
      <c r="T2174" s="42">
        <f t="shared" si="232"/>
        <v>42112.580096296297</v>
      </c>
      <c r="U2174" s="40">
        <f t="shared" si="233"/>
        <v>2015</v>
      </c>
      <c r="V2174" s="40">
        <f t="shared" si="234"/>
        <v>2015</v>
      </c>
      <c r="W2174" s="50">
        <f t="shared" si="237"/>
        <v>30</v>
      </c>
    </row>
    <row r="2175" spans="1:23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13">
        <f t="shared" si="235"/>
        <v>127</v>
      </c>
      <c r="P2175" s="39">
        <f t="shared" si="236"/>
        <v>59.23</v>
      </c>
      <c r="Q2175" s="39" t="s">
        <v>8309</v>
      </c>
      <c r="R2175" s="39" t="s">
        <v>8308</v>
      </c>
      <c r="S2175" s="42">
        <f t="shared" si="231"/>
        <v>41495.692630127312</v>
      </c>
      <c r="T2175" s="42">
        <f t="shared" si="232"/>
        <v>41527.165978472221</v>
      </c>
      <c r="U2175" s="40">
        <f t="shared" si="233"/>
        <v>2013</v>
      </c>
      <c r="V2175" s="40">
        <f t="shared" si="234"/>
        <v>2013</v>
      </c>
      <c r="W2175" s="50">
        <f t="shared" si="237"/>
        <v>31.473348344909027</v>
      </c>
    </row>
    <row r="2176" spans="1:23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13">
        <f t="shared" si="235"/>
        <v>103</v>
      </c>
      <c r="P2176" s="39">
        <f t="shared" si="236"/>
        <v>65.38</v>
      </c>
      <c r="Q2176" s="39" t="s">
        <v>8309</v>
      </c>
      <c r="R2176" s="39" t="s">
        <v>8308</v>
      </c>
      <c r="S2176" s="42">
        <f t="shared" si="231"/>
        <v>42465.542908645832</v>
      </c>
      <c r="T2176" s="42">
        <f t="shared" si="232"/>
        <v>42495.542908645832</v>
      </c>
      <c r="U2176" s="40">
        <f t="shared" si="233"/>
        <v>2016</v>
      </c>
      <c r="V2176" s="40">
        <f t="shared" si="234"/>
        <v>2016</v>
      </c>
      <c r="W2176" s="50">
        <f t="shared" si="237"/>
        <v>30</v>
      </c>
    </row>
    <row r="2177" spans="1:23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13">
        <f t="shared" si="235"/>
        <v>250</v>
      </c>
      <c r="P2177" s="39">
        <f t="shared" si="236"/>
        <v>67.31</v>
      </c>
      <c r="Q2177" s="39" t="s">
        <v>8309</v>
      </c>
      <c r="R2177" s="39" t="s">
        <v>8308</v>
      </c>
      <c r="S2177" s="42">
        <f t="shared" si="231"/>
        <v>42565.009099375005</v>
      </c>
      <c r="T2177" s="42">
        <f t="shared" si="232"/>
        <v>42572.009108634258</v>
      </c>
      <c r="U2177" s="40">
        <f t="shared" si="233"/>
        <v>2016</v>
      </c>
      <c r="V2177" s="40">
        <f t="shared" si="234"/>
        <v>2016</v>
      </c>
      <c r="W2177" s="50">
        <f t="shared" si="237"/>
        <v>7.0000092592526926</v>
      </c>
    </row>
    <row r="2178" spans="1:23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13">
        <f t="shared" si="235"/>
        <v>126</v>
      </c>
      <c r="P2178" s="39">
        <f t="shared" si="236"/>
        <v>88.75</v>
      </c>
      <c r="Q2178" s="39" t="s">
        <v>8309</v>
      </c>
      <c r="R2178" s="39" t="s">
        <v>8308</v>
      </c>
      <c r="S2178" s="42">
        <f t="shared" ref="S2178:S2241" si="238">((((LEFT(J2178,10) &amp; "." &amp; RIGHT(J2178,3))/60)/60)/24)+DATE(1970,1,1)</f>
        <v>42096.633211909721</v>
      </c>
      <c r="T2178" s="42">
        <f t="shared" ref="T2178:T2241" si="239">((((LEFT(I2178,10) &amp; "." &amp; RIGHT(I2178,3))/60)/60)/24)+DATE(1970,1,1)</f>
        <v>42126.633211909721</v>
      </c>
      <c r="U2178" s="40">
        <f t="shared" ref="U2178:U2241" si="240">YEAR(T2178)</f>
        <v>2015</v>
      </c>
      <c r="V2178" s="40">
        <f t="shared" ref="V2178:V2241" si="241">YEAR(S2178)</f>
        <v>2015</v>
      </c>
      <c r="W2178" s="50">
        <f t="shared" si="237"/>
        <v>30</v>
      </c>
    </row>
    <row r="2179" spans="1:23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13">
        <f t="shared" ref="O2179:O2242" si="242">IFERROR(ROUND(E2179/D2179*100,0),"no backers")</f>
        <v>100</v>
      </c>
      <c r="P2179" s="39">
        <f t="shared" ref="P2179:P2242" si="243">IFERROR(ROUND(E2179/L2179,2),0)</f>
        <v>65.87</v>
      </c>
      <c r="Q2179" s="39" t="s">
        <v>8309</v>
      </c>
      <c r="R2179" s="39" t="s">
        <v>8308</v>
      </c>
      <c r="S2179" s="42">
        <f t="shared" si="238"/>
        <v>42502.250785497687</v>
      </c>
      <c r="T2179" s="42">
        <f t="shared" si="239"/>
        <v>42527.250785497687</v>
      </c>
      <c r="U2179" s="40">
        <f t="shared" si="240"/>
        <v>2016</v>
      </c>
      <c r="V2179" s="40">
        <f t="shared" si="241"/>
        <v>2016</v>
      </c>
      <c r="W2179" s="50">
        <f t="shared" ref="W2179:W2242" si="244">T2179-S2179</f>
        <v>25</v>
      </c>
    </row>
    <row r="2180" spans="1:23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13">
        <f t="shared" si="242"/>
        <v>139</v>
      </c>
      <c r="P2180" s="39">
        <f t="shared" si="243"/>
        <v>40.35</v>
      </c>
      <c r="Q2180" s="39" t="s">
        <v>8309</v>
      </c>
      <c r="R2180" s="39" t="s">
        <v>8308</v>
      </c>
      <c r="S2180" s="42">
        <f t="shared" si="238"/>
        <v>42723.636546261572</v>
      </c>
      <c r="T2180" s="42">
        <f t="shared" si="239"/>
        <v>42753.636546261572</v>
      </c>
      <c r="U2180" s="40">
        <f t="shared" si="240"/>
        <v>2017</v>
      </c>
      <c r="V2180" s="40">
        <f t="shared" si="241"/>
        <v>2016</v>
      </c>
      <c r="W2180" s="50">
        <f t="shared" si="244"/>
        <v>30</v>
      </c>
    </row>
    <row r="2181" spans="1:23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13">
        <f t="shared" si="242"/>
        <v>161</v>
      </c>
      <c r="P2181" s="39">
        <f t="shared" si="243"/>
        <v>76.86</v>
      </c>
      <c r="Q2181" s="39" t="s">
        <v>8309</v>
      </c>
      <c r="R2181" s="39" t="s">
        <v>8308</v>
      </c>
      <c r="S2181" s="42">
        <f t="shared" si="238"/>
        <v>42075.17120592593</v>
      </c>
      <c r="T2181" s="42">
        <f t="shared" si="239"/>
        <v>42105.17120592593</v>
      </c>
      <c r="U2181" s="40">
        <f t="shared" si="240"/>
        <v>2015</v>
      </c>
      <c r="V2181" s="40">
        <f t="shared" si="241"/>
        <v>2015</v>
      </c>
      <c r="W2181" s="50">
        <f t="shared" si="244"/>
        <v>30</v>
      </c>
    </row>
    <row r="2182" spans="1:23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13">
        <f t="shared" si="242"/>
        <v>107</v>
      </c>
      <c r="P2182" s="39">
        <f t="shared" si="243"/>
        <v>68.709999999999994</v>
      </c>
      <c r="Q2182" s="39" t="s">
        <v>8309</v>
      </c>
      <c r="R2182" s="39" t="s">
        <v>8308</v>
      </c>
      <c r="S2182" s="42">
        <f t="shared" si="238"/>
        <v>42279.669778564814</v>
      </c>
      <c r="T2182" s="42">
        <f t="shared" si="239"/>
        <v>42321.711438287035</v>
      </c>
      <c r="U2182" s="40">
        <f t="shared" si="240"/>
        <v>2015</v>
      </c>
      <c r="V2182" s="40">
        <f t="shared" si="241"/>
        <v>2015</v>
      </c>
      <c r="W2182" s="50">
        <f t="shared" si="244"/>
        <v>42.041659722221084</v>
      </c>
    </row>
    <row r="2183" spans="1:23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13">
        <f t="shared" si="242"/>
        <v>153</v>
      </c>
      <c r="P2183" s="39">
        <f t="shared" si="243"/>
        <v>57.77</v>
      </c>
      <c r="Q2183" s="39" t="s">
        <v>8310</v>
      </c>
      <c r="R2183" s="39" t="s">
        <v>8326</v>
      </c>
      <c r="S2183" s="42">
        <f t="shared" si="238"/>
        <v>42773.005243668988</v>
      </c>
      <c r="T2183" s="42">
        <f t="shared" si="239"/>
        <v>42787.005250613423</v>
      </c>
      <c r="U2183" s="40">
        <f t="shared" si="240"/>
        <v>2017</v>
      </c>
      <c r="V2183" s="40">
        <f t="shared" si="241"/>
        <v>2017</v>
      </c>
      <c r="W2183" s="50">
        <f t="shared" si="244"/>
        <v>14.000006944435881</v>
      </c>
    </row>
    <row r="2184" spans="1:23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13">
        <f t="shared" si="242"/>
        <v>524</v>
      </c>
      <c r="P2184" s="39">
        <f t="shared" si="243"/>
        <v>44.17</v>
      </c>
      <c r="Q2184" s="39" t="s">
        <v>8310</v>
      </c>
      <c r="R2184" s="39" t="s">
        <v>8326</v>
      </c>
      <c r="S2184" s="42">
        <f t="shared" si="238"/>
        <v>41879.900761863428</v>
      </c>
      <c r="T2184" s="42">
        <f t="shared" si="239"/>
        <v>41914.900761863428</v>
      </c>
      <c r="U2184" s="40">
        <f t="shared" si="240"/>
        <v>2014</v>
      </c>
      <c r="V2184" s="40">
        <f t="shared" si="241"/>
        <v>2014</v>
      </c>
      <c r="W2184" s="50">
        <f t="shared" si="244"/>
        <v>35</v>
      </c>
    </row>
    <row r="2185" spans="1:23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13">
        <f t="shared" si="242"/>
        <v>489</v>
      </c>
      <c r="P2185" s="39">
        <f t="shared" si="243"/>
        <v>31.57</v>
      </c>
      <c r="Q2185" s="39" t="s">
        <v>8310</v>
      </c>
      <c r="R2185" s="39" t="s">
        <v>8326</v>
      </c>
      <c r="S2185" s="42">
        <f t="shared" si="238"/>
        <v>42745.365485844908</v>
      </c>
      <c r="T2185" s="42">
        <f t="shared" si="239"/>
        <v>42775.208337962962</v>
      </c>
      <c r="U2185" s="40">
        <f t="shared" si="240"/>
        <v>2017</v>
      </c>
      <c r="V2185" s="40">
        <f t="shared" si="241"/>
        <v>2017</v>
      </c>
      <c r="W2185" s="50">
        <f t="shared" si="244"/>
        <v>29.842852118053997</v>
      </c>
    </row>
    <row r="2186" spans="1:23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13">
        <f t="shared" si="242"/>
        <v>285</v>
      </c>
      <c r="P2186" s="39">
        <f t="shared" si="243"/>
        <v>107.05</v>
      </c>
      <c r="Q2186" s="39" t="s">
        <v>8310</v>
      </c>
      <c r="R2186" s="39" t="s">
        <v>8326</v>
      </c>
      <c r="S2186" s="42">
        <f t="shared" si="238"/>
        <v>42380.690289826394</v>
      </c>
      <c r="T2186" s="42">
        <f t="shared" si="239"/>
        <v>42394.666673611107</v>
      </c>
      <c r="U2186" s="40">
        <f t="shared" si="240"/>
        <v>2016</v>
      </c>
      <c r="V2186" s="40">
        <f t="shared" si="241"/>
        <v>2016</v>
      </c>
      <c r="W2186" s="50">
        <f t="shared" si="244"/>
        <v>13.976383784713107</v>
      </c>
    </row>
    <row r="2187" spans="1:23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13">
        <f t="shared" si="242"/>
        <v>1857</v>
      </c>
      <c r="P2187" s="39">
        <f t="shared" si="243"/>
        <v>149.03</v>
      </c>
      <c r="Q2187" s="39" t="s">
        <v>8310</v>
      </c>
      <c r="R2187" s="39" t="s">
        <v>8326</v>
      </c>
      <c r="S2187" s="42">
        <f t="shared" si="238"/>
        <v>41319.349991192132</v>
      </c>
      <c r="T2187" s="42">
        <f t="shared" si="239"/>
        <v>41359.349991192132</v>
      </c>
      <c r="U2187" s="40">
        <f t="shared" si="240"/>
        <v>2013</v>
      </c>
      <c r="V2187" s="40">
        <f t="shared" si="241"/>
        <v>2013</v>
      </c>
      <c r="W2187" s="50">
        <f t="shared" si="244"/>
        <v>40</v>
      </c>
    </row>
    <row r="2188" spans="1:23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13">
        <f t="shared" si="242"/>
        <v>110</v>
      </c>
      <c r="P2188" s="39">
        <f t="shared" si="243"/>
        <v>55.96</v>
      </c>
      <c r="Q2188" s="39" t="s">
        <v>8310</v>
      </c>
      <c r="R2188" s="39" t="s">
        <v>8326</v>
      </c>
      <c r="S2188" s="42">
        <f t="shared" si="238"/>
        <v>42583.615089618055</v>
      </c>
      <c r="T2188" s="42">
        <f t="shared" si="239"/>
        <v>42620.083340277779</v>
      </c>
      <c r="U2188" s="40">
        <f t="shared" si="240"/>
        <v>2016</v>
      </c>
      <c r="V2188" s="40">
        <f t="shared" si="241"/>
        <v>2016</v>
      </c>
      <c r="W2188" s="50">
        <f t="shared" si="244"/>
        <v>36.468250659723708</v>
      </c>
    </row>
    <row r="2189" spans="1:23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13">
        <f t="shared" si="242"/>
        <v>1015</v>
      </c>
      <c r="P2189" s="39">
        <f t="shared" si="243"/>
        <v>56.97</v>
      </c>
      <c r="Q2189" s="39" t="s">
        <v>8310</v>
      </c>
      <c r="R2189" s="39" t="s">
        <v>8326</v>
      </c>
      <c r="S2189" s="42">
        <f t="shared" si="238"/>
        <v>42068.20910493056</v>
      </c>
      <c r="T2189" s="42">
        <f t="shared" si="239"/>
        <v>42097.165978472221</v>
      </c>
      <c r="U2189" s="40">
        <f t="shared" si="240"/>
        <v>2015</v>
      </c>
      <c r="V2189" s="40">
        <f t="shared" si="241"/>
        <v>2015</v>
      </c>
      <c r="W2189" s="50">
        <f t="shared" si="244"/>
        <v>28.95687354166148</v>
      </c>
    </row>
    <row r="2190" spans="1:23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13">
        <f t="shared" si="242"/>
        <v>412</v>
      </c>
      <c r="P2190" s="39">
        <f t="shared" si="243"/>
        <v>44.06</v>
      </c>
      <c r="Q2190" s="39" t="s">
        <v>8310</v>
      </c>
      <c r="R2190" s="39" t="s">
        <v>8326</v>
      </c>
      <c r="S2190" s="42">
        <f t="shared" si="238"/>
        <v>42633.58612547454</v>
      </c>
      <c r="T2190" s="42">
        <f t="shared" si="239"/>
        <v>42668.708342592596</v>
      </c>
      <c r="U2190" s="40">
        <f t="shared" si="240"/>
        <v>2016</v>
      </c>
      <c r="V2190" s="40">
        <f t="shared" si="241"/>
        <v>2016</v>
      </c>
      <c r="W2190" s="50">
        <f t="shared" si="244"/>
        <v>35.122217118056142</v>
      </c>
    </row>
    <row r="2191" spans="1:23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13">
        <f t="shared" si="242"/>
        <v>503</v>
      </c>
      <c r="P2191" s="39">
        <f t="shared" si="243"/>
        <v>68.63</v>
      </c>
      <c r="Q2191" s="39" t="s">
        <v>8310</v>
      </c>
      <c r="R2191" s="39" t="s">
        <v>8326</v>
      </c>
      <c r="S2191" s="42">
        <f t="shared" si="238"/>
        <v>42467.78819791667</v>
      </c>
      <c r="T2191" s="42">
        <f t="shared" si="239"/>
        <v>42481.916666666672</v>
      </c>
      <c r="U2191" s="40">
        <f t="shared" si="240"/>
        <v>2016</v>
      </c>
      <c r="V2191" s="40">
        <f t="shared" si="241"/>
        <v>2016</v>
      </c>
      <c r="W2191" s="50">
        <f t="shared" si="244"/>
        <v>14.128468750001048</v>
      </c>
    </row>
    <row r="2192" spans="1:23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13">
        <f t="shared" si="242"/>
        <v>185</v>
      </c>
      <c r="P2192" s="39">
        <f t="shared" si="243"/>
        <v>65.319999999999993</v>
      </c>
      <c r="Q2192" s="39" t="s">
        <v>8310</v>
      </c>
      <c r="R2192" s="39" t="s">
        <v>8326</v>
      </c>
      <c r="S2192" s="42">
        <f t="shared" si="238"/>
        <v>42417.625048657414</v>
      </c>
      <c r="T2192" s="42">
        <f t="shared" si="239"/>
        <v>42452.290976157412</v>
      </c>
      <c r="U2192" s="40">
        <f t="shared" si="240"/>
        <v>2016</v>
      </c>
      <c r="V2192" s="40">
        <f t="shared" si="241"/>
        <v>2016</v>
      </c>
      <c r="W2192" s="50">
        <f t="shared" si="244"/>
        <v>34.665927499998361</v>
      </c>
    </row>
    <row r="2193" spans="1:23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13">
        <f t="shared" si="242"/>
        <v>120</v>
      </c>
      <c r="P2193" s="39">
        <f t="shared" si="243"/>
        <v>35.92</v>
      </c>
      <c r="Q2193" s="39" t="s">
        <v>8310</v>
      </c>
      <c r="R2193" s="39" t="s">
        <v>8326</v>
      </c>
      <c r="S2193" s="42">
        <f t="shared" si="238"/>
        <v>42768.833653090274</v>
      </c>
      <c r="T2193" s="42">
        <f t="shared" si="239"/>
        <v>42780.833650775457</v>
      </c>
      <c r="U2193" s="40">
        <f t="shared" si="240"/>
        <v>2017</v>
      </c>
      <c r="V2193" s="40">
        <f t="shared" si="241"/>
        <v>2017</v>
      </c>
      <c r="W2193" s="50">
        <f t="shared" si="244"/>
        <v>11.999997685183189</v>
      </c>
    </row>
    <row r="2194" spans="1:23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13">
        <f t="shared" si="242"/>
        <v>1081</v>
      </c>
      <c r="P2194" s="39">
        <f t="shared" si="243"/>
        <v>40.07</v>
      </c>
      <c r="Q2194" s="39" t="s">
        <v>8310</v>
      </c>
      <c r="R2194" s="39" t="s">
        <v>8326</v>
      </c>
      <c r="S2194" s="42">
        <f t="shared" si="238"/>
        <v>42691.851207685191</v>
      </c>
      <c r="T2194" s="42">
        <f t="shared" si="239"/>
        <v>42719.958342592596</v>
      </c>
      <c r="U2194" s="40">
        <f t="shared" si="240"/>
        <v>2016</v>
      </c>
      <c r="V2194" s="40">
        <f t="shared" si="241"/>
        <v>2016</v>
      </c>
      <c r="W2194" s="50">
        <f t="shared" si="244"/>
        <v>28.107134907404543</v>
      </c>
    </row>
    <row r="2195" spans="1:23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13">
        <f t="shared" si="242"/>
        <v>452</v>
      </c>
      <c r="P2195" s="39">
        <f t="shared" si="243"/>
        <v>75.650000000000006</v>
      </c>
      <c r="Q2195" s="39" t="s">
        <v>8310</v>
      </c>
      <c r="R2195" s="39" t="s">
        <v>8326</v>
      </c>
      <c r="S2195" s="42">
        <f t="shared" si="238"/>
        <v>42664.40592675926</v>
      </c>
      <c r="T2195" s="42">
        <f t="shared" si="239"/>
        <v>42695.207642824069</v>
      </c>
      <c r="U2195" s="40">
        <f t="shared" si="240"/>
        <v>2016</v>
      </c>
      <c r="V2195" s="40">
        <f t="shared" si="241"/>
        <v>2016</v>
      </c>
      <c r="W2195" s="50">
        <f t="shared" si="244"/>
        <v>30.801716064808716</v>
      </c>
    </row>
    <row r="2196" spans="1:23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13">
        <f t="shared" si="242"/>
        <v>537</v>
      </c>
      <c r="P2196" s="39">
        <f t="shared" si="243"/>
        <v>61.2</v>
      </c>
      <c r="Q2196" s="39" t="s">
        <v>8310</v>
      </c>
      <c r="R2196" s="39" t="s">
        <v>8326</v>
      </c>
      <c r="S2196" s="42">
        <f t="shared" si="238"/>
        <v>42425.757996412038</v>
      </c>
      <c r="T2196" s="42">
        <f t="shared" si="239"/>
        <v>42455.71632280093</v>
      </c>
      <c r="U2196" s="40">
        <f t="shared" si="240"/>
        <v>2016</v>
      </c>
      <c r="V2196" s="40">
        <f t="shared" si="241"/>
        <v>2016</v>
      </c>
      <c r="W2196" s="50">
        <f t="shared" si="244"/>
        <v>29.958326388892601</v>
      </c>
    </row>
    <row r="2197" spans="1:23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13">
        <f t="shared" si="242"/>
        <v>120</v>
      </c>
      <c r="P2197" s="39">
        <f t="shared" si="243"/>
        <v>48.13</v>
      </c>
      <c r="Q2197" s="39" t="s">
        <v>8310</v>
      </c>
      <c r="R2197" s="39" t="s">
        <v>8326</v>
      </c>
      <c r="S2197" s="42">
        <f t="shared" si="238"/>
        <v>42197.772001157413</v>
      </c>
      <c r="T2197" s="42">
        <f t="shared" si="239"/>
        <v>42227.772001157413</v>
      </c>
      <c r="U2197" s="40">
        <f t="shared" si="240"/>
        <v>2015</v>
      </c>
      <c r="V2197" s="40">
        <f t="shared" si="241"/>
        <v>2015</v>
      </c>
      <c r="W2197" s="50">
        <f t="shared" si="244"/>
        <v>30</v>
      </c>
    </row>
    <row r="2198" spans="1:23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13">
        <f t="shared" si="242"/>
        <v>114</v>
      </c>
      <c r="P2198" s="39">
        <f t="shared" si="243"/>
        <v>68.11</v>
      </c>
      <c r="Q2198" s="39" t="s">
        <v>8310</v>
      </c>
      <c r="R2198" s="39" t="s">
        <v>8326</v>
      </c>
      <c r="S2198" s="42">
        <f t="shared" si="238"/>
        <v>42675.487297476851</v>
      </c>
      <c r="T2198" s="42">
        <f t="shared" si="239"/>
        <v>42706.291666666672</v>
      </c>
      <c r="U2198" s="40">
        <f t="shared" si="240"/>
        <v>2016</v>
      </c>
      <c r="V2198" s="40">
        <f t="shared" si="241"/>
        <v>2016</v>
      </c>
      <c r="W2198" s="50">
        <f t="shared" si="244"/>
        <v>30.804369189820136</v>
      </c>
    </row>
    <row r="2199" spans="1:23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13">
        <f t="shared" si="242"/>
        <v>951</v>
      </c>
      <c r="P2199" s="39">
        <f t="shared" si="243"/>
        <v>65.89</v>
      </c>
      <c r="Q2199" s="39" t="s">
        <v>8310</v>
      </c>
      <c r="R2199" s="39" t="s">
        <v>8326</v>
      </c>
      <c r="S2199" s="42">
        <f t="shared" si="238"/>
        <v>42033.584016886569</v>
      </c>
      <c r="T2199" s="42">
        <f t="shared" si="239"/>
        <v>42063.584016886569</v>
      </c>
      <c r="U2199" s="40">
        <f t="shared" si="240"/>
        <v>2015</v>
      </c>
      <c r="V2199" s="40">
        <f t="shared" si="241"/>
        <v>2015</v>
      </c>
      <c r="W2199" s="50">
        <f t="shared" si="244"/>
        <v>30</v>
      </c>
    </row>
    <row r="2200" spans="1:23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13">
        <f t="shared" si="242"/>
        <v>133</v>
      </c>
      <c r="P2200" s="39">
        <f t="shared" si="243"/>
        <v>81.650000000000006</v>
      </c>
      <c r="Q2200" s="39" t="s">
        <v>8310</v>
      </c>
      <c r="R2200" s="39" t="s">
        <v>8326</v>
      </c>
      <c r="S2200" s="42">
        <f t="shared" si="238"/>
        <v>42292.513895833326</v>
      </c>
      <c r="T2200" s="42">
        <f t="shared" si="239"/>
        <v>42322.555557870372</v>
      </c>
      <c r="U2200" s="40">
        <f t="shared" si="240"/>
        <v>2015</v>
      </c>
      <c r="V2200" s="40">
        <f t="shared" si="241"/>
        <v>2015</v>
      </c>
      <c r="W2200" s="50">
        <f t="shared" si="244"/>
        <v>30.041662037045171</v>
      </c>
    </row>
    <row r="2201" spans="1:23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13">
        <f t="shared" si="242"/>
        <v>147</v>
      </c>
      <c r="P2201" s="39">
        <f t="shared" si="243"/>
        <v>52.7</v>
      </c>
      <c r="Q2201" s="39" t="s">
        <v>8310</v>
      </c>
      <c r="R2201" s="39" t="s">
        <v>8326</v>
      </c>
      <c r="S2201" s="42">
        <f t="shared" si="238"/>
        <v>42262.416645810183</v>
      </c>
      <c r="T2201" s="42">
        <f t="shared" si="239"/>
        <v>42292.416645810183</v>
      </c>
      <c r="U2201" s="40">
        <f t="shared" si="240"/>
        <v>2015</v>
      </c>
      <c r="V2201" s="40">
        <f t="shared" si="241"/>
        <v>2015</v>
      </c>
      <c r="W2201" s="50">
        <f t="shared" si="244"/>
        <v>30</v>
      </c>
    </row>
    <row r="2202" spans="1:23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13">
        <f t="shared" si="242"/>
        <v>542</v>
      </c>
      <c r="P2202" s="39">
        <f t="shared" si="243"/>
        <v>41.23</v>
      </c>
      <c r="Q2202" s="39" t="s">
        <v>8310</v>
      </c>
      <c r="R2202" s="39" t="s">
        <v>8326</v>
      </c>
      <c r="S2202" s="42">
        <f t="shared" si="238"/>
        <v>42163.625794768523</v>
      </c>
      <c r="T2202" s="42">
        <f t="shared" si="239"/>
        <v>42191.125006944443</v>
      </c>
      <c r="U2202" s="40">
        <f t="shared" si="240"/>
        <v>2015</v>
      </c>
      <c r="V2202" s="40">
        <f t="shared" si="241"/>
        <v>2015</v>
      </c>
      <c r="W2202" s="50">
        <f t="shared" si="244"/>
        <v>27.499212175920547</v>
      </c>
    </row>
    <row r="2203" spans="1:23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13">
        <f t="shared" si="242"/>
        <v>383</v>
      </c>
      <c r="P2203" s="39">
        <f t="shared" si="243"/>
        <v>15.04</v>
      </c>
      <c r="Q2203" s="39" t="s">
        <v>8309</v>
      </c>
      <c r="R2203" s="39" t="s">
        <v>8330</v>
      </c>
      <c r="S2203" s="42">
        <f t="shared" si="238"/>
        <v>41276.846828298607</v>
      </c>
      <c r="T2203" s="42">
        <f t="shared" si="239"/>
        <v>41290.846823668981</v>
      </c>
      <c r="U2203" s="40">
        <f t="shared" si="240"/>
        <v>2013</v>
      </c>
      <c r="V2203" s="40">
        <f t="shared" si="241"/>
        <v>2013</v>
      </c>
      <c r="W2203" s="50">
        <f t="shared" si="244"/>
        <v>13.999995370373654</v>
      </c>
    </row>
    <row r="2204" spans="1:23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13">
        <f t="shared" si="242"/>
        <v>704</v>
      </c>
      <c r="P2204" s="39">
        <f t="shared" si="243"/>
        <v>39.07</v>
      </c>
      <c r="Q2204" s="39" t="s">
        <v>8309</v>
      </c>
      <c r="R2204" s="39" t="s">
        <v>8330</v>
      </c>
      <c r="S2204" s="42">
        <f t="shared" si="238"/>
        <v>41184.849170925925</v>
      </c>
      <c r="T2204" s="42">
        <f t="shared" si="239"/>
        <v>41214.849170925925</v>
      </c>
      <c r="U2204" s="40">
        <f t="shared" si="240"/>
        <v>2012</v>
      </c>
      <c r="V2204" s="40">
        <f t="shared" si="241"/>
        <v>2012</v>
      </c>
      <c r="W2204" s="50">
        <f t="shared" si="244"/>
        <v>30</v>
      </c>
    </row>
    <row r="2205" spans="1:23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13">
        <f t="shared" si="242"/>
        <v>110</v>
      </c>
      <c r="P2205" s="39">
        <f t="shared" si="243"/>
        <v>43.82</v>
      </c>
      <c r="Q2205" s="39" t="s">
        <v>8309</v>
      </c>
      <c r="R2205" s="39" t="s">
        <v>8330</v>
      </c>
      <c r="S2205" s="42">
        <f t="shared" si="238"/>
        <v>42241.859746319446</v>
      </c>
      <c r="T2205" s="42">
        <f t="shared" si="239"/>
        <v>42271.859746319446</v>
      </c>
      <c r="U2205" s="40">
        <f t="shared" si="240"/>
        <v>2015</v>
      </c>
      <c r="V2205" s="40">
        <f t="shared" si="241"/>
        <v>2015</v>
      </c>
      <c r="W2205" s="50">
        <f t="shared" si="244"/>
        <v>30</v>
      </c>
    </row>
    <row r="2206" spans="1:23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13">
        <f t="shared" si="242"/>
        <v>133</v>
      </c>
      <c r="P2206" s="39">
        <f t="shared" si="243"/>
        <v>27.3</v>
      </c>
      <c r="Q2206" s="39" t="s">
        <v>8309</v>
      </c>
      <c r="R2206" s="39" t="s">
        <v>8330</v>
      </c>
      <c r="S2206" s="42">
        <f t="shared" si="238"/>
        <v>41312.311563877316</v>
      </c>
      <c r="T2206" s="42">
        <f t="shared" si="239"/>
        <v>41342.311563877316</v>
      </c>
      <c r="U2206" s="40">
        <f t="shared" si="240"/>
        <v>2013</v>
      </c>
      <c r="V2206" s="40">
        <f t="shared" si="241"/>
        <v>2013</v>
      </c>
      <c r="W2206" s="50">
        <f t="shared" si="244"/>
        <v>30</v>
      </c>
    </row>
    <row r="2207" spans="1:23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13">
        <f t="shared" si="242"/>
        <v>152</v>
      </c>
      <c r="P2207" s="39">
        <f t="shared" si="243"/>
        <v>42.22</v>
      </c>
      <c r="Q2207" s="39" t="s">
        <v>8309</v>
      </c>
      <c r="R2207" s="39" t="s">
        <v>8330</v>
      </c>
      <c r="S2207" s="42">
        <f t="shared" si="238"/>
        <v>41031.821641076393</v>
      </c>
      <c r="T2207" s="42">
        <f t="shared" si="239"/>
        <v>41061.821641076393</v>
      </c>
      <c r="U2207" s="40">
        <f t="shared" si="240"/>
        <v>2012</v>
      </c>
      <c r="V2207" s="40">
        <f t="shared" si="241"/>
        <v>2012</v>
      </c>
      <c r="W2207" s="50">
        <f t="shared" si="244"/>
        <v>30</v>
      </c>
    </row>
    <row r="2208" spans="1:23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13">
        <f t="shared" si="242"/>
        <v>103</v>
      </c>
      <c r="P2208" s="39">
        <f t="shared" si="243"/>
        <v>33.24</v>
      </c>
      <c r="Q2208" s="39" t="s">
        <v>8309</v>
      </c>
      <c r="R2208" s="39" t="s">
        <v>8330</v>
      </c>
      <c r="S2208" s="42">
        <f t="shared" si="238"/>
        <v>40997.25722712963</v>
      </c>
      <c r="T2208" s="42">
        <f t="shared" si="239"/>
        <v>41015.257229444447</v>
      </c>
      <c r="U2208" s="40">
        <f t="shared" si="240"/>
        <v>2012</v>
      </c>
      <c r="V2208" s="40">
        <f t="shared" si="241"/>
        <v>2012</v>
      </c>
      <c r="W2208" s="50">
        <f t="shared" si="244"/>
        <v>18.000002314816811</v>
      </c>
    </row>
    <row r="2209" spans="1:23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13">
        <f t="shared" si="242"/>
        <v>100</v>
      </c>
      <c r="P2209" s="39">
        <f t="shared" si="243"/>
        <v>285.70999999999998</v>
      </c>
      <c r="Q2209" s="39" t="s">
        <v>8309</v>
      </c>
      <c r="R2209" s="39" t="s">
        <v>8330</v>
      </c>
      <c r="S2209" s="42">
        <f t="shared" si="238"/>
        <v>41564.194140891203</v>
      </c>
      <c r="T2209" s="42">
        <f t="shared" si="239"/>
        <v>41594.23580292824</v>
      </c>
      <c r="U2209" s="40">
        <f t="shared" si="240"/>
        <v>2013</v>
      </c>
      <c r="V2209" s="40">
        <f t="shared" si="241"/>
        <v>2013</v>
      </c>
      <c r="W2209" s="50">
        <f t="shared" si="244"/>
        <v>30.041662037037895</v>
      </c>
    </row>
    <row r="2210" spans="1:23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13">
        <f t="shared" si="242"/>
        <v>102</v>
      </c>
      <c r="P2210" s="39">
        <f t="shared" si="243"/>
        <v>42.33</v>
      </c>
      <c r="Q2210" s="39" t="s">
        <v>8309</v>
      </c>
      <c r="R2210" s="39" t="s">
        <v>8330</v>
      </c>
      <c r="S2210" s="42">
        <f t="shared" si="238"/>
        <v>40946.882245671295</v>
      </c>
      <c r="T2210" s="42">
        <f t="shared" si="239"/>
        <v>41006.166668981481</v>
      </c>
      <c r="U2210" s="40">
        <f t="shared" si="240"/>
        <v>2012</v>
      </c>
      <c r="V2210" s="40">
        <f t="shared" si="241"/>
        <v>2012</v>
      </c>
      <c r="W2210" s="50">
        <f t="shared" si="244"/>
        <v>59.284423310185957</v>
      </c>
    </row>
    <row r="2211" spans="1:23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13">
        <f t="shared" si="242"/>
        <v>151</v>
      </c>
      <c r="P2211" s="39">
        <f t="shared" si="243"/>
        <v>50.27</v>
      </c>
      <c r="Q2211" s="39" t="s">
        <v>8309</v>
      </c>
      <c r="R2211" s="39" t="s">
        <v>8330</v>
      </c>
      <c r="S2211" s="42">
        <f t="shared" si="238"/>
        <v>41732.479683379628</v>
      </c>
      <c r="T2211" s="42">
        <f t="shared" si="239"/>
        <v>41743.958337962962</v>
      </c>
      <c r="U2211" s="40">
        <f t="shared" si="240"/>
        <v>2014</v>
      </c>
      <c r="V2211" s="40">
        <f t="shared" si="241"/>
        <v>2014</v>
      </c>
      <c r="W2211" s="50">
        <f t="shared" si="244"/>
        <v>11.478654583333991</v>
      </c>
    </row>
    <row r="2212" spans="1:23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13">
        <f t="shared" si="242"/>
        <v>111</v>
      </c>
      <c r="P2212" s="39">
        <f t="shared" si="243"/>
        <v>61.9</v>
      </c>
      <c r="Q2212" s="39" t="s">
        <v>8309</v>
      </c>
      <c r="R2212" s="39" t="s">
        <v>8330</v>
      </c>
      <c r="S2212" s="42">
        <f t="shared" si="238"/>
        <v>40956.066093865738</v>
      </c>
      <c r="T2212" s="42">
        <f t="shared" si="239"/>
        <v>41013.733344444445</v>
      </c>
      <c r="U2212" s="40">
        <f t="shared" si="240"/>
        <v>2012</v>
      </c>
      <c r="V2212" s="40">
        <f t="shared" si="241"/>
        <v>2012</v>
      </c>
      <c r="W2212" s="50">
        <f t="shared" si="244"/>
        <v>57.667250578706444</v>
      </c>
    </row>
    <row r="2213" spans="1:23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13">
        <f t="shared" si="242"/>
        <v>196</v>
      </c>
      <c r="P2213" s="39">
        <f t="shared" si="243"/>
        <v>40.75</v>
      </c>
      <c r="Q2213" s="39" t="s">
        <v>8309</v>
      </c>
      <c r="R2213" s="39" t="s">
        <v>8330</v>
      </c>
      <c r="S2213" s="42">
        <f t="shared" si="238"/>
        <v>41716.785018807866</v>
      </c>
      <c r="T2213" s="42">
        <f t="shared" si="239"/>
        <v>41739.290973842595</v>
      </c>
      <c r="U2213" s="40">
        <f t="shared" si="240"/>
        <v>2014</v>
      </c>
      <c r="V2213" s="40">
        <f t="shared" si="241"/>
        <v>2014</v>
      </c>
      <c r="W2213" s="50">
        <f t="shared" si="244"/>
        <v>22.505955034728686</v>
      </c>
    </row>
    <row r="2214" spans="1:23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13">
        <f t="shared" si="242"/>
        <v>114</v>
      </c>
      <c r="P2214" s="39">
        <f t="shared" si="243"/>
        <v>55.8</v>
      </c>
      <c r="Q2214" s="39" t="s">
        <v>8309</v>
      </c>
      <c r="R2214" s="39" t="s">
        <v>8330</v>
      </c>
      <c r="S2214" s="42">
        <f t="shared" si="238"/>
        <v>41548.747421030093</v>
      </c>
      <c r="T2214" s="42">
        <f t="shared" si="239"/>
        <v>41582.041675925924</v>
      </c>
      <c r="U2214" s="40">
        <f t="shared" si="240"/>
        <v>2013</v>
      </c>
      <c r="V2214" s="40">
        <f t="shared" si="241"/>
        <v>2013</v>
      </c>
      <c r="W2214" s="50">
        <f t="shared" si="244"/>
        <v>33.294254895830818</v>
      </c>
    </row>
    <row r="2215" spans="1:23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13">
        <f t="shared" si="242"/>
        <v>200</v>
      </c>
      <c r="P2215" s="39">
        <f t="shared" si="243"/>
        <v>10</v>
      </c>
      <c r="Q2215" s="39" t="s">
        <v>8309</v>
      </c>
      <c r="R2215" s="39" t="s">
        <v>8330</v>
      </c>
      <c r="S2215" s="42">
        <f t="shared" si="238"/>
        <v>42109.826150219902</v>
      </c>
      <c r="T2215" s="42">
        <f t="shared" si="239"/>
        <v>42139.826150219902</v>
      </c>
      <c r="U2215" s="40">
        <f t="shared" si="240"/>
        <v>2015</v>
      </c>
      <c r="V2215" s="40">
        <f t="shared" si="241"/>
        <v>2015</v>
      </c>
      <c r="W2215" s="50">
        <f t="shared" si="244"/>
        <v>30</v>
      </c>
    </row>
    <row r="2216" spans="1:23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13">
        <f t="shared" si="242"/>
        <v>293</v>
      </c>
      <c r="P2216" s="39">
        <f t="shared" si="243"/>
        <v>73.13</v>
      </c>
      <c r="Q2216" s="39" t="s">
        <v>8309</v>
      </c>
      <c r="R2216" s="39" t="s">
        <v>8330</v>
      </c>
      <c r="S2216" s="42">
        <f t="shared" si="238"/>
        <v>41646.792225092591</v>
      </c>
      <c r="T2216" s="42">
        <f t="shared" si="239"/>
        <v>41676.792225092591</v>
      </c>
      <c r="U2216" s="40">
        <f t="shared" si="240"/>
        <v>2014</v>
      </c>
      <c r="V2216" s="40">
        <f t="shared" si="241"/>
        <v>2014</v>
      </c>
      <c r="W2216" s="50">
        <f t="shared" si="244"/>
        <v>30</v>
      </c>
    </row>
    <row r="2217" spans="1:23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13">
        <f t="shared" si="242"/>
        <v>156</v>
      </c>
      <c r="P2217" s="39">
        <f t="shared" si="243"/>
        <v>26.06</v>
      </c>
      <c r="Q2217" s="39" t="s">
        <v>8309</v>
      </c>
      <c r="R2217" s="39" t="s">
        <v>8330</v>
      </c>
      <c r="S2217" s="42">
        <f t="shared" si="238"/>
        <v>40958.717275138893</v>
      </c>
      <c r="T2217" s="42">
        <f t="shared" si="239"/>
        <v>40981.290983101855</v>
      </c>
      <c r="U2217" s="40">
        <f t="shared" si="240"/>
        <v>2012</v>
      </c>
      <c r="V2217" s="40">
        <f t="shared" si="241"/>
        <v>2012</v>
      </c>
      <c r="W2217" s="50">
        <f t="shared" si="244"/>
        <v>22.573707962961635</v>
      </c>
    </row>
    <row r="2218" spans="1:23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13">
        <f t="shared" si="242"/>
        <v>106</v>
      </c>
      <c r="P2218" s="39">
        <f t="shared" si="243"/>
        <v>22.64</v>
      </c>
      <c r="Q2218" s="39" t="s">
        <v>8309</v>
      </c>
      <c r="R2218" s="39" t="s">
        <v>8330</v>
      </c>
      <c r="S2218" s="42">
        <f t="shared" si="238"/>
        <v>42194.751689178243</v>
      </c>
      <c r="T2218" s="42">
        <f t="shared" si="239"/>
        <v>42208.75168454861</v>
      </c>
      <c r="U2218" s="40">
        <f t="shared" si="240"/>
        <v>2015</v>
      </c>
      <c r="V2218" s="40">
        <f t="shared" si="241"/>
        <v>2015</v>
      </c>
      <c r="W2218" s="50">
        <f t="shared" si="244"/>
        <v>13.999995370366378</v>
      </c>
    </row>
    <row r="2219" spans="1:23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13">
        <f t="shared" si="242"/>
        <v>101</v>
      </c>
      <c r="P2219" s="39">
        <f t="shared" si="243"/>
        <v>47.22</v>
      </c>
      <c r="Q2219" s="39" t="s">
        <v>8309</v>
      </c>
      <c r="R2219" s="39" t="s">
        <v>8330</v>
      </c>
      <c r="S2219" s="42">
        <f t="shared" si="238"/>
        <v>42299.776772141202</v>
      </c>
      <c r="T2219" s="42">
        <f t="shared" si="239"/>
        <v>42310.333335648145</v>
      </c>
      <c r="U2219" s="40">
        <f t="shared" si="240"/>
        <v>2015</v>
      </c>
      <c r="V2219" s="40">
        <f t="shared" si="241"/>
        <v>2015</v>
      </c>
      <c r="W2219" s="50">
        <f t="shared" si="244"/>
        <v>10.556563506943348</v>
      </c>
    </row>
    <row r="2220" spans="1:23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13">
        <f t="shared" si="242"/>
        <v>123</v>
      </c>
      <c r="P2220" s="39">
        <f t="shared" si="243"/>
        <v>32.32</v>
      </c>
      <c r="Q2220" s="39" t="s">
        <v>8309</v>
      </c>
      <c r="R2220" s="39" t="s">
        <v>8330</v>
      </c>
      <c r="S2220" s="42">
        <f t="shared" si="238"/>
        <v>41127.812307673608</v>
      </c>
      <c r="T2220" s="42">
        <f t="shared" si="239"/>
        <v>41150.000004629634</v>
      </c>
      <c r="U2220" s="40">
        <f t="shared" si="240"/>
        <v>2012</v>
      </c>
      <c r="V2220" s="40">
        <f t="shared" si="241"/>
        <v>2012</v>
      </c>
      <c r="W2220" s="50">
        <f t="shared" si="244"/>
        <v>22.18769695602532</v>
      </c>
    </row>
    <row r="2221" spans="1:23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13">
        <f t="shared" si="242"/>
        <v>102</v>
      </c>
      <c r="P2221" s="39">
        <f t="shared" si="243"/>
        <v>53.42</v>
      </c>
      <c r="Q2221" s="39" t="s">
        <v>8309</v>
      </c>
      <c r="R2221" s="39" t="s">
        <v>8330</v>
      </c>
      <c r="S2221" s="42">
        <f t="shared" si="238"/>
        <v>42205.71889481481</v>
      </c>
      <c r="T2221" s="42">
        <f t="shared" si="239"/>
        <v>42235.71889481481</v>
      </c>
      <c r="U2221" s="40">
        <f t="shared" si="240"/>
        <v>2015</v>
      </c>
      <c r="V2221" s="40">
        <f t="shared" si="241"/>
        <v>2015</v>
      </c>
      <c r="W2221" s="50">
        <f t="shared" si="244"/>
        <v>30</v>
      </c>
    </row>
    <row r="2222" spans="1:23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13">
        <f t="shared" si="242"/>
        <v>101</v>
      </c>
      <c r="P2222" s="39">
        <f t="shared" si="243"/>
        <v>51.3</v>
      </c>
      <c r="Q2222" s="39" t="s">
        <v>8309</v>
      </c>
      <c r="R2222" s="39" t="s">
        <v>8330</v>
      </c>
      <c r="S2222" s="42">
        <f t="shared" si="238"/>
        <v>41452.060606898151</v>
      </c>
      <c r="T2222" s="42">
        <f t="shared" si="239"/>
        <v>41482.060606898151</v>
      </c>
      <c r="U2222" s="40">
        <f t="shared" si="240"/>
        <v>2013</v>
      </c>
      <c r="V2222" s="40">
        <f t="shared" si="241"/>
        <v>2013</v>
      </c>
      <c r="W2222" s="50">
        <f t="shared" si="244"/>
        <v>30</v>
      </c>
    </row>
    <row r="2223" spans="1:23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13">
        <f t="shared" si="242"/>
        <v>108</v>
      </c>
      <c r="P2223" s="39">
        <f t="shared" si="243"/>
        <v>37.200000000000003</v>
      </c>
      <c r="Q2223" s="39" t="s">
        <v>8310</v>
      </c>
      <c r="R2223" s="39" t="s">
        <v>8326</v>
      </c>
      <c r="S2223" s="42">
        <f t="shared" si="238"/>
        <v>42452.666780196756</v>
      </c>
      <c r="T2223" s="42">
        <f t="shared" si="239"/>
        <v>42483.000006944443</v>
      </c>
      <c r="U2223" s="40">
        <f t="shared" si="240"/>
        <v>2016</v>
      </c>
      <c r="V2223" s="40">
        <f t="shared" si="241"/>
        <v>2016</v>
      </c>
      <c r="W2223" s="50">
        <f t="shared" si="244"/>
        <v>30.333226747687149</v>
      </c>
    </row>
    <row r="2224" spans="1:23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13">
        <f t="shared" si="242"/>
        <v>163</v>
      </c>
      <c r="P2224" s="39">
        <f t="shared" si="243"/>
        <v>27.1</v>
      </c>
      <c r="Q2224" s="39" t="s">
        <v>8310</v>
      </c>
      <c r="R2224" s="39" t="s">
        <v>8326</v>
      </c>
      <c r="S2224" s="42">
        <f t="shared" si="238"/>
        <v>40906.787590821754</v>
      </c>
      <c r="T2224" s="42">
        <f t="shared" si="239"/>
        <v>40936.787590821754</v>
      </c>
      <c r="U2224" s="40">
        <f t="shared" si="240"/>
        <v>2012</v>
      </c>
      <c r="V2224" s="40">
        <f t="shared" si="241"/>
        <v>2011</v>
      </c>
      <c r="W2224" s="50">
        <f t="shared" si="244"/>
        <v>30</v>
      </c>
    </row>
    <row r="2225" spans="1:23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13">
        <f t="shared" si="242"/>
        <v>106</v>
      </c>
      <c r="P2225" s="39">
        <f t="shared" si="243"/>
        <v>206.31</v>
      </c>
      <c r="Q2225" s="39" t="s">
        <v>8310</v>
      </c>
      <c r="R2225" s="39" t="s">
        <v>8326</v>
      </c>
      <c r="S2225" s="42">
        <f t="shared" si="238"/>
        <v>42152.640839907413</v>
      </c>
      <c r="T2225" s="42">
        <f t="shared" si="239"/>
        <v>42182.640839907413</v>
      </c>
      <c r="U2225" s="40">
        <f t="shared" si="240"/>
        <v>2015</v>
      </c>
      <c r="V2225" s="40">
        <f t="shared" si="241"/>
        <v>2015</v>
      </c>
      <c r="W2225" s="50">
        <f t="shared" si="244"/>
        <v>30</v>
      </c>
    </row>
    <row r="2226" spans="1:23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13">
        <f t="shared" si="242"/>
        <v>243</v>
      </c>
      <c r="P2226" s="39">
        <f t="shared" si="243"/>
        <v>82.15</v>
      </c>
      <c r="Q2226" s="39" t="s">
        <v>8310</v>
      </c>
      <c r="R2226" s="39" t="s">
        <v>8326</v>
      </c>
      <c r="S2226" s="42">
        <f t="shared" si="238"/>
        <v>42644.66754253472</v>
      </c>
      <c r="T2226" s="42">
        <f t="shared" si="239"/>
        <v>42672.791673611107</v>
      </c>
      <c r="U2226" s="40">
        <f t="shared" si="240"/>
        <v>2016</v>
      </c>
      <c r="V2226" s="40">
        <f t="shared" si="241"/>
        <v>2016</v>
      </c>
      <c r="W2226" s="50">
        <f t="shared" si="244"/>
        <v>28.12413107638713</v>
      </c>
    </row>
    <row r="2227" spans="1:23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13">
        <f t="shared" si="242"/>
        <v>945</v>
      </c>
      <c r="P2227" s="39">
        <f t="shared" si="243"/>
        <v>164.8</v>
      </c>
      <c r="Q2227" s="39" t="s">
        <v>8310</v>
      </c>
      <c r="R2227" s="39" t="s">
        <v>8326</v>
      </c>
      <c r="S2227" s="42">
        <f t="shared" si="238"/>
        <v>41873.791840451391</v>
      </c>
      <c r="T2227" s="42">
        <f t="shared" si="239"/>
        <v>41903.791840451391</v>
      </c>
      <c r="U2227" s="40">
        <f t="shared" si="240"/>
        <v>2014</v>
      </c>
      <c r="V2227" s="40">
        <f t="shared" si="241"/>
        <v>2014</v>
      </c>
      <c r="W2227" s="50">
        <f t="shared" si="244"/>
        <v>30</v>
      </c>
    </row>
    <row r="2228" spans="1:23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13">
        <f t="shared" si="242"/>
        <v>108</v>
      </c>
      <c r="P2228" s="39">
        <f t="shared" si="243"/>
        <v>60.82</v>
      </c>
      <c r="Q2228" s="39" t="s">
        <v>8310</v>
      </c>
      <c r="R2228" s="39" t="s">
        <v>8326</v>
      </c>
      <c r="S2228" s="42">
        <f t="shared" si="238"/>
        <v>42381.79887525463</v>
      </c>
      <c r="T2228" s="42">
        <f t="shared" si="239"/>
        <v>42412.207640509267</v>
      </c>
      <c r="U2228" s="40">
        <f t="shared" si="240"/>
        <v>2016</v>
      </c>
      <c r="V2228" s="40">
        <f t="shared" si="241"/>
        <v>2016</v>
      </c>
      <c r="W2228" s="50">
        <f t="shared" si="244"/>
        <v>30.408765254636819</v>
      </c>
    </row>
    <row r="2229" spans="1:23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13">
        <f t="shared" si="242"/>
        <v>157</v>
      </c>
      <c r="P2229" s="39">
        <f t="shared" si="243"/>
        <v>67.97</v>
      </c>
      <c r="Q2229" s="39" t="s">
        <v>8310</v>
      </c>
      <c r="R2229" s="39" t="s">
        <v>8326</v>
      </c>
      <c r="S2229" s="42">
        <f t="shared" si="238"/>
        <v>41561.807355960649</v>
      </c>
      <c r="T2229" s="42">
        <f t="shared" si="239"/>
        <v>41591.849017997687</v>
      </c>
      <c r="U2229" s="40">
        <f t="shared" si="240"/>
        <v>2013</v>
      </c>
      <c r="V2229" s="40">
        <f t="shared" si="241"/>
        <v>2013</v>
      </c>
      <c r="W2229" s="50">
        <f t="shared" si="244"/>
        <v>30.041662037037895</v>
      </c>
    </row>
    <row r="2230" spans="1:23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13">
        <f t="shared" si="242"/>
        <v>1174</v>
      </c>
      <c r="P2230" s="39">
        <f t="shared" si="243"/>
        <v>81.56</v>
      </c>
      <c r="Q2230" s="39" t="s">
        <v>8310</v>
      </c>
      <c r="R2230" s="39" t="s">
        <v>8326</v>
      </c>
      <c r="S2230" s="42">
        <f t="shared" si="238"/>
        <v>42202.278197175925</v>
      </c>
      <c r="T2230" s="42">
        <f t="shared" si="239"/>
        <v>42232.278197175925</v>
      </c>
      <c r="U2230" s="40">
        <f t="shared" si="240"/>
        <v>2015</v>
      </c>
      <c r="V2230" s="40">
        <f t="shared" si="241"/>
        <v>2015</v>
      </c>
      <c r="W2230" s="50">
        <f t="shared" si="244"/>
        <v>30</v>
      </c>
    </row>
    <row r="2231" spans="1:23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13">
        <f t="shared" si="242"/>
        <v>171</v>
      </c>
      <c r="P2231" s="39">
        <f t="shared" si="243"/>
        <v>25.43</v>
      </c>
      <c r="Q2231" s="39" t="s">
        <v>8310</v>
      </c>
      <c r="R2231" s="39" t="s">
        <v>8326</v>
      </c>
      <c r="S2231" s="42">
        <f t="shared" si="238"/>
        <v>41484.664252210649</v>
      </c>
      <c r="T2231" s="42">
        <f t="shared" si="239"/>
        <v>41520.166675925924</v>
      </c>
      <c r="U2231" s="40">
        <f t="shared" si="240"/>
        <v>2013</v>
      </c>
      <c r="V2231" s="40">
        <f t="shared" si="241"/>
        <v>2013</v>
      </c>
      <c r="W2231" s="50">
        <f t="shared" si="244"/>
        <v>35.502423715275654</v>
      </c>
    </row>
    <row r="2232" spans="1:23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13">
        <f t="shared" si="242"/>
        <v>126</v>
      </c>
      <c r="P2232" s="39">
        <f t="shared" si="243"/>
        <v>21.5</v>
      </c>
      <c r="Q2232" s="39" t="s">
        <v>8310</v>
      </c>
      <c r="R2232" s="39" t="s">
        <v>8326</v>
      </c>
      <c r="S2232" s="42">
        <f t="shared" si="238"/>
        <v>41724.881101006948</v>
      </c>
      <c r="T2232" s="42">
        <f t="shared" si="239"/>
        <v>41754.881101006948</v>
      </c>
      <c r="U2232" s="40">
        <f t="shared" si="240"/>
        <v>2014</v>
      </c>
      <c r="V2232" s="40">
        <f t="shared" si="241"/>
        <v>2014</v>
      </c>
      <c r="W2232" s="50">
        <f t="shared" si="244"/>
        <v>30</v>
      </c>
    </row>
    <row r="2233" spans="1:23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13">
        <f t="shared" si="242"/>
        <v>1212</v>
      </c>
      <c r="P2233" s="39">
        <f t="shared" si="243"/>
        <v>27.23</v>
      </c>
      <c r="Q2233" s="39" t="s">
        <v>8310</v>
      </c>
      <c r="R2233" s="39" t="s">
        <v>8326</v>
      </c>
      <c r="S2233" s="42">
        <f t="shared" si="238"/>
        <v>41423.910894687506</v>
      </c>
      <c r="T2233" s="42">
        <f t="shared" si="239"/>
        <v>41450.208337962962</v>
      </c>
      <c r="U2233" s="40">
        <f t="shared" si="240"/>
        <v>2013</v>
      </c>
      <c r="V2233" s="40">
        <f t="shared" si="241"/>
        <v>2013</v>
      </c>
      <c r="W2233" s="50">
        <f t="shared" si="244"/>
        <v>26.297443275456317</v>
      </c>
    </row>
    <row r="2234" spans="1:23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13">
        <f t="shared" si="242"/>
        <v>496</v>
      </c>
      <c r="P2234" s="39">
        <f t="shared" si="243"/>
        <v>25.09</v>
      </c>
      <c r="Q2234" s="39" t="s">
        <v>8310</v>
      </c>
      <c r="R2234" s="39" t="s">
        <v>8326</v>
      </c>
      <c r="S2234" s="42">
        <f t="shared" si="238"/>
        <v>41806.794078796294</v>
      </c>
      <c r="T2234" s="42">
        <f t="shared" si="239"/>
        <v>41839.12500925926</v>
      </c>
      <c r="U2234" s="40">
        <f t="shared" si="240"/>
        <v>2014</v>
      </c>
      <c r="V2234" s="40">
        <f t="shared" si="241"/>
        <v>2014</v>
      </c>
      <c r="W2234" s="50">
        <f t="shared" si="244"/>
        <v>32.330930462965625</v>
      </c>
    </row>
    <row r="2235" spans="1:23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13">
        <f t="shared" si="242"/>
        <v>332</v>
      </c>
      <c r="P2235" s="39">
        <f t="shared" si="243"/>
        <v>21.23</v>
      </c>
      <c r="Q2235" s="39" t="s">
        <v>8310</v>
      </c>
      <c r="R2235" s="39" t="s">
        <v>8326</v>
      </c>
      <c r="S2235" s="42">
        <f t="shared" si="238"/>
        <v>42331.378929849539</v>
      </c>
      <c r="T2235" s="42">
        <f t="shared" si="239"/>
        <v>42352.000002314817</v>
      </c>
      <c r="U2235" s="40">
        <f t="shared" si="240"/>
        <v>2015</v>
      </c>
      <c r="V2235" s="40">
        <f t="shared" si="241"/>
        <v>2015</v>
      </c>
      <c r="W2235" s="50">
        <f t="shared" si="244"/>
        <v>20.621072465277393</v>
      </c>
    </row>
    <row r="2236" spans="1:23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13">
        <f t="shared" si="242"/>
        <v>1165</v>
      </c>
      <c r="P2236" s="39">
        <f t="shared" si="243"/>
        <v>41.61</v>
      </c>
      <c r="Q2236" s="39" t="s">
        <v>8310</v>
      </c>
      <c r="R2236" s="39" t="s">
        <v>8326</v>
      </c>
      <c r="S2236" s="42">
        <f t="shared" si="238"/>
        <v>42710.824625543988</v>
      </c>
      <c r="T2236" s="42">
        <f t="shared" si="239"/>
        <v>42740.824625543988</v>
      </c>
      <c r="U2236" s="40">
        <f t="shared" si="240"/>
        <v>2017</v>
      </c>
      <c r="V2236" s="40">
        <f t="shared" si="241"/>
        <v>2016</v>
      </c>
      <c r="W2236" s="50">
        <f t="shared" si="244"/>
        <v>30</v>
      </c>
    </row>
    <row r="2237" spans="1:23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13">
        <f t="shared" si="242"/>
        <v>153</v>
      </c>
      <c r="P2237" s="39">
        <f t="shared" si="243"/>
        <v>135.59</v>
      </c>
      <c r="Q2237" s="39" t="s">
        <v>8310</v>
      </c>
      <c r="R2237" s="39" t="s">
        <v>8326</v>
      </c>
      <c r="S2237" s="42">
        <f t="shared" si="238"/>
        <v>42062.022119340283</v>
      </c>
      <c r="T2237" s="42">
        <f t="shared" si="239"/>
        <v>42091.980457303245</v>
      </c>
      <c r="U2237" s="40">
        <f t="shared" si="240"/>
        <v>2015</v>
      </c>
      <c r="V2237" s="40">
        <f t="shared" si="241"/>
        <v>2015</v>
      </c>
      <c r="W2237" s="50">
        <f t="shared" si="244"/>
        <v>29.958337962962105</v>
      </c>
    </row>
    <row r="2238" spans="1:23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13">
        <f t="shared" si="242"/>
        <v>537</v>
      </c>
      <c r="P2238" s="39">
        <f t="shared" si="243"/>
        <v>22.12</v>
      </c>
      <c r="Q2238" s="39" t="s">
        <v>8310</v>
      </c>
      <c r="R2238" s="39" t="s">
        <v>8326</v>
      </c>
      <c r="S2238" s="42">
        <f t="shared" si="238"/>
        <v>42371.61716577546</v>
      </c>
      <c r="T2238" s="42">
        <f t="shared" si="239"/>
        <v>42401.61716577546</v>
      </c>
      <c r="U2238" s="40">
        <f t="shared" si="240"/>
        <v>2016</v>
      </c>
      <c r="V2238" s="40">
        <f t="shared" si="241"/>
        <v>2016</v>
      </c>
      <c r="W2238" s="50">
        <f t="shared" si="244"/>
        <v>30</v>
      </c>
    </row>
    <row r="2239" spans="1:23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13">
        <f t="shared" si="242"/>
        <v>353</v>
      </c>
      <c r="P2239" s="39">
        <f t="shared" si="243"/>
        <v>64.63</v>
      </c>
      <c r="Q2239" s="39" t="s">
        <v>8310</v>
      </c>
      <c r="R2239" s="39" t="s">
        <v>8326</v>
      </c>
      <c r="S2239" s="42">
        <f t="shared" si="238"/>
        <v>41915.00328336806</v>
      </c>
      <c r="T2239" s="42">
        <f t="shared" si="239"/>
        <v>41955.332640509267</v>
      </c>
      <c r="U2239" s="40">
        <f t="shared" si="240"/>
        <v>2014</v>
      </c>
      <c r="V2239" s="40">
        <f t="shared" si="241"/>
        <v>2014</v>
      </c>
      <c r="W2239" s="50">
        <f t="shared" si="244"/>
        <v>40.329357141206856</v>
      </c>
    </row>
    <row r="2240" spans="1:23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13">
        <f t="shared" si="242"/>
        <v>137</v>
      </c>
      <c r="P2240" s="39">
        <f t="shared" si="243"/>
        <v>69.569999999999993</v>
      </c>
      <c r="Q2240" s="39" t="s">
        <v>8310</v>
      </c>
      <c r="R2240" s="39" t="s">
        <v>8326</v>
      </c>
      <c r="S2240" s="42">
        <f t="shared" si="238"/>
        <v>42774.621721250005</v>
      </c>
      <c r="T2240" s="42">
        <f t="shared" si="239"/>
        <v>42804.621721250005</v>
      </c>
      <c r="U2240" s="40">
        <f t="shared" si="240"/>
        <v>2017</v>
      </c>
      <c r="V2240" s="40">
        <f t="shared" si="241"/>
        <v>2017</v>
      </c>
      <c r="W2240" s="50">
        <f t="shared" si="244"/>
        <v>30</v>
      </c>
    </row>
    <row r="2241" spans="1:23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13">
        <f t="shared" si="242"/>
        <v>128</v>
      </c>
      <c r="P2241" s="39">
        <f t="shared" si="243"/>
        <v>75.13</v>
      </c>
      <c r="Q2241" s="39" t="s">
        <v>8310</v>
      </c>
      <c r="R2241" s="39" t="s">
        <v>8326</v>
      </c>
      <c r="S2241" s="42">
        <f t="shared" si="238"/>
        <v>41572.958495532403</v>
      </c>
      <c r="T2241" s="42">
        <f t="shared" si="239"/>
        <v>41609.168061574077</v>
      </c>
      <c r="U2241" s="40">
        <f t="shared" si="240"/>
        <v>2013</v>
      </c>
      <c r="V2241" s="40">
        <f t="shared" si="241"/>
        <v>2013</v>
      </c>
      <c r="W2241" s="50">
        <f t="shared" si="244"/>
        <v>36.209566041674407</v>
      </c>
    </row>
    <row r="2242" spans="1:23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13">
        <f t="shared" si="242"/>
        <v>271</v>
      </c>
      <c r="P2242" s="39">
        <f t="shared" si="243"/>
        <v>140.97999999999999</v>
      </c>
      <c r="Q2242" s="39" t="s">
        <v>8310</v>
      </c>
      <c r="R2242" s="39" t="s">
        <v>8326</v>
      </c>
      <c r="S2242" s="42">
        <f t="shared" ref="S2242:S2305" si="245">((((LEFT(J2242,10) &amp; "." &amp; RIGHT(J2242,3))/60)/60)/24)+DATE(1970,1,1)</f>
        <v>42452.82574703703</v>
      </c>
      <c r="T2242" s="42">
        <f t="shared" ref="T2242:T2305" si="246">((((LEFT(I2242,10) &amp; "." &amp; RIGHT(I2242,3))/60)/60)/24)+DATE(1970,1,1)</f>
        <v>42482.82574703703</v>
      </c>
      <c r="U2242" s="40">
        <f t="shared" ref="U2242:U2305" si="247">YEAR(T2242)</f>
        <v>2016</v>
      </c>
      <c r="V2242" s="40">
        <f t="shared" ref="V2242:V2305" si="248">YEAR(S2242)</f>
        <v>2016</v>
      </c>
      <c r="W2242" s="50">
        <f t="shared" si="244"/>
        <v>30</v>
      </c>
    </row>
    <row r="2243" spans="1:23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13">
        <f t="shared" ref="O2243:O2306" si="249">IFERROR(ROUND(E2243/D2243*100,0),"no backers")</f>
        <v>806</v>
      </c>
      <c r="P2243" s="39">
        <f t="shared" ref="P2243:P2306" si="250">IFERROR(ROUND(E2243/L2243,2),0)</f>
        <v>49.47</v>
      </c>
      <c r="Q2243" s="39" t="s">
        <v>8310</v>
      </c>
      <c r="R2243" s="39" t="s">
        <v>8326</v>
      </c>
      <c r="S2243" s="42">
        <f t="shared" si="245"/>
        <v>42766.827549768524</v>
      </c>
      <c r="T2243" s="42">
        <f t="shared" si="246"/>
        <v>42796.827549768524</v>
      </c>
      <c r="U2243" s="40">
        <f t="shared" si="247"/>
        <v>2017</v>
      </c>
      <c r="V2243" s="40">
        <f t="shared" si="248"/>
        <v>2017</v>
      </c>
      <c r="W2243" s="50">
        <f t="shared" ref="W2243:W2306" si="251">T2243-S2243</f>
        <v>30</v>
      </c>
    </row>
    <row r="2244" spans="1:23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13">
        <f t="shared" si="249"/>
        <v>1360</v>
      </c>
      <c r="P2244" s="39">
        <f t="shared" si="250"/>
        <v>53.87</v>
      </c>
      <c r="Q2244" s="39" t="s">
        <v>8310</v>
      </c>
      <c r="R2244" s="39" t="s">
        <v>8326</v>
      </c>
      <c r="S2244" s="42">
        <f t="shared" si="245"/>
        <v>41569.575621909724</v>
      </c>
      <c r="T2244" s="42">
        <f t="shared" si="246"/>
        <v>41605.126392592589</v>
      </c>
      <c r="U2244" s="40">
        <f t="shared" si="247"/>
        <v>2013</v>
      </c>
      <c r="V2244" s="40">
        <f t="shared" si="248"/>
        <v>2013</v>
      </c>
      <c r="W2244" s="50">
        <f t="shared" si="251"/>
        <v>35.550770682864822</v>
      </c>
    </row>
    <row r="2245" spans="1:23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13">
        <f t="shared" si="249"/>
        <v>930250</v>
      </c>
      <c r="P2245" s="39">
        <f t="shared" si="250"/>
        <v>4.57</v>
      </c>
      <c r="Q2245" s="39" t="s">
        <v>8310</v>
      </c>
      <c r="R2245" s="39" t="s">
        <v>8326</v>
      </c>
      <c r="S2245" s="42">
        <f t="shared" si="245"/>
        <v>42800.751045023149</v>
      </c>
      <c r="T2245" s="42">
        <f t="shared" si="246"/>
        <v>42807.125</v>
      </c>
      <c r="U2245" s="40">
        <f t="shared" si="247"/>
        <v>2017</v>
      </c>
      <c r="V2245" s="40">
        <f t="shared" si="248"/>
        <v>2017</v>
      </c>
      <c r="W2245" s="50">
        <f t="shared" si="251"/>
        <v>6.3739549768506549</v>
      </c>
    </row>
    <row r="2246" spans="1:23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13">
        <f t="shared" si="249"/>
        <v>377</v>
      </c>
      <c r="P2246" s="39">
        <f t="shared" si="250"/>
        <v>65</v>
      </c>
      <c r="Q2246" s="39" t="s">
        <v>8310</v>
      </c>
      <c r="R2246" s="39" t="s">
        <v>8326</v>
      </c>
      <c r="S2246" s="42">
        <f t="shared" si="245"/>
        <v>42647.818830393517</v>
      </c>
      <c r="T2246" s="42">
        <f t="shared" si="246"/>
        <v>42659.854175925924</v>
      </c>
      <c r="U2246" s="40">
        <f t="shared" si="247"/>
        <v>2016</v>
      </c>
      <c r="V2246" s="40">
        <f t="shared" si="248"/>
        <v>2016</v>
      </c>
      <c r="W2246" s="50">
        <f t="shared" si="251"/>
        <v>12.035345532407518</v>
      </c>
    </row>
    <row r="2247" spans="1:23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13">
        <f t="shared" si="249"/>
        <v>2647</v>
      </c>
      <c r="P2247" s="39">
        <f t="shared" si="250"/>
        <v>53.48</v>
      </c>
      <c r="Q2247" s="39" t="s">
        <v>8310</v>
      </c>
      <c r="R2247" s="39" t="s">
        <v>8326</v>
      </c>
      <c r="S2247" s="42">
        <f t="shared" si="245"/>
        <v>41660.708537233797</v>
      </c>
      <c r="T2247" s="42">
        <f t="shared" si="246"/>
        <v>41691.750006944443</v>
      </c>
      <c r="U2247" s="40">
        <f t="shared" si="247"/>
        <v>2014</v>
      </c>
      <c r="V2247" s="40">
        <f t="shared" si="248"/>
        <v>2014</v>
      </c>
      <c r="W2247" s="50">
        <f t="shared" si="251"/>
        <v>31.041469710646197</v>
      </c>
    </row>
    <row r="2248" spans="1:23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13">
        <f t="shared" si="249"/>
        <v>100</v>
      </c>
      <c r="P2248" s="39">
        <f t="shared" si="250"/>
        <v>43.91</v>
      </c>
      <c r="Q2248" s="39" t="s">
        <v>8310</v>
      </c>
      <c r="R2248" s="39" t="s">
        <v>8326</v>
      </c>
      <c r="S2248" s="42">
        <f t="shared" si="245"/>
        <v>42221.791784837958</v>
      </c>
      <c r="T2248" s="42">
        <f t="shared" si="246"/>
        <v>42251.791784837958</v>
      </c>
      <c r="U2248" s="40">
        <f t="shared" si="247"/>
        <v>2015</v>
      </c>
      <c r="V2248" s="40">
        <f t="shared" si="248"/>
        <v>2015</v>
      </c>
      <c r="W2248" s="50">
        <f t="shared" si="251"/>
        <v>30</v>
      </c>
    </row>
    <row r="2249" spans="1:23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13">
        <f t="shared" si="249"/>
        <v>104</v>
      </c>
      <c r="P2249" s="39">
        <f t="shared" si="250"/>
        <v>50.85</v>
      </c>
      <c r="Q2249" s="39" t="s">
        <v>8310</v>
      </c>
      <c r="R2249" s="39" t="s">
        <v>8326</v>
      </c>
      <c r="S2249" s="42">
        <f t="shared" si="245"/>
        <v>42200.666272743052</v>
      </c>
      <c r="T2249" s="42">
        <f t="shared" si="246"/>
        <v>42214.666268113426</v>
      </c>
      <c r="U2249" s="40">
        <f t="shared" si="247"/>
        <v>2015</v>
      </c>
      <c r="V2249" s="40">
        <f t="shared" si="248"/>
        <v>2015</v>
      </c>
      <c r="W2249" s="50">
        <f t="shared" si="251"/>
        <v>13.999995370373654</v>
      </c>
    </row>
    <row r="2250" spans="1:23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13">
        <f t="shared" si="249"/>
        <v>107</v>
      </c>
      <c r="P2250" s="39">
        <f t="shared" si="250"/>
        <v>58.63</v>
      </c>
      <c r="Q2250" s="39" t="s">
        <v>8310</v>
      </c>
      <c r="R2250" s="39" t="s">
        <v>8326</v>
      </c>
      <c r="S2250" s="42">
        <f t="shared" si="245"/>
        <v>42688.875905995374</v>
      </c>
      <c r="T2250" s="42">
        <f t="shared" si="246"/>
        <v>42718.875905995374</v>
      </c>
      <c r="U2250" s="40">
        <f t="shared" si="247"/>
        <v>2016</v>
      </c>
      <c r="V2250" s="40">
        <f t="shared" si="248"/>
        <v>2016</v>
      </c>
      <c r="W2250" s="50">
        <f t="shared" si="251"/>
        <v>30</v>
      </c>
    </row>
    <row r="2251" spans="1:23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13">
        <f t="shared" si="249"/>
        <v>169</v>
      </c>
      <c r="P2251" s="39">
        <f t="shared" si="250"/>
        <v>32.82</v>
      </c>
      <c r="Q2251" s="39" t="s">
        <v>8310</v>
      </c>
      <c r="R2251" s="39" t="s">
        <v>8326</v>
      </c>
      <c r="S2251" s="42">
        <f t="shared" si="245"/>
        <v>41336.703305150462</v>
      </c>
      <c r="T2251" s="42">
        <f t="shared" si="246"/>
        <v>41366.661643113424</v>
      </c>
      <c r="U2251" s="40">
        <f t="shared" si="247"/>
        <v>2013</v>
      </c>
      <c r="V2251" s="40">
        <f t="shared" si="248"/>
        <v>2013</v>
      </c>
      <c r="W2251" s="50">
        <f t="shared" si="251"/>
        <v>29.958337962962105</v>
      </c>
    </row>
    <row r="2252" spans="1:23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13">
        <f t="shared" si="249"/>
        <v>975</v>
      </c>
      <c r="P2252" s="39">
        <f t="shared" si="250"/>
        <v>426.93</v>
      </c>
      <c r="Q2252" s="39" t="s">
        <v>8310</v>
      </c>
      <c r="R2252" s="39" t="s">
        <v>8326</v>
      </c>
      <c r="S2252" s="42">
        <f t="shared" si="245"/>
        <v>42677.005482326393</v>
      </c>
      <c r="T2252" s="42">
        <f t="shared" si="246"/>
        <v>42707.047144363431</v>
      </c>
      <c r="U2252" s="40">
        <f t="shared" si="247"/>
        <v>2016</v>
      </c>
      <c r="V2252" s="40">
        <f t="shared" si="248"/>
        <v>2016</v>
      </c>
      <c r="W2252" s="50">
        <f t="shared" si="251"/>
        <v>30.041662037037895</v>
      </c>
    </row>
    <row r="2253" spans="1:23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13">
        <f t="shared" si="249"/>
        <v>134</v>
      </c>
      <c r="P2253" s="39">
        <f t="shared" si="250"/>
        <v>23.81</v>
      </c>
      <c r="Q2253" s="39" t="s">
        <v>8310</v>
      </c>
      <c r="R2253" s="39" t="s">
        <v>8326</v>
      </c>
      <c r="S2253" s="42">
        <f t="shared" si="245"/>
        <v>41846.345806446756</v>
      </c>
      <c r="T2253" s="42">
        <f t="shared" si="246"/>
        <v>41867.345799502313</v>
      </c>
      <c r="U2253" s="40">
        <f t="shared" si="247"/>
        <v>2014</v>
      </c>
      <c r="V2253" s="40">
        <f t="shared" si="248"/>
        <v>2014</v>
      </c>
      <c r="W2253" s="50">
        <f t="shared" si="251"/>
        <v>20.999993055556843</v>
      </c>
    </row>
    <row r="2254" spans="1:23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13">
        <f t="shared" si="249"/>
        <v>272</v>
      </c>
      <c r="P2254" s="39">
        <f t="shared" si="250"/>
        <v>98.41</v>
      </c>
      <c r="Q2254" s="39" t="s">
        <v>8310</v>
      </c>
      <c r="R2254" s="39" t="s">
        <v>8326</v>
      </c>
      <c r="S2254" s="42">
        <f t="shared" si="245"/>
        <v>42573.327996967593</v>
      </c>
      <c r="T2254" s="42">
        <f t="shared" si="246"/>
        <v>42588.327996967593</v>
      </c>
      <c r="U2254" s="40">
        <f t="shared" si="247"/>
        <v>2016</v>
      </c>
      <c r="V2254" s="40">
        <f t="shared" si="248"/>
        <v>2016</v>
      </c>
      <c r="W2254" s="50">
        <f t="shared" si="251"/>
        <v>15</v>
      </c>
    </row>
    <row r="2255" spans="1:23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13">
        <f t="shared" si="249"/>
        <v>113</v>
      </c>
      <c r="P2255" s="39">
        <f t="shared" si="250"/>
        <v>107.32</v>
      </c>
      <c r="Q2255" s="39" t="s">
        <v>8310</v>
      </c>
      <c r="R2255" s="39" t="s">
        <v>8326</v>
      </c>
      <c r="S2255" s="42">
        <f t="shared" si="245"/>
        <v>42296.631335034719</v>
      </c>
      <c r="T2255" s="42">
        <f t="shared" si="246"/>
        <v>42326.673008645834</v>
      </c>
      <c r="U2255" s="40">
        <f t="shared" si="247"/>
        <v>2015</v>
      </c>
      <c r="V2255" s="40">
        <f t="shared" si="248"/>
        <v>2015</v>
      </c>
      <c r="W2255" s="50">
        <f t="shared" si="251"/>
        <v>30.041673611114675</v>
      </c>
    </row>
    <row r="2256" spans="1:23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13">
        <f t="shared" si="249"/>
        <v>460</v>
      </c>
      <c r="P2256" s="39">
        <f t="shared" si="250"/>
        <v>11.67</v>
      </c>
      <c r="Q2256" s="39" t="s">
        <v>8310</v>
      </c>
      <c r="R2256" s="39" t="s">
        <v>8326</v>
      </c>
      <c r="S2256" s="42">
        <f t="shared" si="245"/>
        <v>42752.647779722218</v>
      </c>
      <c r="T2256" s="42">
        <f t="shared" si="246"/>
        <v>42759.647788981485</v>
      </c>
      <c r="U2256" s="40">
        <f t="shared" si="247"/>
        <v>2017</v>
      </c>
      <c r="V2256" s="40">
        <f t="shared" si="248"/>
        <v>2017</v>
      </c>
      <c r="W2256" s="50">
        <f t="shared" si="251"/>
        <v>7.0000092592672445</v>
      </c>
    </row>
    <row r="2257" spans="1:23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13">
        <f t="shared" si="249"/>
        <v>287</v>
      </c>
      <c r="P2257" s="39">
        <f t="shared" si="250"/>
        <v>41.78</v>
      </c>
      <c r="Q2257" s="39" t="s">
        <v>8310</v>
      </c>
      <c r="R2257" s="39" t="s">
        <v>8326</v>
      </c>
      <c r="S2257" s="42">
        <f t="shared" si="245"/>
        <v>42467.951984386571</v>
      </c>
      <c r="T2257" s="42">
        <f t="shared" si="246"/>
        <v>42497.951984386571</v>
      </c>
      <c r="U2257" s="40">
        <f t="shared" si="247"/>
        <v>2016</v>
      </c>
      <c r="V2257" s="40">
        <f t="shared" si="248"/>
        <v>2016</v>
      </c>
      <c r="W2257" s="50">
        <f t="shared" si="251"/>
        <v>30</v>
      </c>
    </row>
    <row r="2258" spans="1:23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13">
        <f t="shared" si="249"/>
        <v>223</v>
      </c>
      <c r="P2258" s="39">
        <f t="shared" si="250"/>
        <v>21.38</v>
      </c>
      <c r="Q2258" s="39" t="s">
        <v>8310</v>
      </c>
      <c r="R2258" s="39" t="s">
        <v>8326</v>
      </c>
      <c r="S2258" s="42">
        <f t="shared" si="245"/>
        <v>42682.451924143519</v>
      </c>
      <c r="T2258" s="42">
        <f t="shared" si="246"/>
        <v>42696.451931087962</v>
      </c>
      <c r="U2258" s="40">
        <f t="shared" si="247"/>
        <v>2016</v>
      </c>
      <c r="V2258" s="40">
        <f t="shared" si="248"/>
        <v>2016</v>
      </c>
      <c r="W2258" s="50">
        <f t="shared" si="251"/>
        <v>14.000006944443157</v>
      </c>
    </row>
    <row r="2259" spans="1:23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13">
        <f t="shared" si="249"/>
        <v>636</v>
      </c>
      <c r="P2259" s="39">
        <f t="shared" si="250"/>
        <v>94.1</v>
      </c>
      <c r="Q2259" s="39" t="s">
        <v>8310</v>
      </c>
      <c r="R2259" s="39" t="s">
        <v>8326</v>
      </c>
      <c r="S2259" s="42">
        <f t="shared" si="245"/>
        <v>42505.93668204861</v>
      </c>
      <c r="T2259" s="42">
        <f t="shared" si="246"/>
        <v>42540.958335648145</v>
      </c>
      <c r="U2259" s="40">
        <f t="shared" si="247"/>
        <v>2016</v>
      </c>
      <c r="V2259" s="40">
        <f t="shared" si="248"/>
        <v>2016</v>
      </c>
      <c r="W2259" s="50">
        <f t="shared" si="251"/>
        <v>35.021653599535057</v>
      </c>
    </row>
    <row r="2260" spans="1:23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13">
        <f t="shared" si="249"/>
        <v>147</v>
      </c>
      <c r="P2260" s="39">
        <f t="shared" si="250"/>
        <v>15.72</v>
      </c>
      <c r="Q2260" s="39" t="s">
        <v>8310</v>
      </c>
      <c r="R2260" s="39" t="s">
        <v>8326</v>
      </c>
      <c r="S2260" s="42">
        <f t="shared" si="245"/>
        <v>42136.751014895832</v>
      </c>
      <c r="T2260" s="42">
        <f t="shared" si="246"/>
        <v>42166.751014895832</v>
      </c>
      <c r="U2260" s="40">
        <f t="shared" si="247"/>
        <v>2015</v>
      </c>
      <c r="V2260" s="40">
        <f t="shared" si="248"/>
        <v>2015</v>
      </c>
      <c r="W2260" s="50">
        <f t="shared" si="251"/>
        <v>30</v>
      </c>
    </row>
    <row r="2261" spans="1:23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13">
        <f t="shared" si="249"/>
        <v>1867</v>
      </c>
      <c r="P2261" s="39">
        <f t="shared" si="250"/>
        <v>90.64</v>
      </c>
      <c r="Q2261" s="39" t="s">
        <v>8310</v>
      </c>
      <c r="R2261" s="39" t="s">
        <v>8326</v>
      </c>
      <c r="S2261" s="42">
        <f t="shared" si="245"/>
        <v>42702.804823333332</v>
      </c>
      <c r="T2261" s="42">
        <f t="shared" si="246"/>
        <v>42712.804823333332</v>
      </c>
      <c r="U2261" s="40">
        <f t="shared" si="247"/>
        <v>2016</v>
      </c>
      <c r="V2261" s="40">
        <f t="shared" si="248"/>
        <v>2016</v>
      </c>
      <c r="W2261" s="50">
        <f t="shared" si="251"/>
        <v>10</v>
      </c>
    </row>
    <row r="2262" spans="1:23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13">
        <f t="shared" si="249"/>
        <v>327</v>
      </c>
      <c r="P2262" s="39">
        <f t="shared" si="250"/>
        <v>97.3</v>
      </c>
      <c r="Q2262" s="39" t="s">
        <v>8310</v>
      </c>
      <c r="R2262" s="39" t="s">
        <v>8326</v>
      </c>
      <c r="S2262" s="42">
        <f t="shared" si="245"/>
        <v>41695.016792245369</v>
      </c>
      <c r="T2262" s="42">
        <f t="shared" si="246"/>
        <v>41724.975118634262</v>
      </c>
      <c r="U2262" s="40">
        <f t="shared" si="247"/>
        <v>2014</v>
      </c>
      <c r="V2262" s="40">
        <f t="shared" si="248"/>
        <v>2014</v>
      </c>
      <c r="W2262" s="50">
        <f t="shared" si="251"/>
        <v>29.958326388892601</v>
      </c>
    </row>
    <row r="2263" spans="1:23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13">
        <f t="shared" si="249"/>
        <v>780</v>
      </c>
      <c r="P2263" s="39">
        <f t="shared" si="250"/>
        <v>37.119999999999997</v>
      </c>
      <c r="Q2263" s="39" t="s">
        <v>8310</v>
      </c>
      <c r="R2263" s="39" t="s">
        <v>8326</v>
      </c>
      <c r="S2263" s="42">
        <f t="shared" si="245"/>
        <v>42759.724775694442</v>
      </c>
      <c r="T2263" s="42">
        <f t="shared" si="246"/>
        <v>42780.724768749998</v>
      </c>
      <c r="U2263" s="40">
        <f t="shared" si="247"/>
        <v>2017</v>
      </c>
      <c r="V2263" s="40">
        <f t="shared" si="248"/>
        <v>2017</v>
      </c>
      <c r="W2263" s="50">
        <f t="shared" si="251"/>
        <v>20.999993055556843</v>
      </c>
    </row>
    <row r="2264" spans="1:23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13">
        <f t="shared" si="249"/>
        <v>154</v>
      </c>
      <c r="P2264" s="39">
        <f t="shared" si="250"/>
        <v>28.1</v>
      </c>
      <c r="Q2264" s="39" t="s">
        <v>8310</v>
      </c>
      <c r="R2264" s="39" t="s">
        <v>8326</v>
      </c>
      <c r="S2264" s="42">
        <f t="shared" si="245"/>
        <v>41926.585166180557</v>
      </c>
      <c r="T2264" s="42">
        <f t="shared" si="246"/>
        <v>41961.000009259253</v>
      </c>
      <c r="U2264" s="40">
        <f t="shared" si="247"/>
        <v>2014</v>
      </c>
      <c r="V2264" s="40">
        <f t="shared" si="248"/>
        <v>2014</v>
      </c>
      <c r="W2264" s="50">
        <f t="shared" si="251"/>
        <v>34.414843078695412</v>
      </c>
    </row>
    <row r="2265" spans="1:23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13">
        <f t="shared" si="249"/>
        <v>116</v>
      </c>
      <c r="P2265" s="39">
        <f t="shared" si="250"/>
        <v>144.43</v>
      </c>
      <c r="Q2265" s="39" t="s">
        <v>8310</v>
      </c>
      <c r="R2265" s="39" t="s">
        <v>8326</v>
      </c>
      <c r="S2265" s="42">
        <f t="shared" si="245"/>
        <v>42014.832336956024</v>
      </c>
      <c r="T2265" s="42">
        <f t="shared" si="246"/>
        <v>42035.832330011574</v>
      </c>
      <c r="U2265" s="40">
        <f t="shared" si="247"/>
        <v>2015</v>
      </c>
      <c r="V2265" s="40">
        <f t="shared" si="248"/>
        <v>2015</v>
      </c>
      <c r="W2265" s="50">
        <f t="shared" si="251"/>
        <v>20.999993055549567</v>
      </c>
    </row>
    <row r="2266" spans="1:23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13">
        <f t="shared" si="249"/>
        <v>180</v>
      </c>
      <c r="P2266" s="39">
        <f t="shared" si="250"/>
        <v>24.27</v>
      </c>
      <c r="Q2266" s="39" t="s">
        <v>8310</v>
      </c>
      <c r="R2266" s="39" t="s">
        <v>8326</v>
      </c>
      <c r="S2266" s="42">
        <f t="shared" si="245"/>
        <v>42496.58233928241</v>
      </c>
      <c r="T2266" s="42">
        <f t="shared" si="246"/>
        <v>42513.125004629634</v>
      </c>
      <c r="U2266" s="40">
        <f t="shared" si="247"/>
        <v>2016</v>
      </c>
      <c r="V2266" s="40">
        <f t="shared" si="248"/>
        <v>2016</v>
      </c>
      <c r="W2266" s="50">
        <f t="shared" si="251"/>
        <v>16.542665347224101</v>
      </c>
    </row>
    <row r="2267" spans="1:23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13">
        <f t="shared" si="249"/>
        <v>299</v>
      </c>
      <c r="P2267" s="39">
        <f t="shared" si="250"/>
        <v>35.119999999999997</v>
      </c>
      <c r="Q2267" s="39" t="s">
        <v>8310</v>
      </c>
      <c r="R2267" s="39" t="s">
        <v>8326</v>
      </c>
      <c r="S2267" s="42">
        <f t="shared" si="245"/>
        <v>42689.853098460648</v>
      </c>
      <c r="T2267" s="42">
        <f t="shared" si="246"/>
        <v>42696.853096145831</v>
      </c>
      <c r="U2267" s="40">
        <f t="shared" si="247"/>
        <v>2016</v>
      </c>
      <c r="V2267" s="40">
        <f t="shared" si="248"/>
        <v>2016</v>
      </c>
      <c r="W2267" s="50">
        <f t="shared" si="251"/>
        <v>6.9999976851831889</v>
      </c>
    </row>
    <row r="2268" spans="1:23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13">
        <f t="shared" si="249"/>
        <v>320</v>
      </c>
      <c r="P2268" s="39">
        <f t="shared" si="250"/>
        <v>24.76</v>
      </c>
      <c r="Q2268" s="39" t="s">
        <v>8310</v>
      </c>
      <c r="R2268" s="39" t="s">
        <v>8326</v>
      </c>
      <c r="S2268" s="42">
        <f t="shared" si="245"/>
        <v>42469.874914259257</v>
      </c>
      <c r="T2268" s="42">
        <f t="shared" si="246"/>
        <v>42487.083337962962</v>
      </c>
      <c r="U2268" s="40">
        <f t="shared" si="247"/>
        <v>2016</v>
      </c>
      <c r="V2268" s="40">
        <f t="shared" si="248"/>
        <v>2016</v>
      </c>
      <c r="W2268" s="50">
        <f t="shared" si="251"/>
        <v>17.208423703705193</v>
      </c>
    </row>
    <row r="2269" spans="1:23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13">
        <f t="shared" si="249"/>
        <v>381</v>
      </c>
      <c r="P2269" s="39">
        <f t="shared" si="250"/>
        <v>188.38</v>
      </c>
      <c r="Q2269" s="39" t="s">
        <v>8310</v>
      </c>
      <c r="R2269" s="39" t="s">
        <v>8326</v>
      </c>
      <c r="S2269" s="42">
        <f t="shared" si="245"/>
        <v>41968.829829826384</v>
      </c>
      <c r="T2269" s="42">
        <f t="shared" si="246"/>
        <v>41994.041673611107</v>
      </c>
      <c r="U2269" s="40">
        <f t="shared" si="247"/>
        <v>2014</v>
      </c>
      <c r="V2269" s="40">
        <f t="shared" si="248"/>
        <v>2014</v>
      </c>
      <c r="W2269" s="50">
        <f t="shared" si="251"/>
        <v>25.211843784723897</v>
      </c>
    </row>
    <row r="2270" spans="1:23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13">
        <f t="shared" si="249"/>
        <v>103</v>
      </c>
      <c r="P2270" s="39">
        <f t="shared" si="250"/>
        <v>148.08000000000001</v>
      </c>
      <c r="Q2270" s="39" t="s">
        <v>8310</v>
      </c>
      <c r="R2270" s="39" t="s">
        <v>8326</v>
      </c>
      <c r="S2270" s="42">
        <f t="shared" si="245"/>
        <v>42776.082360127315</v>
      </c>
      <c r="T2270" s="42">
        <f t="shared" si="246"/>
        <v>42806.082360127315</v>
      </c>
      <c r="U2270" s="40">
        <f t="shared" si="247"/>
        <v>2017</v>
      </c>
      <c r="V2270" s="40">
        <f t="shared" si="248"/>
        <v>2017</v>
      </c>
      <c r="W2270" s="50">
        <f t="shared" si="251"/>
        <v>30</v>
      </c>
    </row>
    <row r="2271" spans="1:23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13">
        <f t="shared" si="249"/>
        <v>1802</v>
      </c>
      <c r="P2271" s="39">
        <f t="shared" si="250"/>
        <v>49.93</v>
      </c>
      <c r="Q2271" s="39" t="s">
        <v>8310</v>
      </c>
      <c r="R2271" s="39" t="s">
        <v>8326</v>
      </c>
      <c r="S2271" s="42">
        <f t="shared" si="245"/>
        <v>42776.704440543981</v>
      </c>
      <c r="T2271" s="42">
        <f t="shared" si="246"/>
        <v>42801.208342592596</v>
      </c>
      <c r="U2271" s="40">
        <f t="shared" si="247"/>
        <v>2017</v>
      </c>
      <c r="V2271" s="40">
        <f t="shared" si="248"/>
        <v>2017</v>
      </c>
      <c r="W2271" s="50">
        <f t="shared" si="251"/>
        <v>24.503902048614691</v>
      </c>
    </row>
    <row r="2272" spans="1:23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13">
        <f t="shared" si="249"/>
        <v>720</v>
      </c>
      <c r="P2272" s="39">
        <f t="shared" si="250"/>
        <v>107.82</v>
      </c>
      <c r="Q2272" s="39" t="s">
        <v>8310</v>
      </c>
      <c r="R2272" s="39" t="s">
        <v>8326</v>
      </c>
      <c r="S2272" s="42">
        <f t="shared" si="245"/>
        <v>42725.869369363427</v>
      </c>
      <c r="T2272" s="42">
        <f t="shared" si="246"/>
        <v>42745.915978472221</v>
      </c>
      <c r="U2272" s="40">
        <f t="shared" si="247"/>
        <v>2017</v>
      </c>
      <c r="V2272" s="40">
        <f t="shared" si="248"/>
        <v>2016</v>
      </c>
      <c r="W2272" s="50">
        <f t="shared" si="251"/>
        <v>20.046609108794655</v>
      </c>
    </row>
    <row r="2273" spans="1:23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13">
        <f t="shared" si="249"/>
        <v>283</v>
      </c>
      <c r="P2273" s="39">
        <f t="shared" si="250"/>
        <v>42.63</v>
      </c>
      <c r="Q2273" s="39" t="s">
        <v>8310</v>
      </c>
      <c r="R2273" s="39" t="s">
        <v>8326</v>
      </c>
      <c r="S2273" s="42">
        <f t="shared" si="245"/>
        <v>42684.000046342597</v>
      </c>
      <c r="T2273" s="42">
        <f t="shared" si="246"/>
        <v>42714.000046342597</v>
      </c>
      <c r="U2273" s="40">
        <f t="shared" si="247"/>
        <v>2016</v>
      </c>
      <c r="V2273" s="40">
        <f t="shared" si="248"/>
        <v>2016</v>
      </c>
      <c r="W2273" s="50">
        <f t="shared" si="251"/>
        <v>30</v>
      </c>
    </row>
    <row r="2274" spans="1:23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13">
        <f t="shared" si="249"/>
        <v>1357</v>
      </c>
      <c r="P2274" s="39">
        <f t="shared" si="250"/>
        <v>14.37</v>
      </c>
      <c r="Q2274" s="39" t="s">
        <v>8310</v>
      </c>
      <c r="R2274" s="39" t="s">
        <v>8326</v>
      </c>
      <c r="S2274" s="42">
        <f t="shared" si="245"/>
        <v>42315.699500416667</v>
      </c>
      <c r="T2274" s="42">
        <f t="shared" si="246"/>
        <v>42345.699500416667</v>
      </c>
      <c r="U2274" s="40">
        <f t="shared" si="247"/>
        <v>2015</v>
      </c>
      <c r="V2274" s="40">
        <f t="shared" si="248"/>
        <v>2015</v>
      </c>
      <c r="W2274" s="50">
        <f t="shared" si="251"/>
        <v>30</v>
      </c>
    </row>
    <row r="2275" spans="1:23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13">
        <f t="shared" si="249"/>
        <v>220</v>
      </c>
      <c r="P2275" s="39">
        <f t="shared" si="250"/>
        <v>37.479999999999997</v>
      </c>
      <c r="Q2275" s="39" t="s">
        <v>8310</v>
      </c>
      <c r="R2275" s="39" t="s">
        <v>8326</v>
      </c>
      <c r="S2275" s="42">
        <f t="shared" si="245"/>
        <v>42781.549100023149</v>
      </c>
      <c r="T2275" s="42">
        <f t="shared" si="246"/>
        <v>42806.507437986111</v>
      </c>
      <c r="U2275" s="40">
        <f t="shared" si="247"/>
        <v>2017</v>
      </c>
      <c r="V2275" s="40">
        <f t="shared" si="248"/>
        <v>2017</v>
      </c>
      <c r="W2275" s="50">
        <f t="shared" si="251"/>
        <v>24.958337962962105</v>
      </c>
    </row>
    <row r="2276" spans="1:23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13">
        <f t="shared" si="249"/>
        <v>120</v>
      </c>
      <c r="P2276" s="39">
        <f t="shared" si="250"/>
        <v>30.2</v>
      </c>
      <c r="Q2276" s="39" t="s">
        <v>8310</v>
      </c>
      <c r="R2276" s="39" t="s">
        <v>8326</v>
      </c>
      <c r="S2276" s="42">
        <f t="shared" si="245"/>
        <v>41663.500669641202</v>
      </c>
      <c r="T2276" s="42">
        <f t="shared" si="246"/>
        <v>41693.500669641202</v>
      </c>
      <c r="U2276" s="40">
        <f t="shared" si="247"/>
        <v>2014</v>
      </c>
      <c r="V2276" s="40">
        <f t="shared" si="248"/>
        <v>2014</v>
      </c>
      <c r="W2276" s="50">
        <f t="shared" si="251"/>
        <v>30</v>
      </c>
    </row>
    <row r="2277" spans="1:23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13">
        <f t="shared" si="249"/>
        <v>408</v>
      </c>
      <c r="P2277" s="39">
        <f t="shared" si="250"/>
        <v>33.549999999999997</v>
      </c>
      <c r="Q2277" s="39" t="s">
        <v>8310</v>
      </c>
      <c r="R2277" s="39" t="s">
        <v>8326</v>
      </c>
      <c r="S2277" s="42">
        <f t="shared" si="245"/>
        <v>41965.61666295139</v>
      </c>
      <c r="T2277" s="42">
        <f t="shared" si="246"/>
        <v>41995.61666295139</v>
      </c>
      <c r="U2277" s="40">
        <f t="shared" si="247"/>
        <v>2014</v>
      </c>
      <c r="V2277" s="40">
        <f t="shared" si="248"/>
        <v>2014</v>
      </c>
      <c r="W2277" s="50">
        <f t="shared" si="251"/>
        <v>30</v>
      </c>
    </row>
    <row r="2278" spans="1:23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13">
        <f t="shared" si="249"/>
        <v>106</v>
      </c>
      <c r="P2278" s="39">
        <f t="shared" si="250"/>
        <v>64.75</v>
      </c>
      <c r="Q2278" s="39" t="s">
        <v>8310</v>
      </c>
      <c r="R2278" s="39" t="s">
        <v>8326</v>
      </c>
      <c r="S2278" s="42">
        <f t="shared" si="245"/>
        <v>41614.651496400467</v>
      </c>
      <c r="T2278" s="42">
        <f t="shared" si="246"/>
        <v>41644.651496400467</v>
      </c>
      <c r="U2278" s="40">
        <f t="shared" si="247"/>
        <v>2014</v>
      </c>
      <c r="V2278" s="40">
        <f t="shared" si="248"/>
        <v>2013</v>
      </c>
      <c r="W2278" s="50">
        <f t="shared" si="251"/>
        <v>30</v>
      </c>
    </row>
    <row r="2279" spans="1:23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13">
        <f t="shared" si="249"/>
        <v>141</v>
      </c>
      <c r="P2279" s="39">
        <f t="shared" si="250"/>
        <v>57.93</v>
      </c>
      <c r="Q2279" s="39" t="s">
        <v>8310</v>
      </c>
      <c r="R2279" s="39" t="s">
        <v>8326</v>
      </c>
      <c r="S2279" s="42">
        <f t="shared" si="245"/>
        <v>40936.678511840277</v>
      </c>
      <c r="T2279" s="42">
        <f t="shared" si="246"/>
        <v>40966.678511840277</v>
      </c>
      <c r="U2279" s="40">
        <f t="shared" si="247"/>
        <v>2012</v>
      </c>
      <c r="V2279" s="40">
        <f t="shared" si="248"/>
        <v>2012</v>
      </c>
      <c r="W2279" s="50">
        <f t="shared" si="251"/>
        <v>30</v>
      </c>
    </row>
    <row r="2280" spans="1:23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13">
        <f t="shared" si="249"/>
        <v>271</v>
      </c>
      <c r="P2280" s="39">
        <f t="shared" si="250"/>
        <v>53.08</v>
      </c>
      <c r="Q2280" s="39" t="s">
        <v>8310</v>
      </c>
      <c r="R2280" s="39" t="s">
        <v>8326</v>
      </c>
      <c r="S2280" s="42">
        <f t="shared" si="245"/>
        <v>42338.709118831015</v>
      </c>
      <c r="T2280" s="42">
        <f t="shared" si="246"/>
        <v>42372.957649768519</v>
      </c>
      <c r="U2280" s="40">
        <f t="shared" si="247"/>
        <v>2016</v>
      </c>
      <c r="V2280" s="40">
        <f t="shared" si="248"/>
        <v>2015</v>
      </c>
      <c r="W2280" s="50">
        <f t="shared" si="251"/>
        <v>34.248530937504256</v>
      </c>
    </row>
    <row r="2281" spans="1:23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13">
        <f t="shared" si="249"/>
        <v>154</v>
      </c>
      <c r="P2281" s="39">
        <f t="shared" si="250"/>
        <v>48.06</v>
      </c>
      <c r="Q2281" s="39" t="s">
        <v>8310</v>
      </c>
      <c r="R2281" s="39" t="s">
        <v>8326</v>
      </c>
      <c r="S2281" s="42">
        <f t="shared" si="245"/>
        <v>42020.806702534726</v>
      </c>
      <c r="T2281" s="42">
        <f t="shared" si="246"/>
        <v>42039.166671296298</v>
      </c>
      <c r="U2281" s="40">
        <f t="shared" si="247"/>
        <v>2015</v>
      </c>
      <c r="V2281" s="40">
        <f t="shared" si="248"/>
        <v>2015</v>
      </c>
      <c r="W2281" s="50">
        <f t="shared" si="251"/>
        <v>18.359968761571508</v>
      </c>
    </row>
    <row r="2282" spans="1:23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13">
        <f t="shared" si="249"/>
        <v>404</v>
      </c>
      <c r="P2282" s="39">
        <f t="shared" si="250"/>
        <v>82.4</v>
      </c>
      <c r="Q2282" s="39" t="s">
        <v>8310</v>
      </c>
      <c r="R2282" s="39" t="s">
        <v>8326</v>
      </c>
      <c r="S2282" s="42">
        <f t="shared" si="245"/>
        <v>42234.624907303238</v>
      </c>
      <c r="T2282" s="42">
        <f t="shared" si="246"/>
        <v>42264.624907303238</v>
      </c>
      <c r="U2282" s="40">
        <f t="shared" si="247"/>
        <v>2015</v>
      </c>
      <c r="V2282" s="40">
        <f t="shared" si="248"/>
        <v>2015</v>
      </c>
      <c r="W2282" s="50">
        <f t="shared" si="251"/>
        <v>30</v>
      </c>
    </row>
    <row r="2283" spans="1:23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13">
        <f t="shared" si="249"/>
        <v>185</v>
      </c>
      <c r="P2283" s="39">
        <f t="shared" si="250"/>
        <v>50.45</v>
      </c>
      <c r="Q2283" s="39" t="s">
        <v>8309</v>
      </c>
      <c r="R2283" s="39" t="s">
        <v>8308</v>
      </c>
      <c r="S2283" s="42">
        <f t="shared" si="245"/>
        <v>40687.285855289352</v>
      </c>
      <c r="T2283" s="42">
        <f t="shared" si="246"/>
        <v>40749.284729166662</v>
      </c>
      <c r="U2283" s="40">
        <f t="shared" si="247"/>
        <v>2011</v>
      </c>
      <c r="V2283" s="40">
        <f t="shared" si="248"/>
        <v>2011</v>
      </c>
      <c r="W2283" s="50">
        <f t="shared" si="251"/>
        <v>61.998873877309961</v>
      </c>
    </row>
    <row r="2284" spans="1:23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13">
        <f t="shared" si="249"/>
        <v>185</v>
      </c>
      <c r="P2284" s="39">
        <f t="shared" si="250"/>
        <v>115.83</v>
      </c>
      <c r="Q2284" s="39" t="s">
        <v>8309</v>
      </c>
      <c r="R2284" s="39" t="s">
        <v>8308</v>
      </c>
      <c r="S2284" s="42">
        <f t="shared" si="245"/>
        <v>42323.174614421296</v>
      </c>
      <c r="T2284" s="42">
        <f t="shared" si="246"/>
        <v>42383.174614421296</v>
      </c>
      <c r="U2284" s="40">
        <f t="shared" si="247"/>
        <v>2016</v>
      </c>
      <c r="V2284" s="40">
        <f t="shared" si="248"/>
        <v>2015</v>
      </c>
      <c r="W2284" s="50">
        <f t="shared" si="251"/>
        <v>60</v>
      </c>
    </row>
    <row r="2285" spans="1:23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13">
        <f t="shared" si="249"/>
        <v>101</v>
      </c>
      <c r="P2285" s="39">
        <f t="shared" si="250"/>
        <v>63.03</v>
      </c>
      <c r="Q2285" s="39" t="s">
        <v>8309</v>
      </c>
      <c r="R2285" s="39" t="s">
        <v>8308</v>
      </c>
      <c r="S2285" s="42">
        <f t="shared" si="245"/>
        <v>40978.125050972223</v>
      </c>
      <c r="T2285" s="42">
        <f t="shared" si="246"/>
        <v>41038.083388935185</v>
      </c>
      <c r="U2285" s="40">
        <f t="shared" si="247"/>
        <v>2012</v>
      </c>
      <c r="V2285" s="40">
        <f t="shared" si="248"/>
        <v>2012</v>
      </c>
      <c r="W2285" s="50">
        <f t="shared" si="251"/>
        <v>59.958337962962105</v>
      </c>
    </row>
    <row r="2286" spans="1:23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13">
        <f t="shared" si="249"/>
        <v>106</v>
      </c>
      <c r="P2286" s="39">
        <f t="shared" si="250"/>
        <v>108.02</v>
      </c>
      <c r="Q2286" s="39" t="s">
        <v>8309</v>
      </c>
      <c r="R2286" s="39" t="s">
        <v>8308</v>
      </c>
      <c r="S2286" s="42">
        <f t="shared" si="245"/>
        <v>40585.796819965275</v>
      </c>
      <c r="T2286" s="42">
        <f t="shared" si="246"/>
        <v>40614.166671296298</v>
      </c>
      <c r="U2286" s="40">
        <f t="shared" si="247"/>
        <v>2011</v>
      </c>
      <c r="V2286" s="40">
        <f t="shared" si="248"/>
        <v>2011</v>
      </c>
      <c r="W2286" s="50">
        <f t="shared" si="251"/>
        <v>28.369851331022801</v>
      </c>
    </row>
    <row r="2287" spans="1:23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13">
        <f t="shared" si="249"/>
        <v>121</v>
      </c>
      <c r="P2287" s="39">
        <f t="shared" si="250"/>
        <v>46.09</v>
      </c>
      <c r="Q2287" s="39" t="s">
        <v>8309</v>
      </c>
      <c r="R2287" s="39" t="s">
        <v>8308</v>
      </c>
      <c r="S2287" s="42">
        <f t="shared" si="245"/>
        <v>41059.185683368058</v>
      </c>
      <c r="T2287" s="42">
        <f t="shared" si="246"/>
        <v>41089.185683368058</v>
      </c>
      <c r="U2287" s="40">
        <f t="shared" si="247"/>
        <v>2012</v>
      </c>
      <c r="V2287" s="40">
        <f t="shared" si="248"/>
        <v>2012</v>
      </c>
      <c r="W2287" s="50">
        <f t="shared" si="251"/>
        <v>30</v>
      </c>
    </row>
    <row r="2288" spans="1:23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13">
        <f t="shared" si="249"/>
        <v>100</v>
      </c>
      <c r="P2288" s="39">
        <f t="shared" si="250"/>
        <v>107.21</v>
      </c>
      <c r="Q2288" s="39" t="s">
        <v>8309</v>
      </c>
      <c r="R2288" s="39" t="s">
        <v>8308</v>
      </c>
      <c r="S2288" s="42">
        <f t="shared" si="245"/>
        <v>41494.963590902778</v>
      </c>
      <c r="T2288" s="42">
        <f t="shared" si="246"/>
        <v>41523.165983101855</v>
      </c>
      <c r="U2288" s="40">
        <f t="shared" si="247"/>
        <v>2013</v>
      </c>
      <c r="V2288" s="40">
        <f t="shared" si="248"/>
        <v>2013</v>
      </c>
      <c r="W2288" s="50">
        <f t="shared" si="251"/>
        <v>28.202392199076712</v>
      </c>
    </row>
    <row r="2289" spans="1:23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13">
        <f t="shared" si="249"/>
        <v>120</v>
      </c>
      <c r="P2289" s="39">
        <f t="shared" si="250"/>
        <v>50.93</v>
      </c>
      <c r="Q2289" s="39" t="s">
        <v>8309</v>
      </c>
      <c r="R2289" s="39" t="s">
        <v>8308</v>
      </c>
      <c r="S2289" s="42">
        <f t="shared" si="245"/>
        <v>41792.66737106481</v>
      </c>
      <c r="T2289" s="42">
        <f t="shared" si="246"/>
        <v>41813.667364120367</v>
      </c>
      <c r="U2289" s="40">
        <f t="shared" si="247"/>
        <v>2014</v>
      </c>
      <c r="V2289" s="40">
        <f t="shared" si="248"/>
        <v>2014</v>
      </c>
      <c r="W2289" s="50">
        <f t="shared" si="251"/>
        <v>20.999993055556843</v>
      </c>
    </row>
    <row r="2290" spans="1:23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13">
        <f t="shared" si="249"/>
        <v>100</v>
      </c>
      <c r="P2290" s="39">
        <f t="shared" si="250"/>
        <v>40.04</v>
      </c>
      <c r="Q2290" s="39" t="s">
        <v>8309</v>
      </c>
      <c r="R2290" s="39" t="s">
        <v>8308</v>
      </c>
      <c r="S2290" s="42">
        <f t="shared" si="245"/>
        <v>41067.827426956021</v>
      </c>
      <c r="T2290" s="42">
        <f t="shared" si="246"/>
        <v>41086.750006944443</v>
      </c>
      <c r="U2290" s="40">
        <f t="shared" si="247"/>
        <v>2012</v>
      </c>
      <c r="V2290" s="40">
        <f t="shared" si="248"/>
        <v>2012</v>
      </c>
      <c r="W2290" s="50">
        <f t="shared" si="251"/>
        <v>18.922579988422513</v>
      </c>
    </row>
    <row r="2291" spans="1:23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13">
        <f t="shared" si="249"/>
        <v>107</v>
      </c>
      <c r="P2291" s="39">
        <f t="shared" si="250"/>
        <v>64.44</v>
      </c>
      <c r="Q2291" s="39" t="s">
        <v>8309</v>
      </c>
      <c r="R2291" s="39" t="s">
        <v>8308</v>
      </c>
      <c r="S2291" s="42">
        <f t="shared" si="245"/>
        <v>41571.998380324076</v>
      </c>
      <c r="T2291" s="42">
        <f t="shared" si="246"/>
        <v>41614.973612499998</v>
      </c>
      <c r="U2291" s="40">
        <f t="shared" si="247"/>
        <v>2013</v>
      </c>
      <c r="V2291" s="40">
        <f t="shared" si="248"/>
        <v>2013</v>
      </c>
      <c r="W2291" s="50">
        <f t="shared" si="251"/>
        <v>42.975232175922429</v>
      </c>
    </row>
    <row r="2292" spans="1:23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13">
        <f t="shared" si="249"/>
        <v>104</v>
      </c>
      <c r="P2292" s="39">
        <f t="shared" si="250"/>
        <v>53.83</v>
      </c>
      <c r="Q2292" s="39" t="s">
        <v>8309</v>
      </c>
      <c r="R2292" s="39" t="s">
        <v>8308</v>
      </c>
      <c r="S2292" s="42">
        <f t="shared" si="245"/>
        <v>40070.253823263891</v>
      </c>
      <c r="T2292" s="42">
        <f t="shared" si="246"/>
        <v>40148.708342592588</v>
      </c>
      <c r="U2292" s="40">
        <f t="shared" si="247"/>
        <v>2009</v>
      </c>
      <c r="V2292" s="40">
        <f t="shared" si="248"/>
        <v>2009</v>
      </c>
      <c r="W2292" s="50">
        <f t="shared" si="251"/>
        <v>78.454519328697643</v>
      </c>
    </row>
    <row r="2293" spans="1:23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13">
        <f t="shared" si="249"/>
        <v>173</v>
      </c>
      <c r="P2293" s="39">
        <f t="shared" si="250"/>
        <v>100.47</v>
      </c>
      <c r="Q2293" s="39" t="s">
        <v>8309</v>
      </c>
      <c r="R2293" s="39" t="s">
        <v>8308</v>
      </c>
      <c r="S2293" s="42">
        <f t="shared" si="245"/>
        <v>40987.977067337961</v>
      </c>
      <c r="T2293" s="42">
        <f t="shared" si="246"/>
        <v>41022.166673611107</v>
      </c>
      <c r="U2293" s="40">
        <f t="shared" si="247"/>
        <v>2012</v>
      </c>
      <c r="V2293" s="40">
        <f t="shared" si="248"/>
        <v>2012</v>
      </c>
      <c r="W2293" s="50">
        <f t="shared" si="251"/>
        <v>34.189606273146637</v>
      </c>
    </row>
    <row r="2294" spans="1:23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13">
        <f t="shared" si="249"/>
        <v>107</v>
      </c>
      <c r="P2294" s="39">
        <f t="shared" si="250"/>
        <v>46.63</v>
      </c>
      <c r="Q2294" s="39" t="s">
        <v>8309</v>
      </c>
      <c r="R2294" s="39" t="s">
        <v>8308</v>
      </c>
      <c r="S2294" s="42">
        <f t="shared" si="245"/>
        <v>40987.697644398148</v>
      </c>
      <c r="T2294" s="42">
        <f t="shared" si="246"/>
        <v>41017.697644398148</v>
      </c>
      <c r="U2294" s="40">
        <f t="shared" si="247"/>
        <v>2012</v>
      </c>
      <c r="V2294" s="40">
        <f t="shared" si="248"/>
        <v>2012</v>
      </c>
      <c r="W2294" s="50">
        <f t="shared" si="251"/>
        <v>30</v>
      </c>
    </row>
    <row r="2295" spans="1:23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13">
        <f t="shared" si="249"/>
        <v>108</v>
      </c>
      <c r="P2295" s="39">
        <f t="shared" si="250"/>
        <v>34.07</v>
      </c>
      <c r="Q2295" s="39" t="s">
        <v>8309</v>
      </c>
      <c r="R2295" s="39" t="s">
        <v>8308</v>
      </c>
      <c r="S2295" s="42">
        <f t="shared" si="245"/>
        <v>41151.70833332176</v>
      </c>
      <c r="T2295" s="42">
        <f t="shared" si="246"/>
        <v>41177.165978472221</v>
      </c>
      <c r="U2295" s="40">
        <f t="shared" si="247"/>
        <v>2012</v>
      </c>
      <c r="V2295" s="40">
        <f t="shared" si="248"/>
        <v>2012</v>
      </c>
      <c r="W2295" s="50">
        <f t="shared" si="251"/>
        <v>25.457645150461758</v>
      </c>
    </row>
    <row r="2296" spans="1:23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13">
        <f t="shared" si="249"/>
        <v>146</v>
      </c>
      <c r="P2296" s="39">
        <f t="shared" si="250"/>
        <v>65.209999999999994</v>
      </c>
      <c r="Q2296" s="39" t="s">
        <v>8309</v>
      </c>
      <c r="R2296" s="39" t="s">
        <v>8308</v>
      </c>
      <c r="S2296" s="42">
        <f t="shared" si="245"/>
        <v>41264.723153703701</v>
      </c>
      <c r="T2296" s="42">
        <f t="shared" si="246"/>
        <v>41294.723153703701</v>
      </c>
      <c r="U2296" s="40">
        <f t="shared" si="247"/>
        <v>2013</v>
      </c>
      <c r="V2296" s="40">
        <f t="shared" si="248"/>
        <v>2012</v>
      </c>
      <c r="W2296" s="50">
        <f t="shared" si="251"/>
        <v>30</v>
      </c>
    </row>
    <row r="2297" spans="1:23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13">
        <f t="shared" si="249"/>
        <v>125</v>
      </c>
      <c r="P2297" s="39">
        <f t="shared" si="250"/>
        <v>44.21</v>
      </c>
      <c r="Q2297" s="39" t="s">
        <v>8309</v>
      </c>
      <c r="R2297" s="39" t="s">
        <v>8308</v>
      </c>
      <c r="S2297" s="42">
        <f t="shared" si="245"/>
        <v>41270.954361759257</v>
      </c>
      <c r="T2297" s="42">
        <f t="shared" si="246"/>
        <v>41300.954361759257</v>
      </c>
      <c r="U2297" s="40">
        <f t="shared" si="247"/>
        <v>2013</v>
      </c>
      <c r="V2297" s="40">
        <f t="shared" si="248"/>
        <v>2012</v>
      </c>
      <c r="W2297" s="50">
        <f t="shared" si="251"/>
        <v>30</v>
      </c>
    </row>
    <row r="2298" spans="1:23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13">
        <f t="shared" si="249"/>
        <v>149</v>
      </c>
      <c r="P2298" s="39">
        <f t="shared" si="250"/>
        <v>71.97</v>
      </c>
      <c r="Q2298" s="39" t="s">
        <v>8309</v>
      </c>
      <c r="R2298" s="39" t="s">
        <v>8308</v>
      </c>
      <c r="S2298" s="42">
        <f t="shared" si="245"/>
        <v>40927.731787337965</v>
      </c>
      <c r="T2298" s="42">
        <f t="shared" si="246"/>
        <v>40962.731787337965</v>
      </c>
      <c r="U2298" s="40">
        <f t="shared" si="247"/>
        <v>2012</v>
      </c>
      <c r="V2298" s="40">
        <f t="shared" si="248"/>
        <v>2012</v>
      </c>
      <c r="W2298" s="50">
        <f t="shared" si="251"/>
        <v>35</v>
      </c>
    </row>
    <row r="2299" spans="1:23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13">
        <f t="shared" si="249"/>
        <v>101</v>
      </c>
      <c r="P2299" s="39">
        <f t="shared" si="250"/>
        <v>52.95</v>
      </c>
      <c r="Q2299" s="39" t="s">
        <v>8309</v>
      </c>
      <c r="R2299" s="39" t="s">
        <v>8308</v>
      </c>
      <c r="S2299" s="42">
        <f t="shared" si="245"/>
        <v>40948.042236678244</v>
      </c>
      <c r="T2299" s="42">
        <f t="shared" si="246"/>
        <v>40982.165978472221</v>
      </c>
      <c r="U2299" s="40">
        <f t="shared" si="247"/>
        <v>2012</v>
      </c>
      <c r="V2299" s="40">
        <f t="shared" si="248"/>
        <v>2012</v>
      </c>
      <c r="W2299" s="50">
        <f t="shared" si="251"/>
        <v>34.123741793977388</v>
      </c>
    </row>
    <row r="2300" spans="1:23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13">
        <f t="shared" si="249"/>
        <v>105</v>
      </c>
      <c r="P2300" s="39">
        <f t="shared" si="250"/>
        <v>109.45</v>
      </c>
      <c r="Q2300" s="39" t="s">
        <v>8309</v>
      </c>
      <c r="R2300" s="39" t="s">
        <v>8308</v>
      </c>
      <c r="S2300" s="42">
        <f t="shared" si="245"/>
        <v>41694.840667048607</v>
      </c>
      <c r="T2300" s="42">
        <f t="shared" si="246"/>
        <v>41724.7989934375</v>
      </c>
      <c r="U2300" s="40">
        <f t="shared" si="247"/>
        <v>2014</v>
      </c>
      <c r="V2300" s="40">
        <f t="shared" si="248"/>
        <v>2014</v>
      </c>
      <c r="W2300" s="50">
        <f t="shared" si="251"/>
        <v>29.958326388892601</v>
      </c>
    </row>
    <row r="2301" spans="1:23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13">
        <f t="shared" si="249"/>
        <v>350</v>
      </c>
      <c r="P2301" s="39">
        <f t="shared" si="250"/>
        <v>75.040000000000006</v>
      </c>
      <c r="Q2301" s="39" t="s">
        <v>8309</v>
      </c>
      <c r="R2301" s="39" t="s">
        <v>8308</v>
      </c>
      <c r="S2301" s="42">
        <f t="shared" si="245"/>
        <v>40565.032513993057</v>
      </c>
      <c r="T2301" s="42">
        <f t="shared" si="246"/>
        <v>40580.032513993057</v>
      </c>
      <c r="U2301" s="40">
        <f t="shared" si="247"/>
        <v>2011</v>
      </c>
      <c r="V2301" s="40">
        <f t="shared" si="248"/>
        <v>2011</v>
      </c>
      <c r="W2301" s="50">
        <f t="shared" si="251"/>
        <v>15</v>
      </c>
    </row>
    <row r="2302" spans="1:23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13">
        <f t="shared" si="249"/>
        <v>101</v>
      </c>
      <c r="P2302" s="39">
        <f t="shared" si="250"/>
        <v>115.71</v>
      </c>
      <c r="Q2302" s="39" t="s">
        <v>8309</v>
      </c>
      <c r="R2302" s="39" t="s">
        <v>8308</v>
      </c>
      <c r="S2302" s="42">
        <f t="shared" si="245"/>
        <v>41074.727046481479</v>
      </c>
      <c r="T2302" s="42">
        <f t="shared" si="246"/>
        <v>41088.727041851853</v>
      </c>
      <c r="U2302" s="40">
        <f t="shared" si="247"/>
        <v>2012</v>
      </c>
      <c r="V2302" s="40">
        <f t="shared" si="248"/>
        <v>2012</v>
      </c>
      <c r="W2302" s="50">
        <f t="shared" si="251"/>
        <v>13.999995370373654</v>
      </c>
    </row>
    <row r="2303" spans="1:23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13">
        <f t="shared" si="249"/>
        <v>134</v>
      </c>
      <c r="P2303" s="39">
        <f t="shared" si="250"/>
        <v>31.66</v>
      </c>
      <c r="Q2303" s="39" t="s">
        <v>8309</v>
      </c>
      <c r="R2303" s="39" t="s">
        <v>8329</v>
      </c>
      <c r="S2303" s="42">
        <f t="shared" si="245"/>
        <v>41416.146950185183</v>
      </c>
      <c r="T2303" s="42">
        <f t="shared" si="246"/>
        <v>41446.146950185183</v>
      </c>
      <c r="U2303" s="40">
        <f t="shared" si="247"/>
        <v>2013</v>
      </c>
      <c r="V2303" s="40">
        <f t="shared" si="248"/>
        <v>2013</v>
      </c>
      <c r="W2303" s="50">
        <f t="shared" si="251"/>
        <v>30</v>
      </c>
    </row>
    <row r="2304" spans="1:23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13">
        <f t="shared" si="249"/>
        <v>171</v>
      </c>
      <c r="P2304" s="39">
        <f t="shared" si="250"/>
        <v>46.18</v>
      </c>
      <c r="Q2304" s="39" t="s">
        <v>8309</v>
      </c>
      <c r="R2304" s="39" t="s">
        <v>8329</v>
      </c>
      <c r="S2304" s="42">
        <f t="shared" si="245"/>
        <v>41605.868454097224</v>
      </c>
      <c r="T2304" s="42">
        <f t="shared" si="246"/>
        <v>41639.291668981481</v>
      </c>
      <c r="U2304" s="40">
        <f t="shared" si="247"/>
        <v>2013</v>
      </c>
      <c r="V2304" s="40">
        <f t="shared" si="248"/>
        <v>2013</v>
      </c>
      <c r="W2304" s="50">
        <f t="shared" si="251"/>
        <v>33.423214884256595</v>
      </c>
    </row>
    <row r="2305" spans="1:23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13">
        <f t="shared" si="249"/>
        <v>109</v>
      </c>
      <c r="P2305" s="39">
        <f t="shared" si="250"/>
        <v>68.48</v>
      </c>
      <c r="Q2305" s="39" t="s">
        <v>8309</v>
      </c>
      <c r="R2305" s="39" t="s">
        <v>8329</v>
      </c>
      <c r="S2305" s="42">
        <f t="shared" si="245"/>
        <v>40850.111076342597</v>
      </c>
      <c r="T2305" s="42">
        <f t="shared" si="246"/>
        <v>40890.152738379627</v>
      </c>
      <c r="U2305" s="40">
        <f t="shared" si="247"/>
        <v>2011</v>
      </c>
      <c r="V2305" s="40">
        <f t="shared" si="248"/>
        <v>2011</v>
      </c>
      <c r="W2305" s="50">
        <f t="shared" si="251"/>
        <v>40.041662037030619</v>
      </c>
    </row>
    <row r="2306" spans="1:23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13">
        <f t="shared" si="249"/>
        <v>101</v>
      </c>
      <c r="P2306" s="39">
        <f t="shared" si="250"/>
        <v>53.47</v>
      </c>
      <c r="Q2306" s="39" t="s">
        <v>8309</v>
      </c>
      <c r="R2306" s="39" t="s">
        <v>8329</v>
      </c>
      <c r="S2306" s="42">
        <f t="shared" ref="S2306:S2369" si="252">((((LEFT(J2306,10) &amp; "." &amp; RIGHT(J2306,3))/60)/60)/24)+DATE(1970,1,1)</f>
        <v>40502.815876053239</v>
      </c>
      <c r="T2306" s="42">
        <f t="shared" ref="T2306:T2369" si="253">((((LEFT(I2306,10) &amp; "." &amp; RIGHT(I2306,3))/60)/60)/24)+DATE(1970,1,1)</f>
        <v>40544.207649768519</v>
      </c>
      <c r="U2306" s="40">
        <f t="shared" ref="U2306:U2369" si="254">YEAR(T2306)</f>
        <v>2011</v>
      </c>
      <c r="V2306" s="40">
        <f t="shared" ref="V2306:V2369" si="255">YEAR(S2306)</f>
        <v>2010</v>
      </c>
      <c r="W2306" s="50">
        <f t="shared" si="251"/>
        <v>41.391773715280578</v>
      </c>
    </row>
    <row r="2307" spans="1:23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13">
        <f t="shared" ref="O2307:O2370" si="256">IFERROR(ROUND(E2307/D2307*100,0),"no backers")</f>
        <v>101</v>
      </c>
      <c r="P2307" s="39">
        <f t="shared" ref="P2307:P2370" si="257">IFERROR(ROUND(E2307/L2307,2),0)</f>
        <v>109.11</v>
      </c>
      <c r="Q2307" s="39" t="s">
        <v>8309</v>
      </c>
      <c r="R2307" s="39" t="s">
        <v>8329</v>
      </c>
      <c r="S2307" s="42">
        <f t="shared" si="252"/>
        <v>41834.695278611114</v>
      </c>
      <c r="T2307" s="42">
        <f t="shared" si="253"/>
        <v>41859.75000925926</v>
      </c>
      <c r="U2307" s="40">
        <f t="shared" si="254"/>
        <v>2014</v>
      </c>
      <c r="V2307" s="40">
        <f t="shared" si="255"/>
        <v>2014</v>
      </c>
      <c r="W2307" s="50">
        <f t="shared" ref="W2307:W2370" si="258">T2307-S2307</f>
        <v>25.054730648145778</v>
      </c>
    </row>
    <row r="2308" spans="1:23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13">
        <f t="shared" si="256"/>
        <v>107</v>
      </c>
      <c r="P2308" s="39">
        <f t="shared" si="257"/>
        <v>51.19</v>
      </c>
      <c r="Q2308" s="39" t="s">
        <v>8309</v>
      </c>
      <c r="R2308" s="39" t="s">
        <v>8329</v>
      </c>
      <c r="S2308" s="42">
        <f t="shared" si="252"/>
        <v>40948.168161215275</v>
      </c>
      <c r="T2308" s="42">
        <f t="shared" si="253"/>
        <v>40978.168161215275</v>
      </c>
      <c r="U2308" s="40">
        <f t="shared" si="254"/>
        <v>2012</v>
      </c>
      <c r="V2308" s="40">
        <f t="shared" si="255"/>
        <v>2012</v>
      </c>
      <c r="W2308" s="50">
        <f t="shared" si="258"/>
        <v>30</v>
      </c>
    </row>
    <row r="2309" spans="1:23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13">
        <f t="shared" si="256"/>
        <v>107</v>
      </c>
      <c r="P2309" s="39">
        <f t="shared" si="257"/>
        <v>27.94</v>
      </c>
      <c r="Q2309" s="39" t="s">
        <v>8309</v>
      </c>
      <c r="R2309" s="39" t="s">
        <v>8329</v>
      </c>
      <c r="S2309" s="42">
        <f t="shared" si="252"/>
        <v>41004.802469131944</v>
      </c>
      <c r="T2309" s="42">
        <f t="shared" si="253"/>
        <v>41034.802411203702</v>
      </c>
      <c r="U2309" s="40">
        <f t="shared" si="254"/>
        <v>2012</v>
      </c>
      <c r="V2309" s="40">
        <f t="shared" si="255"/>
        <v>2012</v>
      </c>
      <c r="W2309" s="50">
        <f t="shared" si="258"/>
        <v>29.999942071757687</v>
      </c>
    </row>
    <row r="2310" spans="1:23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13">
        <f t="shared" si="256"/>
        <v>101</v>
      </c>
      <c r="P2310" s="39">
        <f t="shared" si="257"/>
        <v>82.5</v>
      </c>
      <c r="Q2310" s="39" t="s">
        <v>8309</v>
      </c>
      <c r="R2310" s="39" t="s">
        <v>8329</v>
      </c>
      <c r="S2310" s="42">
        <f t="shared" si="252"/>
        <v>41851.962928194444</v>
      </c>
      <c r="T2310" s="42">
        <f t="shared" si="253"/>
        <v>41880.041666666664</v>
      </c>
      <c r="U2310" s="40">
        <f t="shared" si="254"/>
        <v>2014</v>
      </c>
      <c r="V2310" s="40">
        <f t="shared" si="255"/>
        <v>2014</v>
      </c>
      <c r="W2310" s="50">
        <f t="shared" si="258"/>
        <v>28.078738472220721</v>
      </c>
    </row>
    <row r="2311" spans="1:23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13">
        <f t="shared" si="256"/>
        <v>107</v>
      </c>
      <c r="P2311" s="39">
        <f t="shared" si="257"/>
        <v>59.82</v>
      </c>
      <c r="Q2311" s="39" t="s">
        <v>8309</v>
      </c>
      <c r="R2311" s="39" t="s">
        <v>8329</v>
      </c>
      <c r="S2311" s="42">
        <f t="shared" si="252"/>
        <v>41307.98770297454</v>
      </c>
      <c r="T2311" s="42">
        <f t="shared" si="253"/>
        <v>41342.98770297454</v>
      </c>
      <c r="U2311" s="40">
        <f t="shared" si="254"/>
        <v>2013</v>
      </c>
      <c r="V2311" s="40">
        <f t="shared" si="255"/>
        <v>2013</v>
      </c>
      <c r="W2311" s="50">
        <f t="shared" si="258"/>
        <v>35</v>
      </c>
    </row>
    <row r="2312" spans="1:23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13">
        <f t="shared" si="256"/>
        <v>429</v>
      </c>
      <c r="P2312" s="39">
        <f t="shared" si="257"/>
        <v>64.819999999999993</v>
      </c>
      <c r="Q2312" s="39" t="s">
        <v>8309</v>
      </c>
      <c r="R2312" s="39" t="s">
        <v>8329</v>
      </c>
      <c r="S2312" s="42">
        <f t="shared" si="252"/>
        <v>41324.794162210652</v>
      </c>
      <c r="T2312" s="42">
        <f t="shared" si="253"/>
        <v>41354.752488599537</v>
      </c>
      <c r="U2312" s="40">
        <f t="shared" si="254"/>
        <v>2013</v>
      </c>
      <c r="V2312" s="40">
        <f t="shared" si="255"/>
        <v>2013</v>
      </c>
      <c r="W2312" s="50">
        <f t="shared" si="258"/>
        <v>29.958326388885325</v>
      </c>
    </row>
    <row r="2313" spans="1:23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13">
        <f t="shared" si="256"/>
        <v>104</v>
      </c>
      <c r="P2313" s="39">
        <f t="shared" si="257"/>
        <v>90.1</v>
      </c>
      <c r="Q2313" s="39" t="s">
        <v>8309</v>
      </c>
      <c r="R2313" s="39" t="s">
        <v>8329</v>
      </c>
      <c r="S2313" s="42">
        <f t="shared" si="252"/>
        <v>41736.004504502314</v>
      </c>
      <c r="T2313" s="42">
        <f t="shared" si="253"/>
        <v>41766.004504502314</v>
      </c>
      <c r="U2313" s="40">
        <f t="shared" si="254"/>
        <v>2014</v>
      </c>
      <c r="V2313" s="40">
        <f t="shared" si="255"/>
        <v>2014</v>
      </c>
      <c r="W2313" s="50">
        <f t="shared" si="258"/>
        <v>30</v>
      </c>
    </row>
    <row r="2314" spans="1:23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13">
        <f t="shared" si="256"/>
        <v>108</v>
      </c>
      <c r="P2314" s="39">
        <f t="shared" si="257"/>
        <v>40.96</v>
      </c>
      <c r="Q2314" s="39" t="s">
        <v>8309</v>
      </c>
      <c r="R2314" s="39" t="s">
        <v>8329</v>
      </c>
      <c r="S2314" s="42">
        <f t="shared" si="252"/>
        <v>41716.632852754628</v>
      </c>
      <c r="T2314" s="42">
        <f t="shared" si="253"/>
        <v>41747.958333333336</v>
      </c>
      <c r="U2314" s="40">
        <f t="shared" si="254"/>
        <v>2014</v>
      </c>
      <c r="V2314" s="40">
        <f t="shared" si="255"/>
        <v>2014</v>
      </c>
      <c r="W2314" s="50">
        <f t="shared" si="258"/>
        <v>31.325480578707356</v>
      </c>
    </row>
    <row r="2315" spans="1:23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13">
        <f t="shared" si="256"/>
        <v>176</v>
      </c>
      <c r="P2315" s="39">
        <f t="shared" si="257"/>
        <v>56</v>
      </c>
      <c r="Q2315" s="39" t="s">
        <v>8309</v>
      </c>
      <c r="R2315" s="39" t="s">
        <v>8329</v>
      </c>
      <c r="S2315" s="42">
        <f t="shared" si="252"/>
        <v>41002.958634560186</v>
      </c>
      <c r="T2315" s="42">
        <f t="shared" si="253"/>
        <v>41032.958634560186</v>
      </c>
      <c r="U2315" s="40">
        <f t="shared" si="254"/>
        <v>2012</v>
      </c>
      <c r="V2315" s="40">
        <f t="shared" si="255"/>
        <v>2012</v>
      </c>
      <c r="W2315" s="50">
        <f t="shared" si="258"/>
        <v>30</v>
      </c>
    </row>
    <row r="2316" spans="1:23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13">
        <f t="shared" si="256"/>
        <v>157</v>
      </c>
      <c r="P2316" s="39">
        <f t="shared" si="257"/>
        <v>37.67</v>
      </c>
      <c r="Q2316" s="39" t="s">
        <v>8309</v>
      </c>
      <c r="R2316" s="39" t="s">
        <v>8329</v>
      </c>
      <c r="S2316" s="42">
        <f t="shared" si="252"/>
        <v>41037.551595567129</v>
      </c>
      <c r="T2316" s="42">
        <f t="shared" si="253"/>
        <v>41067.551595567129</v>
      </c>
      <c r="U2316" s="40">
        <f t="shared" si="254"/>
        <v>2012</v>
      </c>
      <c r="V2316" s="40">
        <f t="shared" si="255"/>
        <v>2012</v>
      </c>
      <c r="W2316" s="50">
        <f t="shared" si="258"/>
        <v>30</v>
      </c>
    </row>
    <row r="2317" spans="1:23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13">
        <f t="shared" si="256"/>
        <v>103</v>
      </c>
      <c r="P2317" s="39">
        <f t="shared" si="257"/>
        <v>40.08</v>
      </c>
      <c r="Q2317" s="39" t="s">
        <v>8309</v>
      </c>
      <c r="R2317" s="39" t="s">
        <v>8329</v>
      </c>
      <c r="S2317" s="42">
        <f t="shared" si="252"/>
        <v>41004.726200729165</v>
      </c>
      <c r="T2317" s="42">
        <f t="shared" si="253"/>
        <v>41034.726200729165</v>
      </c>
      <c r="U2317" s="40">
        <f t="shared" si="254"/>
        <v>2012</v>
      </c>
      <c r="V2317" s="40">
        <f t="shared" si="255"/>
        <v>2012</v>
      </c>
      <c r="W2317" s="50">
        <f t="shared" si="258"/>
        <v>30</v>
      </c>
    </row>
    <row r="2318" spans="1:23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13">
        <f t="shared" si="256"/>
        <v>104</v>
      </c>
      <c r="P2318" s="39">
        <f t="shared" si="257"/>
        <v>78.03</v>
      </c>
      <c r="Q2318" s="39" t="s">
        <v>8309</v>
      </c>
      <c r="R2318" s="39" t="s">
        <v>8329</v>
      </c>
      <c r="S2318" s="42">
        <f t="shared" si="252"/>
        <v>40079.725123263888</v>
      </c>
      <c r="T2318" s="42">
        <f t="shared" si="253"/>
        <v>40156.766667129632</v>
      </c>
      <c r="U2318" s="40">
        <f t="shared" si="254"/>
        <v>2009</v>
      </c>
      <c r="V2318" s="40">
        <f t="shared" si="255"/>
        <v>2009</v>
      </c>
      <c r="W2318" s="50">
        <f t="shared" si="258"/>
        <v>77.041543865743733</v>
      </c>
    </row>
    <row r="2319" spans="1:23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13">
        <f t="shared" si="256"/>
        <v>104</v>
      </c>
      <c r="P2319" s="39">
        <f t="shared" si="257"/>
        <v>18.91</v>
      </c>
      <c r="Q2319" s="39" t="s">
        <v>8309</v>
      </c>
      <c r="R2319" s="39" t="s">
        <v>8329</v>
      </c>
      <c r="S2319" s="42">
        <f t="shared" si="252"/>
        <v>40192.542234363427</v>
      </c>
      <c r="T2319" s="42">
        <f t="shared" si="253"/>
        <v>40224.208333333336</v>
      </c>
      <c r="U2319" s="40">
        <f t="shared" si="254"/>
        <v>2010</v>
      </c>
      <c r="V2319" s="40">
        <f t="shared" si="255"/>
        <v>2010</v>
      </c>
      <c r="W2319" s="50">
        <f t="shared" si="258"/>
        <v>31.666098969908489</v>
      </c>
    </row>
    <row r="2320" spans="1:23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13">
        <f t="shared" si="256"/>
        <v>121</v>
      </c>
      <c r="P2320" s="39">
        <f t="shared" si="257"/>
        <v>37.130000000000003</v>
      </c>
      <c r="Q2320" s="39" t="s">
        <v>8309</v>
      </c>
      <c r="R2320" s="39" t="s">
        <v>8329</v>
      </c>
      <c r="S2320" s="42">
        <f t="shared" si="252"/>
        <v>40050.643680717592</v>
      </c>
      <c r="T2320" s="42">
        <f t="shared" si="253"/>
        <v>40082.165978472221</v>
      </c>
      <c r="U2320" s="40">
        <f t="shared" si="254"/>
        <v>2009</v>
      </c>
      <c r="V2320" s="40">
        <f t="shared" si="255"/>
        <v>2009</v>
      </c>
      <c r="W2320" s="50">
        <f t="shared" si="258"/>
        <v>31.522297754629108</v>
      </c>
    </row>
    <row r="2321" spans="1:23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13">
        <f t="shared" si="256"/>
        <v>108</v>
      </c>
      <c r="P2321" s="39">
        <f t="shared" si="257"/>
        <v>41.96</v>
      </c>
      <c r="Q2321" s="39" t="s">
        <v>8309</v>
      </c>
      <c r="R2321" s="39" t="s">
        <v>8329</v>
      </c>
      <c r="S2321" s="42">
        <f t="shared" si="252"/>
        <v>41593.082010243052</v>
      </c>
      <c r="T2321" s="42">
        <f t="shared" si="253"/>
        <v>41623.082010243052</v>
      </c>
      <c r="U2321" s="40">
        <f t="shared" si="254"/>
        <v>2013</v>
      </c>
      <c r="V2321" s="40">
        <f t="shared" si="255"/>
        <v>2013</v>
      </c>
      <c r="W2321" s="50">
        <f t="shared" si="258"/>
        <v>30</v>
      </c>
    </row>
    <row r="2322" spans="1:23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13">
        <f t="shared" si="256"/>
        <v>109</v>
      </c>
      <c r="P2322" s="39">
        <f t="shared" si="257"/>
        <v>61.04</v>
      </c>
      <c r="Q2322" s="39" t="s">
        <v>8309</v>
      </c>
      <c r="R2322" s="39" t="s">
        <v>8329</v>
      </c>
      <c r="S2322" s="42">
        <f t="shared" si="252"/>
        <v>41696.817134259261</v>
      </c>
      <c r="T2322" s="42">
        <f t="shared" si="253"/>
        <v>41731.775472222223</v>
      </c>
      <c r="U2322" s="40">
        <f t="shared" si="254"/>
        <v>2014</v>
      </c>
      <c r="V2322" s="40">
        <f t="shared" si="255"/>
        <v>2014</v>
      </c>
      <c r="W2322" s="50">
        <f t="shared" si="258"/>
        <v>34.958337962962105</v>
      </c>
    </row>
    <row r="2323" spans="1:23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13">
        <f t="shared" si="256"/>
        <v>39</v>
      </c>
      <c r="P2323" s="39">
        <f t="shared" si="257"/>
        <v>64.53</v>
      </c>
      <c r="Q2323" s="39" t="s">
        <v>8315</v>
      </c>
      <c r="R2323" s="39" t="s">
        <v>8312</v>
      </c>
      <c r="S2323" s="42">
        <f t="shared" si="252"/>
        <v>42799.260434039352</v>
      </c>
      <c r="T2323" s="42">
        <f t="shared" si="253"/>
        <v>42829.218772002314</v>
      </c>
      <c r="U2323" s="40">
        <f t="shared" si="254"/>
        <v>2017</v>
      </c>
      <c r="V2323" s="40">
        <f t="shared" si="255"/>
        <v>2017</v>
      </c>
      <c r="W2323" s="50">
        <f t="shared" si="258"/>
        <v>29.958337962962105</v>
      </c>
    </row>
    <row r="2324" spans="1:23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13">
        <f t="shared" si="256"/>
        <v>3</v>
      </c>
      <c r="P2324" s="39">
        <f t="shared" si="257"/>
        <v>21.25</v>
      </c>
      <c r="Q2324" s="39" t="s">
        <v>8315</v>
      </c>
      <c r="R2324" s="39" t="s">
        <v>8312</v>
      </c>
      <c r="S2324" s="42">
        <f t="shared" si="252"/>
        <v>42804.89547880787</v>
      </c>
      <c r="T2324" s="42">
        <f t="shared" si="253"/>
        <v>42834.853816770832</v>
      </c>
      <c r="U2324" s="40">
        <f t="shared" si="254"/>
        <v>2017</v>
      </c>
      <c r="V2324" s="40">
        <f t="shared" si="255"/>
        <v>2017</v>
      </c>
      <c r="W2324" s="50">
        <f t="shared" si="258"/>
        <v>29.958337962962105</v>
      </c>
    </row>
    <row r="2325" spans="1:23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13">
        <f t="shared" si="256"/>
        <v>48</v>
      </c>
      <c r="P2325" s="39">
        <f t="shared" si="257"/>
        <v>30</v>
      </c>
      <c r="Q2325" s="39" t="s">
        <v>8315</v>
      </c>
      <c r="R2325" s="39" t="s">
        <v>8312</v>
      </c>
      <c r="S2325" s="42">
        <f t="shared" si="252"/>
        <v>42807.755178784719</v>
      </c>
      <c r="T2325" s="42">
        <f t="shared" si="253"/>
        <v>42814.755176469902</v>
      </c>
      <c r="U2325" s="40">
        <f t="shared" si="254"/>
        <v>2017</v>
      </c>
      <c r="V2325" s="40">
        <f t="shared" si="255"/>
        <v>2017</v>
      </c>
      <c r="W2325" s="50">
        <f t="shared" si="258"/>
        <v>6.9999976851831889</v>
      </c>
    </row>
    <row r="2326" spans="1:23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13">
        <f t="shared" si="256"/>
        <v>21</v>
      </c>
      <c r="P2326" s="39">
        <f t="shared" si="257"/>
        <v>25.49</v>
      </c>
      <c r="Q2326" s="39" t="s">
        <v>8315</v>
      </c>
      <c r="R2326" s="39" t="s">
        <v>8312</v>
      </c>
      <c r="S2326" s="42">
        <f t="shared" si="252"/>
        <v>42790.885253298606</v>
      </c>
      <c r="T2326" s="42">
        <f t="shared" si="253"/>
        <v>42820.843579687498</v>
      </c>
      <c r="U2326" s="40">
        <f t="shared" si="254"/>
        <v>2017</v>
      </c>
      <c r="V2326" s="40">
        <f t="shared" si="255"/>
        <v>2017</v>
      </c>
      <c r="W2326" s="50">
        <f t="shared" si="258"/>
        <v>29.958326388892601</v>
      </c>
    </row>
    <row r="2327" spans="1:23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13">
        <f t="shared" si="256"/>
        <v>8</v>
      </c>
      <c r="P2327" s="39">
        <f t="shared" si="257"/>
        <v>11.43</v>
      </c>
      <c r="Q2327" s="39" t="s">
        <v>8315</v>
      </c>
      <c r="R2327" s="39" t="s">
        <v>8312</v>
      </c>
      <c r="S2327" s="42">
        <f t="shared" si="252"/>
        <v>42794.022360312498</v>
      </c>
      <c r="T2327" s="42">
        <f t="shared" si="253"/>
        <v>42823.98068670139</v>
      </c>
      <c r="U2327" s="40">
        <f t="shared" si="254"/>
        <v>2017</v>
      </c>
      <c r="V2327" s="40">
        <f t="shared" si="255"/>
        <v>2017</v>
      </c>
      <c r="W2327" s="50">
        <f t="shared" si="258"/>
        <v>29.958326388892601</v>
      </c>
    </row>
    <row r="2328" spans="1:23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13">
        <f t="shared" si="256"/>
        <v>1</v>
      </c>
      <c r="P2328" s="39">
        <f t="shared" si="257"/>
        <v>108</v>
      </c>
      <c r="Q2328" s="39" t="s">
        <v>8315</v>
      </c>
      <c r="R2328" s="39" t="s">
        <v>8312</v>
      </c>
      <c r="S2328" s="42">
        <f t="shared" si="252"/>
        <v>42804.034131342589</v>
      </c>
      <c r="T2328" s="42">
        <f t="shared" si="253"/>
        <v>42855.708340277779</v>
      </c>
      <c r="U2328" s="40">
        <f t="shared" si="254"/>
        <v>2017</v>
      </c>
      <c r="V2328" s="40">
        <f t="shared" si="255"/>
        <v>2017</v>
      </c>
      <c r="W2328" s="50">
        <f t="shared" si="258"/>
        <v>51.674208935190109</v>
      </c>
    </row>
    <row r="2329" spans="1:23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13">
        <f t="shared" si="256"/>
        <v>526</v>
      </c>
      <c r="P2329" s="39">
        <f t="shared" si="257"/>
        <v>54.88</v>
      </c>
      <c r="Q2329" s="39" t="s">
        <v>8315</v>
      </c>
      <c r="R2329" s="39" t="s">
        <v>8312</v>
      </c>
      <c r="S2329" s="42">
        <f t="shared" si="252"/>
        <v>41842.917134722222</v>
      </c>
      <c r="T2329" s="42">
        <f t="shared" si="253"/>
        <v>41877.917134722222</v>
      </c>
      <c r="U2329" s="40">
        <f t="shared" si="254"/>
        <v>2014</v>
      </c>
      <c r="V2329" s="40">
        <f t="shared" si="255"/>
        <v>2014</v>
      </c>
      <c r="W2329" s="50">
        <f t="shared" si="258"/>
        <v>35</v>
      </c>
    </row>
    <row r="2330" spans="1:23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13">
        <f t="shared" si="256"/>
        <v>254</v>
      </c>
      <c r="P2330" s="39">
        <f t="shared" si="257"/>
        <v>47.38</v>
      </c>
      <c r="Q2330" s="39" t="s">
        <v>8315</v>
      </c>
      <c r="R2330" s="39" t="s">
        <v>8312</v>
      </c>
      <c r="S2330" s="42">
        <f t="shared" si="252"/>
        <v>42139.781684456015</v>
      </c>
      <c r="T2330" s="42">
        <f t="shared" si="253"/>
        <v>42169.781684456015</v>
      </c>
      <c r="U2330" s="40">
        <f t="shared" si="254"/>
        <v>2015</v>
      </c>
      <c r="V2330" s="40">
        <f t="shared" si="255"/>
        <v>2015</v>
      </c>
      <c r="W2330" s="50">
        <f t="shared" si="258"/>
        <v>30</v>
      </c>
    </row>
    <row r="2331" spans="1:23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13">
        <f t="shared" si="256"/>
        <v>106</v>
      </c>
      <c r="P2331" s="39">
        <f t="shared" si="257"/>
        <v>211.84</v>
      </c>
      <c r="Q2331" s="39" t="s">
        <v>8315</v>
      </c>
      <c r="R2331" s="39" t="s">
        <v>8312</v>
      </c>
      <c r="S2331" s="42">
        <f t="shared" si="252"/>
        <v>41807.624376689811</v>
      </c>
      <c r="T2331" s="42">
        <f t="shared" si="253"/>
        <v>41837.624376689811</v>
      </c>
      <c r="U2331" s="40">
        <f t="shared" si="254"/>
        <v>2014</v>
      </c>
      <c r="V2331" s="40">
        <f t="shared" si="255"/>
        <v>2014</v>
      </c>
      <c r="W2331" s="50">
        <f t="shared" si="258"/>
        <v>30</v>
      </c>
    </row>
    <row r="2332" spans="1:23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13">
        <f t="shared" si="256"/>
        <v>102</v>
      </c>
      <c r="P2332" s="39">
        <f t="shared" si="257"/>
        <v>219.93</v>
      </c>
      <c r="Q2332" s="39" t="s">
        <v>8315</v>
      </c>
      <c r="R2332" s="39" t="s">
        <v>8312</v>
      </c>
      <c r="S2332" s="42">
        <f t="shared" si="252"/>
        <v>42332.899814155098</v>
      </c>
      <c r="T2332" s="42">
        <f t="shared" si="253"/>
        <v>42363.000006944443</v>
      </c>
      <c r="U2332" s="40">
        <f t="shared" si="254"/>
        <v>2015</v>
      </c>
      <c r="V2332" s="40">
        <f t="shared" si="255"/>
        <v>2015</v>
      </c>
      <c r="W2332" s="50">
        <f t="shared" si="258"/>
        <v>30.100192789344874</v>
      </c>
    </row>
    <row r="2333" spans="1:23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13">
        <f t="shared" si="256"/>
        <v>144</v>
      </c>
      <c r="P2333" s="39">
        <f t="shared" si="257"/>
        <v>40.799999999999997</v>
      </c>
      <c r="Q2333" s="39" t="s">
        <v>8315</v>
      </c>
      <c r="R2333" s="39" t="s">
        <v>8312</v>
      </c>
      <c r="S2333" s="42">
        <f t="shared" si="252"/>
        <v>41839.005676967594</v>
      </c>
      <c r="T2333" s="42">
        <f t="shared" si="253"/>
        <v>41869.005676967594</v>
      </c>
      <c r="U2333" s="40">
        <f t="shared" si="254"/>
        <v>2014</v>
      </c>
      <c r="V2333" s="40">
        <f t="shared" si="255"/>
        <v>2014</v>
      </c>
      <c r="W2333" s="50">
        <f t="shared" si="258"/>
        <v>30</v>
      </c>
    </row>
    <row r="2334" spans="1:23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13">
        <f t="shared" si="256"/>
        <v>106</v>
      </c>
      <c r="P2334" s="39">
        <f t="shared" si="257"/>
        <v>75.5</v>
      </c>
      <c r="Q2334" s="39" t="s">
        <v>8315</v>
      </c>
      <c r="R2334" s="39" t="s">
        <v>8312</v>
      </c>
      <c r="S2334" s="42">
        <f t="shared" si="252"/>
        <v>42011.628137395834</v>
      </c>
      <c r="T2334" s="42">
        <f t="shared" si="253"/>
        <v>42041.628137395834</v>
      </c>
      <c r="U2334" s="40">
        <f t="shared" si="254"/>
        <v>2015</v>
      </c>
      <c r="V2334" s="40">
        <f t="shared" si="255"/>
        <v>2015</v>
      </c>
      <c r="W2334" s="50">
        <f t="shared" si="258"/>
        <v>30</v>
      </c>
    </row>
    <row r="2335" spans="1:23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13">
        <f t="shared" si="256"/>
        <v>212</v>
      </c>
      <c r="P2335" s="39">
        <f t="shared" si="257"/>
        <v>13.54</v>
      </c>
      <c r="Q2335" s="39" t="s">
        <v>8315</v>
      </c>
      <c r="R2335" s="39" t="s">
        <v>8312</v>
      </c>
      <c r="S2335" s="42">
        <f t="shared" si="252"/>
        <v>41767.650351736112</v>
      </c>
      <c r="T2335" s="42">
        <f t="shared" si="253"/>
        <v>41788.743064814815</v>
      </c>
      <c r="U2335" s="40">
        <f t="shared" si="254"/>
        <v>2014</v>
      </c>
      <c r="V2335" s="40">
        <f t="shared" si="255"/>
        <v>2014</v>
      </c>
      <c r="W2335" s="50">
        <f t="shared" si="258"/>
        <v>21.092713078702218</v>
      </c>
    </row>
    <row r="2336" spans="1:23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13">
        <f t="shared" si="256"/>
        <v>102</v>
      </c>
      <c r="P2336" s="39">
        <f t="shared" si="257"/>
        <v>60.87</v>
      </c>
      <c r="Q2336" s="39" t="s">
        <v>8315</v>
      </c>
      <c r="R2336" s="39" t="s">
        <v>8312</v>
      </c>
      <c r="S2336" s="42">
        <f t="shared" si="252"/>
        <v>41918.670121504627</v>
      </c>
      <c r="T2336" s="42">
        <f t="shared" si="253"/>
        <v>41948.731954166666</v>
      </c>
      <c r="U2336" s="40">
        <f t="shared" si="254"/>
        <v>2014</v>
      </c>
      <c r="V2336" s="40">
        <f t="shared" si="255"/>
        <v>2014</v>
      </c>
      <c r="W2336" s="50">
        <f t="shared" si="258"/>
        <v>30.061832662038796</v>
      </c>
    </row>
    <row r="2337" spans="1:23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13">
        <f t="shared" si="256"/>
        <v>102</v>
      </c>
      <c r="P2337" s="39">
        <f t="shared" si="257"/>
        <v>115.69</v>
      </c>
      <c r="Q2337" s="39" t="s">
        <v>8315</v>
      </c>
      <c r="R2337" s="39" t="s">
        <v>8312</v>
      </c>
      <c r="S2337" s="42">
        <f t="shared" si="252"/>
        <v>41771.572259756947</v>
      </c>
      <c r="T2337" s="42">
        <f t="shared" si="253"/>
        <v>41801.572259756947</v>
      </c>
      <c r="U2337" s="40">
        <f t="shared" si="254"/>
        <v>2014</v>
      </c>
      <c r="V2337" s="40">
        <f t="shared" si="255"/>
        <v>2014</v>
      </c>
      <c r="W2337" s="50">
        <f t="shared" si="258"/>
        <v>30</v>
      </c>
    </row>
    <row r="2338" spans="1:23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13">
        <f t="shared" si="256"/>
        <v>521</v>
      </c>
      <c r="P2338" s="39">
        <f t="shared" si="257"/>
        <v>48.1</v>
      </c>
      <c r="Q2338" s="39" t="s">
        <v>8315</v>
      </c>
      <c r="R2338" s="39" t="s">
        <v>8312</v>
      </c>
      <c r="S2338" s="42">
        <f t="shared" si="252"/>
        <v>41666.924718692127</v>
      </c>
      <c r="T2338" s="42">
        <f t="shared" si="253"/>
        <v>41706.924718692127</v>
      </c>
      <c r="U2338" s="40">
        <f t="shared" si="254"/>
        <v>2014</v>
      </c>
      <c r="V2338" s="40">
        <f t="shared" si="255"/>
        <v>2014</v>
      </c>
      <c r="W2338" s="50">
        <f t="shared" si="258"/>
        <v>40</v>
      </c>
    </row>
    <row r="2339" spans="1:23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13">
        <f t="shared" si="256"/>
        <v>111</v>
      </c>
      <c r="P2339" s="39">
        <f t="shared" si="257"/>
        <v>74.180000000000007</v>
      </c>
      <c r="Q2339" s="39" t="s">
        <v>8315</v>
      </c>
      <c r="R2339" s="39" t="s">
        <v>8312</v>
      </c>
      <c r="S2339" s="42">
        <f t="shared" si="252"/>
        <v>41786.640545636576</v>
      </c>
      <c r="T2339" s="42">
        <f t="shared" si="253"/>
        <v>41816.640545636576</v>
      </c>
      <c r="U2339" s="40">
        <f t="shared" si="254"/>
        <v>2014</v>
      </c>
      <c r="V2339" s="40">
        <f t="shared" si="255"/>
        <v>2014</v>
      </c>
      <c r="W2339" s="50">
        <f t="shared" si="258"/>
        <v>30</v>
      </c>
    </row>
    <row r="2340" spans="1:23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13">
        <f t="shared" si="256"/>
        <v>101</v>
      </c>
      <c r="P2340" s="39">
        <f t="shared" si="257"/>
        <v>123.35</v>
      </c>
      <c r="Q2340" s="39" t="s">
        <v>8315</v>
      </c>
      <c r="R2340" s="39" t="s">
        <v>8312</v>
      </c>
      <c r="S2340" s="42">
        <f t="shared" si="252"/>
        <v>41789.896811157407</v>
      </c>
      <c r="T2340" s="42">
        <f t="shared" si="253"/>
        <v>41819.896811157407</v>
      </c>
      <c r="U2340" s="40">
        <f t="shared" si="254"/>
        <v>2014</v>
      </c>
      <c r="V2340" s="40">
        <f t="shared" si="255"/>
        <v>2014</v>
      </c>
      <c r="W2340" s="50">
        <f t="shared" si="258"/>
        <v>30</v>
      </c>
    </row>
    <row r="2341" spans="1:23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13">
        <f t="shared" si="256"/>
        <v>294</v>
      </c>
      <c r="P2341" s="39">
        <f t="shared" si="257"/>
        <v>66.62</v>
      </c>
      <c r="Q2341" s="39" t="s">
        <v>8315</v>
      </c>
      <c r="R2341" s="39" t="s">
        <v>8312</v>
      </c>
      <c r="S2341" s="42">
        <f t="shared" si="252"/>
        <v>42692.799876261575</v>
      </c>
      <c r="T2341" s="42">
        <f t="shared" si="253"/>
        <v>42723.332642824069</v>
      </c>
      <c r="U2341" s="40">
        <f t="shared" si="254"/>
        <v>2016</v>
      </c>
      <c r="V2341" s="40">
        <f t="shared" si="255"/>
        <v>2016</v>
      </c>
      <c r="W2341" s="50">
        <f t="shared" si="258"/>
        <v>30.532766562493634</v>
      </c>
    </row>
    <row r="2342" spans="1:23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13">
        <f t="shared" si="256"/>
        <v>106</v>
      </c>
      <c r="P2342" s="39">
        <f t="shared" si="257"/>
        <v>104.99</v>
      </c>
      <c r="Q2342" s="39" t="s">
        <v>8315</v>
      </c>
      <c r="R2342" s="39" t="s">
        <v>8312</v>
      </c>
      <c r="S2342" s="42">
        <f t="shared" si="252"/>
        <v>42643.642802523143</v>
      </c>
      <c r="T2342" s="42">
        <f t="shared" si="253"/>
        <v>42673.642802523143</v>
      </c>
      <c r="U2342" s="40">
        <f t="shared" si="254"/>
        <v>2016</v>
      </c>
      <c r="V2342" s="40">
        <f t="shared" si="255"/>
        <v>2016</v>
      </c>
      <c r="W2342" s="50">
        <f t="shared" si="258"/>
        <v>30</v>
      </c>
    </row>
    <row r="2343" spans="1:23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13">
        <f t="shared" si="256"/>
        <v>0</v>
      </c>
      <c r="P2343" s="39">
        <f t="shared" si="257"/>
        <v>0</v>
      </c>
      <c r="Q2343" s="39" t="s">
        <v>8353</v>
      </c>
      <c r="R2343" s="39" t="s">
        <v>8347</v>
      </c>
      <c r="S2343" s="42">
        <f t="shared" si="252"/>
        <v>42167.813709537033</v>
      </c>
      <c r="T2343" s="42">
        <f t="shared" si="253"/>
        <v>42197.813709537033</v>
      </c>
      <c r="U2343" s="40">
        <f t="shared" si="254"/>
        <v>2015</v>
      </c>
      <c r="V2343" s="40">
        <f t="shared" si="255"/>
        <v>2015</v>
      </c>
      <c r="W2343" s="50">
        <f t="shared" si="258"/>
        <v>30</v>
      </c>
    </row>
    <row r="2344" spans="1:23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13">
        <f t="shared" si="256"/>
        <v>0</v>
      </c>
      <c r="P2344" s="39">
        <f t="shared" si="257"/>
        <v>0</v>
      </c>
      <c r="Q2344" s="39" t="s">
        <v>8353</v>
      </c>
      <c r="R2344" s="39" t="s">
        <v>8347</v>
      </c>
      <c r="S2344" s="42">
        <f t="shared" si="252"/>
        <v>41897.702209143514</v>
      </c>
      <c r="T2344" s="42">
        <f t="shared" si="253"/>
        <v>41918.208340277779</v>
      </c>
      <c r="U2344" s="40">
        <f t="shared" si="254"/>
        <v>2014</v>
      </c>
      <c r="V2344" s="40">
        <f t="shared" si="255"/>
        <v>2014</v>
      </c>
      <c r="W2344" s="50">
        <f t="shared" si="258"/>
        <v>20.506131134265161</v>
      </c>
    </row>
    <row r="2345" spans="1:23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13">
        <f t="shared" si="256"/>
        <v>3</v>
      </c>
      <c r="P2345" s="39">
        <f t="shared" si="257"/>
        <v>300</v>
      </c>
      <c r="Q2345" s="39" t="s">
        <v>8353</v>
      </c>
      <c r="R2345" s="39" t="s">
        <v>8347</v>
      </c>
      <c r="S2345" s="42">
        <f t="shared" si="252"/>
        <v>42327.825295196759</v>
      </c>
      <c r="T2345" s="42">
        <f t="shared" si="253"/>
        <v>42377.824310416669</v>
      </c>
      <c r="U2345" s="40">
        <f t="shared" si="254"/>
        <v>2016</v>
      </c>
      <c r="V2345" s="40">
        <f t="shared" si="255"/>
        <v>2015</v>
      </c>
      <c r="W2345" s="50">
        <f t="shared" si="258"/>
        <v>49.999015219909779</v>
      </c>
    </row>
    <row r="2346" spans="1:23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13">
        <f t="shared" si="256"/>
        <v>0</v>
      </c>
      <c r="P2346" s="39">
        <f t="shared" si="257"/>
        <v>1</v>
      </c>
      <c r="Q2346" s="39" t="s">
        <v>8353</v>
      </c>
      <c r="R2346" s="39" t="s">
        <v>8347</v>
      </c>
      <c r="S2346" s="42">
        <f t="shared" si="252"/>
        <v>42515.727653576389</v>
      </c>
      <c r="T2346" s="42">
        <f t="shared" si="253"/>
        <v>42545.727653576389</v>
      </c>
      <c r="U2346" s="40">
        <f t="shared" si="254"/>
        <v>2016</v>
      </c>
      <c r="V2346" s="40">
        <f t="shared" si="255"/>
        <v>2016</v>
      </c>
      <c r="W2346" s="50">
        <f t="shared" si="258"/>
        <v>30</v>
      </c>
    </row>
    <row r="2347" spans="1:23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13">
        <f t="shared" si="256"/>
        <v>0</v>
      </c>
      <c r="P2347" s="39">
        <f t="shared" si="257"/>
        <v>0</v>
      </c>
      <c r="Q2347" s="39" t="s">
        <v>8353</v>
      </c>
      <c r="R2347" s="39" t="s">
        <v>8347</v>
      </c>
      <c r="S2347" s="42">
        <f t="shared" si="252"/>
        <v>42060.00181199074</v>
      </c>
      <c r="T2347" s="42">
        <f t="shared" si="253"/>
        <v>42094.985418287033</v>
      </c>
      <c r="U2347" s="40">
        <f t="shared" si="254"/>
        <v>2015</v>
      </c>
      <c r="V2347" s="40">
        <f t="shared" si="255"/>
        <v>2015</v>
      </c>
      <c r="W2347" s="50">
        <f t="shared" si="258"/>
        <v>34.983606296293146</v>
      </c>
    </row>
    <row r="2348" spans="1:23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13">
        <f t="shared" si="256"/>
        <v>0</v>
      </c>
      <c r="P2348" s="39">
        <f t="shared" si="257"/>
        <v>13</v>
      </c>
      <c r="Q2348" s="39" t="s">
        <v>8353</v>
      </c>
      <c r="R2348" s="39" t="s">
        <v>8347</v>
      </c>
      <c r="S2348" s="42">
        <f t="shared" si="252"/>
        <v>42615.798974895835</v>
      </c>
      <c r="T2348" s="42">
        <f t="shared" si="253"/>
        <v>42660.798974895835</v>
      </c>
      <c r="U2348" s="40">
        <f t="shared" si="254"/>
        <v>2016</v>
      </c>
      <c r="V2348" s="40">
        <f t="shared" si="255"/>
        <v>2016</v>
      </c>
      <c r="W2348" s="50">
        <f t="shared" si="258"/>
        <v>45</v>
      </c>
    </row>
    <row r="2349" spans="1:23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13">
        <f t="shared" si="256"/>
        <v>2</v>
      </c>
      <c r="P2349" s="39">
        <f t="shared" si="257"/>
        <v>15</v>
      </c>
      <c r="Q2349" s="39" t="s">
        <v>8353</v>
      </c>
      <c r="R2349" s="39" t="s">
        <v>8347</v>
      </c>
      <c r="S2349" s="42">
        <f t="shared" si="252"/>
        <v>42577.607368935191</v>
      </c>
      <c r="T2349" s="42">
        <f t="shared" si="253"/>
        <v>42607.607368935191</v>
      </c>
      <c r="U2349" s="40">
        <f t="shared" si="254"/>
        <v>2016</v>
      </c>
      <c r="V2349" s="40">
        <f t="shared" si="255"/>
        <v>2016</v>
      </c>
      <c r="W2349" s="50">
        <f t="shared" si="258"/>
        <v>30</v>
      </c>
    </row>
    <row r="2350" spans="1:23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13">
        <f t="shared" si="256"/>
        <v>0</v>
      </c>
      <c r="P2350" s="39">
        <f t="shared" si="257"/>
        <v>54</v>
      </c>
      <c r="Q2350" s="39" t="s">
        <v>8353</v>
      </c>
      <c r="R2350" s="39" t="s">
        <v>8347</v>
      </c>
      <c r="S2350" s="42">
        <f t="shared" si="252"/>
        <v>42360.932163634265</v>
      </c>
      <c r="T2350" s="42">
        <f t="shared" si="253"/>
        <v>42420.932163634265</v>
      </c>
      <c r="U2350" s="40">
        <f t="shared" si="254"/>
        <v>2016</v>
      </c>
      <c r="V2350" s="40">
        <f t="shared" si="255"/>
        <v>2015</v>
      </c>
      <c r="W2350" s="50">
        <f t="shared" si="258"/>
        <v>60</v>
      </c>
    </row>
    <row r="2351" spans="1:23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13">
        <f t="shared" si="256"/>
        <v>0</v>
      </c>
      <c r="P2351" s="39">
        <f t="shared" si="257"/>
        <v>0</v>
      </c>
      <c r="Q2351" s="39" t="s">
        <v>8353</v>
      </c>
      <c r="R2351" s="39" t="s">
        <v>8347</v>
      </c>
      <c r="S2351" s="42">
        <f t="shared" si="252"/>
        <v>42198.775794305562</v>
      </c>
      <c r="T2351" s="42">
        <f t="shared" si="253"/>
        <v>42227.775789675929</v>
      </c>
      <c r="U2351" s="40">
        <f t="shared" si="254"/>
        <v>2015</v>
      </c>
      <c r="V2351" s="40">
        <f t="shared" si="255"/>
        <v>2015</v>
      </c>
      <c r="W2351" s="50">
        <f t="shared" si="258"/>
        <v>28.999995370366378</v>
      </c>
    </row>
    <row r="2352" spans="1:23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13">
        <f t="shared" si="256"/>
        <v>0</v>
      </c>
      <c r="P2352" s="39">
        <f t="shared" si="257"/>
        <v>0</v>
      </c>
      <c r="Q2352" s="39" t="s">
        <v>8353</v>
      </c>
      <c r="R2352" s="39" t="s">
        <v>8347</v>
      </c>
      <c r="S2352" s="42">
        <f t="shared" si="252"/>
        <v>42708.842249652778</v>
      </c>
      <c r="T2352" s="42">
        <f t="shared" si="253"/>
        <v>42738.842249652778</v>
      </c>
      <c r="U2352" s="40">
        <f t="shared" si="254"/>
        <v>2017</v>
      </c>
      <c r="V2352" s="40">
        <f t="shared" si="255"/>
        <v>2016</v>
      </c>
      <c r="W2352" s="50">
        <f t="shared" si="258"/>
        <v>30</v>
      </c>
    </row>
    <row r="2353" spans="1:23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13">
        <f t="shared" si="256"/>
        <v>1</v>
      </c>
      <c r="P2353" s="39">
        <f t="shared" si="257"/>
        <v>15.43</v>
      </c>
      <c r="Q2353" s="39" t="s">
        <v>8353</v>
      </c>
      <c r="R2353" s="39" t="s">
        <v>8347</v>
      </c>
      <c r="S2353" s="42">
        <f t="shared" si="252"/>
        <v>42094.101154386575</v>
      </c>
      <c r="T2353" s="42">
        <f t="shared" si="253"/>
        <v>42124.101154386575</v>
      </c>
      <c r="U2353" s="40">
        <f t="shared" si="254"/>
        <v>2015</v>
      </c>
      <c r="V2353" s="40">
        <f t="shared" si="255"/>
        <v>2015</v>
      </c>
      <c r="W2353" s="50">
        <f t="shared" si="258"/>
        <v>30</v>
      </c>
    </row>
    <row r="2354" spans="1:23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13">
        <f t="shared" si="256"/>
        <v>0</v>
      </c>
      <c r="P2354" s="39">
        <f t="shared" si="257"/>
        <v>0</v>
      </c>
      <c r="Q2354" s="39" t="s">
        <v>8353</v>
      </c>
      <c r="R2354" s="39" t="s">
        <v>8347</v>
      </c>
      <c r="S2354" s="42">
        <f t="shared" si="252"/>
        <v>42101.633710092588</v>
      </c>
      <c r="T2354" s="42">
        <f t="shared" si="253"/>
        <v>42161.633710092588</v>
      </c>
      <c r="U2354" s="40">
        <f t="shared" si="254"/>
        <v>2015</v>
      </c>
      <c r="V2354" s="40">
        <f t="shared" si="255"/>
        <v>2015</v>
      </c>
      <c r="W2354" s="50">
        <f t="shared" si="258"/>
        <v>60</v>
      </c>
    </row>
    <row r="2355" spans="1:23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13">
        <f t="shared" si="256"/>
        <v>0</v>
      </c>
      <c r="P2355" s="39">
        <f t="shared" si="257"/>
        <v>0</v>
      </c>
      <c r="Q2355" s="39" t="s">
        <v>8353</v>
      </c>
      <c r="R2355" s="39" t="s">
        <v>8347</v>
      </c>
      <c r="S2355" s="42">
        <f t="shared" si="252"/>
        <v>42103.676180810187</v>
      </c>
      <c r="T2355" s="42">
        <f t="shared" si="253"/>
        <v>42115.67619006944</v>
      </c>
      <c r="U2355" s="40">
        <f t="shared" si="254"/>
        <v>2015</v>
      </c>
      <c r="V2355" s="40">
        <f t="shared" si="255"/>
        <v>2015</v>
      </c>
      <c r="W2355" s="50">
        <f t="shared" si="258"/>
        <v>12.000009259252693</v>
      </c>
    </row>
    <row r="2356" spans="1:23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13">
        <f t="shared" si="256"/>
        <v>0</v>
      </c>
      <c r="P2356" s="39">
        <f t="shared" si="257"/>
        <v>25</v>
      </c>
      <c r="Q2356" s="39" t="s">
        <v>8353</v>
      </c>
      <c r="R2356" s="39" t="s">
        <v>8347</v>
      </c>
      <c r="S2356" s="42">
        <f t="shared" si="252"/>
        <v>41954.722921990746</v>
      </c>
      <c r="T2356" s="42">
        <f t="shared" si="253"/>
        <v>42014.722921990746</v>
      </c>
      <c r="U2356" s="40">
        <f t="shared" si="254"/>
        <v>2015</v>
      </c>
      <c r="V2356" s="40">
        <f t="shared" si="255"/>
        <v>2014</v>
      </c>
      <c r="W2356" s="50">
        <f t="shared" si="258"/>
        <v>60</v>
      </c>
    </row>
    <row r="2357" spans="1:23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13">
        <f t="shared" si="256"/>
        <v>1</v>
      </c>
      <c r="P2357" s="39">
        <f t="shared" si="257"/>
        <v>27.5</v>
      </c>
      <c r="Q2357" s="39" t="s">
        <v>8353</v>
      </c>
      <c r="R2357" s="39" t="s">
        <v>8347</v>
      </c>
      <c r="S2357" s="42">
        <f t="shared" si="252"/>
        <v>42096.918242314816</v>
      </c>
      <c r="T2357" s="42">
        <f t="shared" si="253"/>
        <v>42126.918242314816</v>
      </c>
      <c r="U2357" s="40">
        <f t="shared" si="254"/>
        <v>2015</v>
      </c>
      <c r="V2357" s="40">
        <f t="shared" si="255"/>
        <v>2015</v>
      </c>
      <c r="W2357" s="50">
        <f t="shared" si="258"/>
        <v>30</v>
      </c>
    </row>
    <row r="2358" spans="1:23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13">
        <f t="shared" si="256"/>
        <v>0</v>
      </c>
      <c r="P2358" s="39">
        <f t="shared" si="257"/>
        <v>0</v>
      </c>
      <c r="Q2358" s="39" t="s">
        <v>8353</v>
      </c>
      <c r="R2358" s="39" t="s">
        <v>8347</v>
      </c>
      <c r="S2358" s="42">
        <f t="shared" si="252"/>
        <v>42130.783612314815</v>
      </c>
      <c r="T2358" s="42">
        <f t="shared" si="253"/>
        <v>42160.783612314815</v>
      </c>
      <c r="U2358" s="40">
        <f t="shared" si="254"/>
        <v>2015</v>
      </c>
      <c r="V2358" s="40">
        <f t="shared" si="255"/>
        <v>2015</v>
      </c>
      <c r="W2358" s="50">
        <f t="shared" si="258"/>
        <v>30</v>
      </c>
    </row>
    <row r="2359" spans="1:23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13">
        <f t="shared" si="256"/>
        <v>0</v>
      </c>
      <c r="P2359" s="39">
        <f t="shared" si="257"/>
        <v>0</v>
      </c>
      <c r="Q2359" s="39" t="s">
        <v>8353</v>
      </c>
      <c r="R2359" s="39" t="s">
        <v>8347</v>
      </c>
      <c r="S2359" s="42">
        <f t="shared" si="252"/>
        <v>42264.620122430555</v>
      </c>
      <c r="T2359" s="42">
        <f t="shared" si="253"/>
        <v>42294.620122430555</v>
      </c>
      <c r="U2359" s="40">
        <f t="shared" si="254"/>
        <v>2015</v>
      </c>
      <c r="V2359" s="40">
        <f t="shared" si="255"/>
        <v>2015</v>
      </c>
      <c r="W2359" s="50">
        <f t="shared" si="258"/>
        <v>30</v>
      </c>
    </row>
    <row r="2360" spans="1:23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13">
        <f t="shared" si="256"/>
        <v>0</v>
      </c>
      <c r="P2360" s="39">
        <f t="shared" si="257"/>
        <v>0</v>
      </c>
      <c r="Q2360" s="39" t="s">
        <v>8353</v>
      </c>
      <c r="R2360" s="39" t="s">
        <v>8347</v>
      </c>
      <c r="S2360" s="42">
        <f t="shared" si="252"/>
        <v>41978.930972638889</v>
      </c>
      <c r="T2360" s="42">
        <f t="shared" si="253"/>
        <v>42035.027091898148</v>
      </c>
      <c r="U2360" s="40">
        <f t="shared" si="254"/>
        <v>2015</v>
      </c>
      <c r="V2360" s="40">
        <f t="shared" si="255"/>
        <v>2014</v>
      </c>
      <c r="W2360" s="50">
        <f t="shared" si="258"/>
        <v>56.096119259258558</v>
      </c>
    </row>
    <row r="2361" spans="1:23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13">
        <f t="shared" si="256"/>
        <v>15</v>
      </c>
      <c r="P2361" s="39">
        <f t="shared" si="257"/>
        <v>367</v>
      </c>
      <c r="Q2361" s="39" t="s">
        <v>8353</v>
      </c>
      <c r="R2361" s="39" t="s">
        <v>8347</v>
      </c>
      <c r="S2361" s="42">
        <f t="shared" si="252"/>
        <v>42159.649584768515</v>
      </c>
      <c r="T2361" s="42">
        <f t="shared" si="253"/>
        <v>42219.649584768515</v>
      </c>
      <c r="U2361" s="40">
        <f t="shared" si="254"/>
        <v>2015</v>
      </c>
      <c r="V2361" s="40">
        <f t="shared" si="255"/>
        <v>2015</v>
      </c>
      <c r="W2361" s="50">
        <f t="shared" si="258"/>
        <v>60</v>
      </c>
    </row>
    <row r="2362" spans="1:23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13">
        <f t="shared" si="256"/>
        <v>0</v>
      </c>
      <c r="P2362" s="39">
        <f t="shared" si="257"/>
        <v>2</v>
      </c>
      <c r="Q2362" s="39" t="s">
        <v>8353</v>
      </c>
      <c r="R2362" s="39" t="s">
        <v>8347</v>
      </c>
      <c r="S2362" s="42">
        <f t="shared" si="252"/>
        <v>42377.70694768519</v>
      </c>
      <c r="T2362" s="42">
        <f t="shared" si="253"/>
        <v>42407.70694768519</v>
      </c>
      <c r="U2362" s="40">
        <f t="shared" si="254"/>
        <v>2016</v>
      </c>
      <c r="V2362" s="40">
        <f t="shared" si="255"/>
        <v>2016</v>
      </c>
      <c r="W2362" s="50">
        <f t="shared" si="258"/>
        <v>30</v>
      </c>
    </row>
    <row r="2363" spans="1:23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13">
        <f t="shared" si="256"/>
        <v>0</v>
      </c>
      <c r="P2363" s="39">
        <f t="shared" si="257"/>
        <v>0</v>
      </c>
      <c r="Q2363" s="39" t="s">
        <v>8353</v>
      </c>
      <c r="R2363" s="39" t="s">
        <v>8347</v>
      </c>
      <c r="S2363" s="42">
        <f t="shared" si="252"/>
        <v>42466.858888981486</v>
      </c>
      <c r="T2363" s="42">
        <f t="shared" si="253"/>
        <v>42490.916673611107</v>
      </c>
      <c r="U2363" s="40">
        <f t="shared" si="254"/>
        <v>2016</v>
      </c>
      <c r="V2363" s="40">
        <f t="shared" si="255"/>
        <v>2016</v>
      </c>
      <c r="W2363" s="50">
        <f t="shared" si="258"/>
        <v>24.057784629621892</v>
      </c>
    </row>
    <row r="2364" spans="1:23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13">
        <f t="shared" si="256"/>
        <v>29</v>
      </c>
      <c r="P2364" s="39">
        <f t="shared" si="257"/>
        <v>60</v>
      </c>
      <c r="Q2364" s="39" t="s">
        <v>8353</v>
      </c>
      <c r="R2364" s="39" t="s">
        <v>8347</v>
      </c>
      <c r="S2364" s="42">
        <f t="shared" si="252"/>
        <v>41954.688315624997</v>
      </c>
      <c r="T2364" s="42">
        <f t="shared" si="253"/>
        <v>41984.688315624997</v>
      </c>
      <c r="U2364" s="40">
        <f t="shared" si="254"/>
        <v>2014</v>
      </c>
      <c r="V2364" s="40">
        <f t="shared" si="255"/>
        <v>2014</v>
      </c>
      <c r="W2364" s="50">
        <f t="shared" si="258"/>
        <v>30</v>
      </c>
    </row>
    <row r="2365" spans="1:23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13">
        <f t="shared" si="256"/>
        <v>0</v>
      </c>
      <c r="P2365" s="39">
        <f t="shared" si="257"/>
        <v>0</v>
      </c>
      <c r="Q2365" s="39" t="s">
        <v>8353</v>
      </c>
      <c r="R2365" s="39" t="s">
        <v>8347</v>
      </c>
      <c r="S2365" s="42">
        <f t="shared" si="252"/>
        <v>42322.01157638889</v>
      </c>
      <c r="T2365" s="42">
        <f t="shared" si="253"/>
        <v>42367.01157638889</v>
      </c>
      <c r="U2365" s="40">
        <f t="shared" si="254"/>
        <v>2015</v>
      </c>
      <c r="V2365" s="40">
        <f t="shared" si="255"/>
        <v>2015</v>
      </c>
      <c r="W2365" s="50">
        <f t="shared" si="258"/>
        <v>45</v>
      </c>
    </row>
    <row r="2366" spans="1:23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13">
        <f t="shared" si="256"/>
        <v>0</v>
      </c>
      <c r="P2366" s="39">
        <f t="shared" si="257"/>
        <v>0</v>
      </c>
      <c r="Q2366" s="39" t="s">
        <v>8353</v>
      </c>
      <c r="R2366" s="39" t="s">
        <v>8347</v>
      </c>
      <c r="S2366" s="42">
        <f t="shared" si="252"/>
        <v>42248.934680046295</v>
      </c>
      <c r="T2366" s="42">
        <f t="shared" si="253"/>
        <v>42303.934680046295</v>
      </c>
      <c r="U2366" s="40">
        <f t="shared" si="254"/>
        <v>2015</v>
      </c>
      <c r="V2366" s="40">
        <f t="shared" si="255"/>
        <v>2015</v>
      </c>
      <c r="W2366" s="50">
        <f t="shared" si="258"/>
        <v>55</v>
      </c>
    </row>
    <row r="2367" spans="1:23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13">
        <f t="shared" si="256"/>
        <v>0</v>
      </c>
      <c r="P2367" s="39">
        <f t="shared" si="257"/>
        <v>0</v>
      </c>
      <c r="Q2367" s="39" t="s">
        <v>8353</v>
      </c>
      <c r="R2367" s="39" t="s">
        <v>8347</v>
      </c>
      <c r="S2367" s="42">
        <f t="shared" si="252"/>
        <v>42346.736405381947</v>
      </c>
      <c r="T2367" s="42">
        <f t="shared" si="253"/>
        <v>42386.958340277779</v>
      </c>
      <c r="U2367" s="40">
        <f t="shared" si="254"/>
        <v>2016</v>
      </c>
      <c r="V2367" s="40">
        <f t="shared" si="255"/>
        <v>2015</v>
      </c>
      <c r="W2367" s="50">
        <f t="shared" si="258"/>
        <v>40.221934895831509</v>
      </c>
    </row>
    <row r="2368" spans="1:23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13">
        <f t="shared" si="256"/>
        <v>11</v>
      </c>
      <c r="P2368" s="39">
        <f t="shared" si="257"/>
        <v>97.41</v>
      </c>
      <c r="Q2368" s="39" t="s">
        <v>8353</v>
      </c>
      <c r="R2368" s="39" t="s">
        <v>8347</v>
      </c>
      <c r="S2368" s="42">
        <f t="shared" si="252"/>
        <v>42268.531638113425</v>
      </c>
      <c r="T2368" s="42">
        <f t="shared" si="253"/>
        <v>42298.531638113425</v>
      </c>
      <c r="U2368" s="40">
        <f t="shared" si="254"/>
        <v>2015</v>
      </c>
      <c r="V2368" s="40">
        <f t="shared" si="255"/>
        <v>2015</v>
      </c>
      <c r="W2368" s="50">
        <f t="shared" si="258"/>
        <v>30</v>
      </c>
    </row>
    <row r="2369" spans="1:23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13">
        <f t="shared" si="256"/>
        <v>1</v>
      </c>
      <c r="P2369" s="39">
        <f t="shared" si="257"/>
        <v>47.86</v>
      </c>
      <c r="Q2369" s="39" t="s">
        <v>8353</v>
      </c>
      <c r="R2369" s="39" t="s">
        <v>8347</v>
      </c>
      <c r="S2369" s="42">
        <f t="shared" si="252"/>
        <v>42425.970095092591</v>
      </c>
      <c r="T2369" s="42">
        <f t="shared" si="253"/>
        <v>42485.928433055553</v>
      </c>
      <c r="U2369" s="40">
        <f t="shared" si="254"/>
        <v>2016</v>
      </c>
      <c r="V2369" s="40">
        <f t="shared" si="255"/>
        <v>2016</v>
      </c>
      <c r="W2369" s="50">
        <f t="shared" si="258"/>
        <v>59.958337962962105</v>
      </c>
    </row>
    <row r="2370" spans="1:23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13">
        <f t="shared" si="256"/>
        <v>0</v>
      </c>
      <c r="P2370" s="39">
        <f t="shared" si="257"/>
        <v>50</v>
      </c>
      <c r="Q2370" s="39" t="s">
        <v>8353</v>
      </c>
      <c r="R2370" s="39" t="s">
        <v>8347</v>
      </c>
      <c r="S2370" s="42">
        <f t="shared" ref="S2370:S2433" si="259">((((LEFT(J2370,10) &amp; "." &amp; RIGHT(J2370,3))/60)/60)/24)+DATE(1970,1,1)</f>
        <v>42063.721828298614</v>
      </c>
      <c r="T2370" s="42">
        <f t="shared" ref="T2370:T2433" si="260">((((LEFT(I2370,10) &amp; "." &amp; RIGHT(I2370,3))/60)/60)/24)+DATE(1970,1,1)</f>
        <v>42108.680154687499</v>
      </c>
      <c r="U2370" s="40">
        <f t="shared" ref="U2370:U2433" si="261">YEAR(T2370)</f>
        <v>2015</v>
      </c>
      <c r="V2370" s="40">
        <f t="shared" ref="V2370:V2433" si="262">YEAR(S2370)</f>
        <v>2015</v>
      </c>
      <c r="W2370" s="50">
        <f t="shared" si="258"/>
        <v>44.958326388885325</v>
      </c>
    </row>
    <row r="2371" spans="1:23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13">
        <f t="shared" ref="O2371:O2434" si="263">IFERROR(ROUND(E2371/D2371*100,0),"no backers")</f>
        <v>0</v>
      </c>
      <c r="P2371" s="39">
        <f t="shared" ref="P2371:P2434" si="264">IFERROR(ROUND(E2371/L2371,2),0)</f>
        <v>0</v>
      </c>
      <c r="Q2371" s="39" t="s">
        <v>8353</v>
      </c>
      <c r="R2371" s="39" t="s">
        <v>8347</v>
      </c>
      <c r="S2371" s="42">
        <f t="shared" si="259"/>
        <v>42380.812634386573</v>
      </c>
      <c r="T2371" s="42">
        <f t="shared" si="260"/>
        <v>42410.812634386573</v>
      </c>
      <c r="U2371" s="40">
        <f t="shared" si="261"/>
        <v>2016</v>
      </c>
      <c r="V2371" s="40">
        <f t="shared" si="262"/>
        <v>2016</v>
      </c>
      <c r="W2371" s="50">
        <f t="shared" ref="W2371:W2434" si="265">T2371-S2371</f>
        <v>30</v>
      </c>
    </row>
    <row r="2372" spans="1:23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13">
        <f t="shared" si="263"/>
        <v>0</v>
      </c>
      <c r="P2372" s="39">
        <f t="shared" si="264"/>
        <v>20.5</v>
      </c>
      <c r="Q2372" s="39" t="s">
        <v>8353</v>
      </c>
      <c r="R2372" s="39" t="s">
        <v>8347</v>
      </c>
      <c r="S2372" s="42">
        <f t="shared" si="259"/>
        <v>41961.189133576394</v>
      </c>
      <c r="T2372" s="42">
        <f t="shared" si="260"/>
        <v>41991.189133576394</v>
      </c>
      <c r="U2372" s="40">
        <f t="shared" si="261"/>
        <v>2014</v>
      </c>
      <c r="V2372" s="40">
        <f t="shared" si="262"/>
        <v>2014</v>
      </c>
      <c r="W2372" s="50">
        <f t="shared" si="265"/>
        <v>30</v>
      </c>
    </row>
    <row r="2373" spans="1:23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13">
        <f t="shared" si="263"/>
        <v>0</v>
      </c>
      <c r="P2373" s="39">
        <f t="shared" si="264"/>
        <v>0</v>
      </c>
      <c r="Q2373" s="39" t="s">
        <v>8353</v>
      </c>
      <c r="R2373" s="39" t="s">
        <v>8347</v>
      </c>
      <c r="S2373" s="42">
        <f t="shared" si="259"/>
        <v>42150.777738379635</v>
      </c>
      <c r="T2373" s="42">
        <f t="shared" si="260"/>
        <v>42180.777738379635</v>
      </c>
      <c r="U2373" s="40">
        <f t="shared" si="261"/>
        <v>2015</v>
      </c>
      <c r="V2373" s="40">
        <f t="shared" si="262"/>
        <v>2015</v>
      </c>
      <c r="W2373" s="50">
        <f t="shared" si="265"/>
        <v>30</v>
      </c>
    </row>
    <row r="2374" spans="1:23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13">
        <f t="shared" si="263"/>
        <v>3</v>
      </c>
      <c r="P2374" s="39">
        <f t="shared" si="264"/>
        <v>30</v>
      </c>
      <c r="Q2374" s="39" t="s">
        <v>8353</v>
      </c>
      <c r="R2374" s="39" t="s">
        <v>8347</v>
      </c>
      <c r="S2374" s="42">
        <f t="shared" si="259"/>
        <v>42088.069115405087</v>
      </c>
      <c r="T2374" s="42">
        <f t="shared" si="260"/>
        <v>42118.069115405087</v>
      </c>
      <c r="U2374" s="40">
        <f t="shared" si="261"/>
        <v>2015</v>
      </c>
      <c r="V2374" s="40">
        <f t="shared" si="262"/>
        <v>2015</v>
      </c>
      <c r="W2374" s="50">
        <f t="shared" si="265"/>
        <v>30</v>
      </c>
    </row>
    <row r="2375" spans="1:23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13">
        <f t="shared" si="263"/>
        <v>0</v>
      </c>
      <c r="P2375" s="39">
        <f t="shared" si="264"/>
        <v>50</v>
      </c>
      <c r="Q2375" s="39" t="s">
        <v>8353</v>
      </c>
      <c r="R2375" s="39" t="s">
        <v>8347</v>
      </c>
      <c r="S2375" s="42">
        <f t="shared" si="259"/>
        <v>42215.662322037038</v>
      </c>
      <c r="T2375" s="42">
        <f t="shared" si="260"/>
        <v>42245.662322037038</v>
      </c>
      <c r="U2375" s="40">
        <f t="shared" si="261"/>
        <v>2015</v>
      </c>
      <c r="V2375" s="40">
        <f t="shared" si="262"/>
        <v>2015</v>
      </c>
      <c r="W2375" s="50">
        <f t="shared" si="265"/>
        <v>30</v>
      </c>
    </row>
    <row r="2376" spans="1:23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13">
        <f t="shared" si="263"/>
        <v>0</v>
      </c>
      <c r="P2376" s="39">
        <f t="shared" si="264"/>
        <v>10</v>
      </c>
      <c r="Q2376" s="39" t="s">
        <v>8353</v>
      </c>
      <c r="R2376" s="39" t="s">
        <v>8347</v>
      </c>
      <c r="S2376" s="42">
        <f t="shared" si="259"/>
        <v>42017.843287731477</v>
      </c>
      <c r="T2376" s="42">
        <f t="shared" si="260"/>
        <v>42047.843287731477</v>
      </c>
      <c r="U2376" s="40">
        <f t="shared" si="261"/>
        <v>2015</v>
      </c>
      <c r="V2376" s="40">
        <f t="shared" si="262"/>
        <v>2015</v>
      </c>
      <c r="W2376" s="50">
        <f t="shared" si="265"/>
        <v>30</v>
      </c>
    </row>
    <row r="2377" spans="1:23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13">
        <f t="shared" si="263"/>
        <v>0</v>
      </c>
      <c r="P2377" s="39">
        <f t="shared" si="264"/>
        <v>0</v>
      </c>
      <c r="Q2377" s="39" t="s">
        <v>8353</v>
      </c>
      <c r="R2377" s="39" t="s">
        <v>8347</v>
      </c>
      <c r="S2377" s="42">
        <f t="shared" si="259"/>
        <v>42592.83608144676</v>
      </c>
      <c r="T2377" s="42">
        <f t="shared" si="260"/>
        <v>42622.83608144676</v>
      </c>
      <c r="U2377" s="40">
        <f t="shared" si="261"/>
        <v>2016</v>
      </c>
      <c r="V2377" s="40">
        <f t="shared" si="262"/>
        <v>2016</v>
      </c>
      <c r="W2377" s="50">
        <f t="shared" si="265"/>
        <v>30</v>
      </c>
    </row>
    <row r="2378" spans="1:23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13">
        <f t="shared" si="263"/>
        <v>11</v>
      </c>
      <c r="P2378" s="39">
        <f t="shared" si="264"/>
        <v>81.58</v>
      </c>
      <c r="Q2378" s="39" t="s">
        <v>8353</v>
      </c>
      <c r="R2378" s="39" t="s">
        <v>8347</v>
      </c>
      <c r="S2378" s="42">
        <f t="shared" si="259"/>
        <v>42318.925538958327</v>
      </c>
      <c r="T2378" s="42">
        <f t="shared" si="260"/>
        <v>42348.925538958327</v>
      </c>
      <c r="U2378" s="40">
        <f t="shared" si="261"/>
        <v>2015</v>
      </c>
      <c r="V2378" s="40">
        <f t="shared" si="262"/>
        <v>2015</v>
      </c>
      <c r="W2378" s="50">
        <f t="shared" si="265"/>
        <v>30</v>
      </c>
    </row>
    <row r="2379" spans="1:23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13">
        <f t="shared" si="263"/>
        <v>0</v>
      </c>
      <c r="P2379" s="39">
        <f t="shared" si="264"/>
        <v>0</v>
      </c>
      <c r="Q2379" s="39" t="s">
        <v>8353</v>
      </c>
      <c r="R2379" s="39" t="s">
        <v>8347</v>
      </c>
      <c r="S2379" s="42">
        <f t="shared" si="259"/>
        <v>42669.870175729171</v>
      </c>
      <c r="T2379" s="42">
        <f t="shared" si="260"/>
        <v>42699.911849340278</v>
      </c>
      <c r="U2379" s="40">
        <f t="shared" si="261"/>
        <v>2016</v>
      </c>
      <c r="V2379" s="40">
        <f t="shared" si="262"/>
        <v>2016</v>
      </c>
      <c r="W2379" s="50">
        <f t="shared" si="265"/>
        <v>30.041673611107399</v>
      </c>
    </row>
    <row r="2380" spans="1:23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13">
        <f t="shared" si="263"/>
        <v>0</v>
      </c>
      <c r="P2380" s="39">
        <f t="shared" si="264"/>
        <v>0</v>
      </c>
      <c r="Q2380" s="39" t="s">
        <v>8353</v>
      </c>
      <c r="R2380" s="39" t="s">
        <v>8347</v>
      </c>
      <c r="S2380" s="42">
        <f t="shared" si="259"/>
        <v>42213.01308715278</v>
      </c>
      <c r="T2380" s="42">
        <f t="shared" si="260"/>
        <v>42242.013082523146</v>
      </c>
      <c r="U2380" s="40">
        <f t="shared" si="261"/>
        <v>2015</v>
      </c>
      <c r="V2380" s="40">
        <f t="shared" si="262"/>
        <v>2015</v>
      </c>
      <c r="W2380" s="50">
        <f t="shared" si="265"/>
        <v>28.999995370366378</v>
      </c>
    </row>
    <row r="2381" spans="1:23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13">
        <f t="shared" si="263"/>
        <v>0</v>
      </c>
      <c r="P2381" s="39">
        <f t="shared" si="264"/>
        <v>0</v>
      </c>
      <c r="Q2381" s="39" t="s">
        <v>8353</v>
      </c>
      <c r="R2381" s="39" t="s">
        <v>8347</v>
      </c>
      <c r="S2381" s="42">
        <f t="shared" si="259"/>
        <v>42237.016396018516</v>
      </c>
      <c r="T2381" s="42">
        <f t="shared" si="260"/>
        <v>42282.016396018516</v>
      </c>
      <c r="U2381" s="40">
        <f t="shared" si="261"/>
        <v>2015</v>
      </c>
      <c r="V2381" s="40">
        <f t="shared" si="262"/>
        <v>2015</v>
      </c>
      <c r="W2381" s="50">
        <f t="shared" si="265"/>
        <v>45</v>
      </c>
    </row>
    <row r="2382" spans="1:23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13">
        <f t="shared" si="263"/>
        <v>0</v>
      </c>
      <c r="P2382" s="39">
        <f t="shared" si="264"/>
        <v>18.329999999999998</v>
      </c>
      <c r="Q2382" s="39" t="s">
        <v>8353</v>
      </c>
      <c r="R2382" s="39" t="s">
        <v>8347</v>
      </c>
      <c r="S2382" s="42">
        <f t="shared" si="259"/>
        <v>42248.793311828704</v>
      </c>
      <c r="T2382" s="42">
        <f t="shared" si="260"/>
        <v>42278.793311828704</v>
      </c>
      <c r="U2382" s="40">
        <f t="shared" si="261"/>
        <v>2015</v>
      </c>
      <c r="V2382" s="40">
        <f t="shared" si="262"/>
        <v>2015</v>
      </c>
      <c r="W2382" s="50">
        <f t="shared" si="265"/>
        <v>30</v>
      </c>
    </row>
    <row r="2383" spans="1:23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13">
        <f t="shared" si="263"/>
        <v>2</v>
      </c>
      <c r="P2383" s="39">
        <f t="shared" si="264"/>
        <v>224.43</v>
      </c>
      <c r="Q2383" s="39" t="s">
        <v>8353</v>
      </c>
      <c r="R2383" s="39" t="s">
        <v>8347</v>
      </c>
      <c r="S2383" s="42">
        <f t="shared" si="259"/>
        <v>42074.935750555553</v>
      </c>
      <c r="T2383" s="42">
        <f t="shared" si="260"/>
        <v>42104.935750555553</v>
      </c>
      <c r="U2383" s="40">
        <f t="shared" si="261"/>
        <v>2015</v>
      </c>
      <c r="V2383" s="40">
        <f t="shared" si="262"/>
        <v>2015</v>
      </c>
      <c r="W2383" s="50">
        <f t="shared" si="265"/>
        <v>30</v>
      </c>
    </row>
    <row r="2384" spans="1:23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13">
        <f t="shared" si="263"/>
        <v>3</v>
      </c>
      <c r="P2384" s="39">
        <f t="shared" si="264"/>
        <v>37.5</v>
      </c>
      <c r="Q2384" s="39" t="s">
        <v>8353</v>
      </c>
      <c r="R2384" s="39" t="s">
        <v>8347</v>
      </c>
      <c r="S2384" s="42">
        <f t="shared" si="259"/>
        <v>42195.187541701394</v>
      </c>
      <c r="T2384" s="42">
        <f t="shared" si="260"/>
        <v>42220.187541701394</v>
      </c>
      <c r="U2384" s="40">
        <f t="shared" si="261"/>
        <v>2015</v>
      </c>
      <c r="V2384" s="40">
        <f t="shared" si="262"/>
        <v>2015</v>
      </c>
      <c r="W2384" s="50">
        <f t="shared" si="265"/>
        <v>25</v>
      </c>
    </row>
    <row r="2385" spans="1:23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13">
        <f t="shared" si="263"/>
        <v>4</v>
      </c>
      <c r="P2385" s="39">
        <f t="shared" si="264"/>
        <v>145</v>
      </c>
      <c r="Q2385" s="39" t="s">
        <v>8353</v>
      </c>
      <c r="R2385" s="39" t="s">
        <v>8347</v>
      </c>
      <c r="S2385" s="42">
        <f t="shared" si="259"/>
        <v>42027.056795219905</v>
      </c>
      <c r="T2385" s="42">
        <f t="shared" si="260"/>
        <v>42057.056795219905</v>
      </c>
      <c r="U2385" s="40">
        <f t="shared" si="261"/>
        <v>2015</v>
      </c>
      <c r="V2385" s="40">
        <f t="shared" si="262"/>
        <v>2015</v>
      </c>
      <c r="W2385" s="50">
        <f t="shared" si="265"/>
        <v>30</v>
      </c>
    </row>
    <row r="2386" spans="1:23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13">
        <f t="shared" si="263"/>
        <v>1</v>
      </c>
      <c r="P2386" s="39">
        <f t="shared" si="264"/>
        <v>1</v>
      </c>
      <c r="Q2386" s="39" t="s">
        <v>8353</v>
      </c>
      <c r="R2386" s="39" t="s">
        <v>8347</v>
      </c>
      <c r="S2386" s="42">
        <f t="shared" si="259"/>
        <v>41927.067627812503</v>
      </c>
      <c r="T2386" s="42">
        <f t="shared" si="260"/>
        <v>41957.10930142361</v>
      </c>
      <c r="U2386" s="40">
        <f t="shared" si="261"/>
        <v>2014</v>
      </c>
      <c r="V2386" s="40">
        <f t="shared" si="262"/>
        <v>2014</v>
      </c>
      <c r="W2386" s="50">
        <f t="shared" si="265"/>
        <v>30.041673611107399</v>
      </c>
    </row>
    <row r="2387" spans="1:23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13">
        <f t="shared" si="263"/>
        <v>1</v>
      </c>
      <c r="P2387" s="39">
        <f t="shared" si="264"/>
        <v>112.57</v>
      </c>
      <c r="Q2387" s="39" t="s">
        <v>8353</v>
      </c>
      <c r="R2387" s="39" t="s">
        <v>8347</v>
      </c>
      <c r="S2387" s="42">
        <f t="shared" si="259"/>
        <v>42191.701764259255</v>
      </c>
      <c r="T2387" s="42">
        <f t="shared" si="260"/>
        <v>42221.701764259255</v>
      </c>
      <c r="U2387" s="40">
        <f t="shared" si="261"/>
        <v>2015</v>
      </c>
      <c r="V2387" s="40">
        <f t="shared" si="262"/>
        <v>2015</v>
      </c>
      <c r="W2387" s="50">
        <f t="shared" si="265"/>
        <v>30</v>
      </c>
    </row>
    <row r="2388" spans="1:23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13">
        <f t="shared" si="263"/>
        <v>0</v>
      </c>
      <c r="P2388" s="39">
        <f t="shared" si="264"/>
        <v>0</v>
      </c>
      <c r="Q2388" s="39" t="s">
        <v>8353</v>
      </c>
      <c r="R2388" s="39" t="s">
        <v>8347</v>
      </c>
      <c r="S2388" s="42">
        <f t="shared" si="259"/>
        <v>41954.838245648149</v>
      </c>
      <c r="T2388" s="42">
        <f t="shared" si="260"/>
        <v>42014.838245648149</v>
      </c>
      <c r="U2388" s="40">
        <f t="shared" si="261"/>
        <v>2015</v>
      </c>
      <c r="V2388" s="40">
        <f t="shared" si="262"/>
        <v>2014</v>
      </c>
      <c r="W2388" s="50">
        <f t="shared" si="265"/>
        <v>60</v>
      </c>
    </row>
    <row r="2389" spans="1:23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13">
        <f t="shared" si="263"/>
        <v>1</v>
      </c>
      <c r="P2389" s="39">
        <f t="shared" si="264"/>
        <v>342</v>
      </c>
      <c r="Q2389" s="39" t="s">
        <v>8353</v>
      </c>
      <c r="R2389" s="39" t="s">
        <v>8347</v>
      </c>
      <c r="S2389" s="42">
        <f t="shared" si="259"/>
        <v>42528.626628935184</v>
      </c>
      <c r="T2389" s="42">
        <f t="shared" si="260"/>
        <v>42573.626628935184</v>
      </c>
      <c r="U2389" s="40">
        <f t="shared" si="261"/>
        <v>2016</v>
      </c>
      <c r="V2389" s="40">
        <f t="shared" si="262"/>
        <v>2016</v>
      </c>
      <c r="W2389" s="50">
        <f t="shared" si="265"/>
        <v>45</v>
      </c>
    </row>
    <row r="2390" spans="1:23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13">
        <f t="shared" si="263"/>
        <v>1</v>
      </c>
      <c r="P2390" s="39">
        <f t="shared" si="264"/>
        <v>57.88</v>
      </c>
      <c r="Q2390" s="39" t="s">
        <v>8353</v>
      </c>
      <c r="R2390" s="39" t="s">
        <v>8347</v>
      </c>
      <c r="S2390" s="42">
        <f t="shared" si="259"/>
        <v>41989.853700914347</v>
      </c>
      <c r="T2390" s="42">
        <f t="shared" si="260"/>
        <v>42019.811807175924</v>
      </c>
      <c r="U2390" s="40">
        <f t="shared" si="261"/>
        <v>2015</v>
      </c>
      <c r="V2390" s="40">
        <f t="shared" si="262"/>
        <v>2014</v>
      </c>
      <c r="W2390" s="50">
        <f t="shared" si="265"/>
        <v>29.958106261576177</v>
      </c>
    </row>
    <row r="2391" spans="1:23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13">
        <f t="shared" si="263"/>
        <v>0</v>
      </c>
      <c r="P2391" s="39">
        <f t="shared" si="264"/>
        <v>30</v>
      </c>
      <c r="Q2391" s="39" t="s">
        <v>8353</v>
      </c>
      <c r="R2391" s="39" t="s">
        <v>8347</v>
      </c>
      <c r="S2391" s="42">
        <f t="shared" si="259"/>
        <v>42179.653384861114</v>
      </c>
      <c r="T2391" s="42">
        <f t="shared" si="260"/>
        <v>42210.915978472221</v>
      </c>
      <c r="U2391" s="40">
        <f t="shared" si="261"/>
        <v>2015</v>
      </c>
      <c r="V2391" s="40">
        <f t="shared" si="262"/>
        <v>2015</v>
      </c>
      <c r="W2391" s="50">
        <f t="shared" si="265"/>
        <v>31.26259361110715</v>
      </c>
    </row>
    <row r="2392" spans="1:23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13">
        <f t="shared" si="263"/>
        <v>0</v>
      </c>
      <c r="P2392" s="39">
        <f t="shared" si="264"/>
        <v>0</v>
      </c>
      <c r="Q2392" s="39" t="s">
        <v>8353</v>
      </c>
      <c r="R2392" s="39" t="s">
        <v>8347</v>
      </c>
      <c r="S2392" s="42">
        <f t="shared" si="259"/>
        <v>41968.262317870365</v>
      </c>
      <c r="T2392" s="42">
        <f t="shared" si="260"/>
        <v>42008.262317870365</v>
      </c>
      <c r="U2392" s="40">
        <f t="shared" si="261"/>
        <v>2015</v>
      </c>
      <c r="V2392" s="40">
        <f t="shared" si="262"/>
        <v>2014</v>
      </c>
      <c r="W2392" s="50">
        <f t="shared" si="265"/>
        <v>40</v>
      </c>
    </row>
    <row r="2393" spans="1:23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13">
        <f t="shared" si="263"/>
        <v>0</v>
      </c>
      <c r="P2393" s="39">
        <f t="shared" si="264"/>
        <v>25</v>
      </c>
      <c r="Q2393" s="39" t="s">
        <v>8353</v>
      </c>
      <c r="R2393" s="39" t="s">
        <v>8347</v>
      </c>
      <c r="S2393" s="42">
        <f t="shared" si="259"/>
        <v>42064.794498194446</v>
      </c>
      <c r="T2393" s="42">
        <f t="shared" si="260"/>
        <v>42094.752824583331</v>
      </c>
      <c r="U2393" s="40">
        <f t="shared" si="261"/>
        <v>2015</v>
      </c>
      <c r="V2393" s="40">
        <f t="shared" si="262"/>
        <v>2015</v>
      </c>
      <c r="W2393" s="50">
        <f t="shared" si="265"/>
        <v>29.958326388885325</v>
      </c>
    </row>
    <row r="2394" spans="1:23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13">
        <f t="shared" si="263"/>
        <v>0</v>
      </c>
      <c r="P2394" s="39">
        <f t="shared" si="264"/>
        <v>0</v>
      </c>
      <c r="Q2394" s="39" t="s">
        <v>8353</v>
      </c>
      <c r="R2394" s="39" t="s">
        <v>8347</v>
      </c>
      <c r="S2394" s="42">
        <f t="shared" si="259"/>
        <v>42276.120639155095</v>
      </c>
      <c r="T2394" s="42">
        <f t="shared" si="260"/>
        <v>42306.120639155095</v>
      </c>
      <c r="U2394" s="40">
        <f t="shared" si="261"/>
        <v>2015</v>
      </c>
      <c r="V2394" s="40">
        <f t="shared" si="262"/>
        <v>2015</v>
      </c>
      <c r="W2394" s="50">
        <f t="shared" si="265"/>
        <v>30</v>
      </c>
    </row>
    <row r="2395" spans="1:23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13">
        <f t="shared" si="263"/>
        <v>0</v>
      </c>
      <c r="P2395" s="39">
        <f t="shared" si="264"/>
        <v>50</v>
      </c>
      <c r="Q2395" s="39" t="s">
        <v>8353</v>
      </c>
      <c r="R2395" s="39" t="s">
        <v>8347</v>
      </c>
      <c r="S2395" s="42">
        <f t="shared" si="259"/>
        <v>42194.648345104164</v>
      </c>
      <c r="T2395" s="42">
        <f t="shared" si="260"/>
        <v>42224.648345104164</v>
      </c>
      <c r="U2395" s="40">
        <f t="shared" si="261"/>
        <v>2015</v>
      </c>
      <c r="V2395" s="40">
        <f t="shared" si="262"/>
        <v>2015</v>
      </c>
      <c r="W2395" s="50">
        <f t="shared" si="265"/>
        <v>30</v>
      </c>
    </row>
    <row r="2396" spans="1:23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13">
        <f t="shared" si="263"/>
        <v>0</v>
      </c>
      <c r="P2396" s="39">
        <f t="shared" si="264"/>
        <v>1.5</v>
      </c>
      <c r="Q2396" s="39" t="s">
        <v>8353</v>
      </c>
      <c r="R2396" s="39" t="s">
        <v>8347</v>
      </c>
      <c r="S2396" s="42">
        <f t="shared" si="259"/>
        <v>42031.362188576386</v>
      </c>
      <c r="T2396" s="42">
        <f t="shared" si="260"/>
        <v>42061.362188576386</v>
      </c>
      <c r="U2396" s="40">
        <f t="shared" si="261"/>
        <v>2015</v>
      </c>
      <c r="V2396" s="40">
        <f t="shared" si="262"/>
        <v>2015</v>
      </c>
      <c r="W2396" s="50">
        <f t="shared" si="265"/>
        <v>30</v>
      </c>
    </row>
    <row r="2397" spans="1:23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13">
        <f t="shared" si="263"/>
        <v>0</v>
      </c>
      <c r="P2397" s="39">
        <f t="shared" si="264"/>
        <v>0</v>
      </c>
      <c r="Q2397" s="39" t="s">
        <v>8353</v>
      </c>
      <c r="R2397" s="39" t="s">
        <v>8347</v>
      </c>
      <c r="S2397" s="42">
        <f t="shared" si="259"/>
        <v>42717.121385266204</v>
      </c>
      <c r="T2397" s="42">
        <f t="shared" si="260"/>
        <v>42745.372923842588</v>
      </c>
      <c r="U2397" s="40">
        <f t="shared" si="261"/>
        <v>2017</v>
      </c>
      <c r="V2397" s="40">
        <f t="shared" si="262"/>
        <v>2016</v>
      </c>
      <c r="W2397" s="50">
        <f t="shared" si="265"/>
        <v>28.251538576383609</v>
      </c>
    </row>
    <row r="2398" spans="1:23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13">
        <f t="shared" si="263"/>
        <v>0</v>
      </c>
      <c r="P2398" s="39">
        <f t="shared" si="264"/>
        <v>10</v>
      </c>
      <c r="Q2398" s="39" t="s">
        <v>8353</v>
      </c>
      <c r="R2398" s="39" t="s">
        <v>8347</v>
      </c>
      <c r="S2398" s="42">
        <f t="shared" si="259"/>
        <v>42262.849057384257</v>
      </c>
      <c r="T2398" s="42">
        <f t="shared" si="260"/>
        <v>42292.849057384257</v>
      </c>
      <c r="U2398" s="40">
        <f t="shared" si="261"/>
        <v>2015</v>
      </c>
      <c r="V2398" s="40">
        <f t="shared" si="262"/>
        <v>2015</v>
      </c>
      <c r="W2398" s="50">
        <f t="shared" si="265"/>
        <v>30</v>
      </c>
    </row>
    <row r="2399" spans="1:23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13">
        <f t="shared" si="263"/>
        <v>0</v>
      </c>
      <c r="P2399" s="39">
        <f t="shared" si="264"/>
        <v>0</v>
      </c>
      <c r="Q2399" s="39" t="s">
        <v>8353</v>
      </c>
      <c r="R2399" s="39" t="s">
        <v>8347</v>
      </c>
      <c r="S2399" s="42">
        <f t="shared" si="259"/>
        <v>41976.884910370369</v>
      </c>
      <c r="T2399" s="42">
        <f t="shared" si="260"/>
        <v>42006.884910370369</v>
      </c>
      <c r="U2399" s="40">
        <f t="shared" si="261"/>
        <v>2015</v>
      </c>
      <c r="V2399" s="40">
        <f t="shared" si="262"/>
        <v>2014</v>
      </c>
      <c r="W2399" s="50">
        <f t="shared" si="265"/>
        <v>30</v>
      </c>
    </row>
    <row r="2400" spans="1:23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13">
        <f t="shared" si="263"/>
        <v>0</v>
      </c>
      <c r="P2400" s="39">
        <f t="shared" si="264"/>
        <v>0</v>
      </c>
      <c r="Q2400" s="39" t="s">
        <v>8353</v>
      </c>
      <c r="R2400" s="39" t="s">
        <v>8347</v>
      </c>
      <c r="S2400" s="42">
        <f t="shared" si="259"/>
        <v>42157.916485925933</v>
      </c>
      <c r="T2400" s="42">
        <f t="shared" si="260"/>
        <v>42187.916485925933</v>
      </c>
      <c r="U2400" s="40">
        <f t="shared" si="261"/>
        <v>2015</v>
      </c>
      <c r="V2400" s="40">
        <f t="shared" si="262"/>
        <v>2015</v>
      </c>
      <c r="W2400" s="50">
        <f t="shared" si="265"/>
        <v>30</v>
      </c>
    </row>
    <row r="2401" spans="1:23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13">
        <f t="shared" si="263"/>
        <v>0</v>
      </c>
      <c r="P2401" s="39">
        <f t="shared" si="264"/>
        <v>0</v>
      </c>
      <c r="Q2401" s="39" t="s">
        <v>8353</v>
      </c>
      <c r="R2401" s="39" t="s">
        <v>8347</v>
      </c>
      <c r="S2401" s="42">
        <f t="shared" si="259"/>
        <v>41956.853084560185</v>
      </c>
      <c r="T2401" s="42">
        <f t="shared" si="260"/>
        <v>41991.853084560185</v>
      </c>
      <c r="U2401" s="40">
        <f t="shared" si="261"/>
        <v>2014</v>
      </c>
      <c r="V2401" s="40">
        <f t="shared" si="262"/>
        <v>2014</v>
      </c>
      <c r="W2401" s="50">
        <f t="shared" si="265"/>
        <v>35</v>
      </c>
    </row>
    <row r="2402" spans="1:23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13">
        <f t="shared" si="263"/>
        <v>0</v>
      </c>
      <c r="P2402" s="39">
        <f t="shared" si="264"/>
        <v>0</v>
      </c>
      <c r="Q2402" s="39" t="s">
        <v>8353</v>
      </c>
      <c r="R2402" s="39" t="s">
        <v>8347</v>
      </c>
      <c r="S2402" s="42">
        <f t="shared" si="259"/>
        <v>42444.268103750001</v>
      </c>
      <c r="T2402" s="42">
        <f t="shared" si="260"/>
        <v>42474.268103750001</v>
      </c>
      <c r="U2402" s="40">
        <f t="shared" si="261"/>
        <v>2016</v>
      </c>
      <c r="V2402" s="40">
        <f t="shared" si="262"/>
        <v>2016</v>
      </c>
      <c r="W2402" s="50">
        <f t="shared" si="265"/>
        <v>30</v>
      </c>
    </row>
    <row r="2403" spans="1:23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13">
        <f t="shared" si="263"/>
        <v>1</v>
      </c>
      <c r="P2403" s="39">
        <f t="shared" si="264"/>
        <v>22.33</v>
      </c>
      <c r="Q2403" s="39" t="s">
        <v>8315</v>
      </c>
      <c r="R2403" s="39" t="s">
        <v>8311</v>
      </c>
      <c r="S2403" s="42">
        <f t="shared" si="259"/>
        <v>42374.822871481476</v>
      </c>
      <c r="T2403" s="42">
        <f t="shared" si="260"/>
        <v>42434.822871481476</v>
      </c>
      <c r="U2403" s="40">
        <f t="shared" si="261"/>
        <v>2016</v>
      </c>
      <c r="V2403" s="40">
        <f t="shared" si="262"/>
        <v>2016</v>
      </c>
      <c r="W2403" s="50">
        <f t="shared" si="265"/>
        <v>60</v>
      </c>
    </row>
    <row r="2404" spans="1:23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13">
        <f t="shared" si="263"/>
        <v>0</v>
      </c>
      <c r="P2404" s="39">
        <f t="shared" si="264"/>
        <v>52</v>
      </c>
      <c r="Q2404" s="39" t="s">
        <v>8315</v>
      </c>
      <c r="R2404" s="39" t="s">
        <v>8311</v>
      </c>
      <c r="S2404" s="42">
        <f t="shared" si="259"/>
        <v>42107.679767719907</v>
      </c>
      <c r="T2404" s="42">
        <f t="shared" si="260"/>
        <v>42137.679767719907</v>
      </c>
      <c r="U2404" s="40">
        <f t="shared" si="261"/>
        <v>2015</v>
      </c>
      <c r="V2404" s="40">
        <f t="shared" si="262"/>
        <v>2015</v>
      </c>
      <c r="W2404" s="50">
        <f t="shared" si="265"/>
        <v>30</v>
      </c>
    </row>
    <row r="2405" spans="1:23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13">
        <f t="shared" si="263"/>
        <v>17</v>
      </c>
      <c r="P2405" s="39">
        <f t="shared" si="264"/>
        <v>16.829999999999998</v>
      </c>
      <c r="Q2405" s="39" t="s">
        <v>8315</v>
      </c>
      <c r="R2405" s="39" t="s">
        <v>8311</v>
      </c>
      <c r="S2405" s="42">
        <f t="shared" si="259"/>
        <v>42399.88261872685</v>
      </c>
      <c r="T2405" s="42">
        <f t="shared" si="260"/>
        <v>42459.840956689819</v>
      </c>
      <c r="U2405" s="40">
        <f t="shared" si="261"/>
        <v>2016</v>
      </c>
      <c r="V2405" s="40">
        <f t="shared" si="262"/>
        <v>2016</v>
      </c>
      <c r="W2405" s="50">
        <f t="shared" si="265"/>
        <v>59.958337962969381</v>
      </c>
    </row>
    <row r="2406" spans="1:23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13">
        <f t="shared" si="263"/>
        <v>0</v>
      </c>
      <c r="P2406" s="39">
        <f t="shared" si="264"/>
        <v>0</v>
      </c>
      <c r="Q2406" s="39" t="s">
        <v>8315</v>
      </c>
      <c r="R2406" s="39" t="s">
        <v>8311</v>
      </c>
      <c r="S2406" s="42">
        <f t="shared" si="259"/>
        <v>42342.039439895831</v>
      </c>
      <c r="T2406" s="42">
        <f t="shared" si="260"/>
        <v>42372.039439895831</v>
      </c>
      <c r="U2406" s="40">
        <f t="shared" si="261"/>
        <v>2016</v>
      </c>
      <c r="V2406" s="40">
        <f t="shared" si="262"/>
        <v>2015</v>
      </c>
      <c r="W2406" s="50">
        <f t="shared" si="265"/>
        <v>30</v>
      </c>
    </row>
    <row r="2407" spans="1:23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13">
        <f t="shared" si="263"/>
        <v>23</v>
      </c>
      <c r="P2407" s="39">
        <f t="shared" si="264"/>
        <v>56.3</v>
      </c>
      <c r="Q2407" s="39" t="s">
        <v>8315</v>
      </c>
      <c r="R2407" s="39" t="s">
        <v>8311</v>
      </c>
      <c r="S2407" s="42">
        <f t="shared" si="259"/>
        <v>42595.585370081011</v>
      </c>
      <c r="T2407" s="42">
        <f t="shared" si="260"/>
        <v>42616.585363136575</v>
      </c>
      <c r="U2407" s="40">
        <f t="shared" si="261"/>
        <v>2016</v>
      </c>
      <c r="V2407" s="40">
        <f t="shared" si="262"/>
        <v>2016</v>
      </c>
      <c r="W2407" s="50">
        <f t="shared" si="265"/>
        <v>20.999993055564119</v>
      </c>
    </row>
    <row r="2408" spans="1:23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13">
        <f t="shared" si="263"/>
        <v>41</v>
      </c>
      <c r="P2408" s="39">
        <f t="shared" si="264"/>
        <v>84.06</v>
      </c>
      <c r="Q2408" s="39" t="s">
        <v>8315</v>
      </c>
      <c r="R2408" s="39" t="s">
        <v>8311</v>
      </c>
      <c r="S2408" s="42">
        <f t="shared" si="259"/>
        <v>41983.110997569442</v>
      </c>
      <c r="T2408" s="42">
        <f t="shared" si="260"/>
        <v>42023.110997569442</v>
      </c>
      <c r="U2408" s="40">
        <f t="shared" si="261"/>
        <v>2015</v>
      </c>
      <c r="V2408" s="40">
        <f t="shared" si="262"/>
        <v>2014</v>
      </c>
      <c r="W2408" s="50">
        <f t="shared" si="265"/>
        <v>40</v>
      </c>
    </row>
    <row r="2409" spans="1:23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13">
        <f t="shared" si="263"/>
        <v>25</v>
      </c>
      <c r="P2409" s="39">
        <f t="shared" si="264"/>
        <v>168.39</v>
      </c>
      <c r="Q2409" s="39" t="s">
        <v>8315</v>
      </c>
      <c r="R2409" s="39" t="s">
        <v>8311</v>
      </c>
      <c r="S2409" s="42">
        <f t="shared" si="259"/>
        <v>42082.575566296291</v>
      </c>
      <c r="T2409" s="42">
        <f t="shared" si="260"/>
        <v>42105.25</v>
      </c>
      <c r="U2409" s="40">
        <f t="shared" si="261"/>
        <v>2015</v>
      </c>
      <c r="V2409" s="40">
        <f t="shared" si="262"/>
        <v>2015</v>
      </c>
      <c r="W2409" s="50">
        <f t="shared" si="265"/>
        <v>22.674433703708928</v>
      </c>
    </row>
    <row r="2410" spans="1:23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13">
        <f t="shared" si="263"/>
        <v>0</v>
      </c>
      <c r="P2410" s="39">
        <f t="shared" si="264"/>
        <v>15</v>
      </c>
      <c r="Q2410" s="39" t="s">
        <v>8315</v>
      </c>
      <c r="R2410" s="39" t="s">
        <v>8311</v>
      </c>
      <c r="S2410" s="42">
        <f t="shared" si="259"/>
        <v>41919.14070783565</v>
      </c>
      <c r="T2410" s="42">
        <f t="shared" si="260"/>
        <v>41949.182381446757</v>
      </c>
      <c r="U2410" s="40">
        <f t="shared" si="261"/>
        <v>2014</v>
      </c>
      <c r="V2410" s="40">
        <f t="shared" si="262"/>
        <v>2014</v>
      </c>
      <c r="W2410" s="50">
        <f t="shared" si="265"/>
        <v>30.041673611107399</v>
      </c>
    </row>
    <row r="2411" spans="1:23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13">
        <f t="shared" si="263"/>
        <v>2</v>
      </c>
      <c r="P2411" s="39">
        <f t="shared" si="264"/>
        <v>76.67</v>
      </c>
      <c r="Q2411" s="39" t="s">
        <v>8315</v>
      </c>
      <c r="R2411" s="39" t="s">
        <v>8311</v>
      </c>
      <c r="S2411" s="42">
        <f t="shared" si="259"/>
        <v>42204.875875868056</v>
      </c>
      <c r="T2411" s="42">
        <f t="shared" si="260"/>
        <v>42234.875875868056</v>
      </c>
      <c r="U2411" s="40">
        <f t="shared" si="261"/>
        <v>2015</v>
      </c>
      <c r="V2411" s="40">
        <f t="shared" si="262"/>
        <v>2015</v>
      </c>
      <c r="W2411" s="50">
        <f t="shared" si="265"/>
        <v>30</v>
      </c>
    </row>
    <row r="2412" spans="1:23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13">
        <f t="shared" si="263"/>
        <v>0</v>
      </c>
      <c r="P2412" s="39">
        <f t="shared" si="264"/>
        <v>0</v>
      </c>
      <c r="Q2412" s="39" t="s">
        <v>8315</v>
      </c>
      <c r="R2412" s="39" t="s">
        <v>8311</v>
      </c>
      <c r="S2412" s="42">
        <f t="shared" si="259"/>
        <v>42224.408278645831</v>
      </c>
      <c r="T2412" s="42">
        <f t="shared" si="260"/>
        <v>42254.408278645831</v>
      </c>
      <c r="U2412" s="40">
        <f t="shared" si="261"/>
        <v>2015</v>
      </c>
      <c r="V2412" s="40">
        <f t="shared" si="262"/>
        <v>2015</v>
      </c>
      <c r="W2412" s="50">
        <f t="shared" si="265"/>
        <v>30</v>
      </c>
    </row>
    <row r="2413" spans="1:23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13">
        <f t="shared" si="263"/>
        <v>1</v>
      </c>
      <c r="P2413" s="39">
        <f t="shared" si="264"/>
        <v>50.33</v>
      </c>
      <c r="Q2413" s="39" t="s">
        <v>8315</v>
      </c>
      <c r="R2413" s="39" t="s">
        <v>8311</v>
      </c>
      <c r="S2413" s="42">
        <f t="shared" si="259"/>
        <v>42211.732431504628</v>
      </c>
      <c r="T2413" s="42">
        <f t="shared" si="260"/>
        <v>42241.732431504628</v>
      </c>
      <c r="U2413" s="40">
        <f t="shared" si="261"/>
        <v>2015</v>
      </c>
      <c r="V2413" s="40">
        <f t="shared" si="262"/>
        <v>2015</v>
      </c>
      <c r="W2413" s="50">
        <f t="shared" si="265"/>
        <v>30</v>
      </c>
    </row>
    <row r="2414" spans="1:23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13">
        <f t="shared" si="263"/>
        <v>0</v>
      </c>
      <c r="P2414" s="39">
        <f t="shared" si="264"/>
        <v>0</v>
      </c>
      <c r="Q2414" s="39" t="s">
        <v>8315</v>
      </c>
      <c r="R2414" s="39" t="s">
        <v>8311</v>
      </c>
      <c r="S2414" s="42">
        <f t="shared" si="259"/>
        <v>42655.736956863431</v>
      </c>
      <c r="T2414" s="42">
        <f t="shared" si="260"/>
        <v>42700.778630474539</v>
      </c>
      <c r="U2414" s="40">
        <f t="shared" si="261"/>
        <v>2016</v>
      </c>
      <c r="V2414" s="40">
        <f t="shared" si="262"/>
        <v>2016</v>
      </c>
      <c r="W2414" s="50">
        <f t="shared" si="265"/>
        <v>45.041673611107399</v>
      </c>
    </row>
    <row r="2415" spans="1:23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13">
        <f t="shared" si="263"/>
        <v>1</v>
      </c>
      <c r="P2415" s="39">
        <f t="shared" si="264"/>
        <v>8.33</v>
      </c>
      <c r="Q2415" s="39" t="s">
        <v>8315</v>
      </c>
      <c r="R2415" s="39" t="s">
        <v>8311</v>
      </c>
      <c r="S2415" s="42">
        <f t="shared" si="259"/>
        <v>41760.109755578706</v>
      </c>
      <c r="T2415" s="42">
        <f t="shared" si="260"/>
        <v>41790.979166666664</v>
      </c>
      <c r="U2415" s="40">
        <f t="shared" si="261"/>
        <v>2014</v>
      </c>
      <c r="V2415" s="40">
        <f t="shared" si="262"/>
        <v>2014</v>
      </c>
      <c r="W2415" s="50">
        <f t="shared" si="265"/>
        <v>30.869411087958724</v>
      </c>
    </row>
    <row r="2416" spans="1:23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13">
        <f t="shared" si="263"/>
        <v>3</v>
      </c>
      <c r="P2416" s="39">
        <f t="shared" si="264"/>
        <v>35.380000000000003</v>
      </c>
      <c r="Q2416" s="39" t="s">
        <v>8315</v>
      </c>
      <c r="R2416" s="39" t="s">
        <v>8311</v>
      </c>
      <c r="S2416" s="42">
        <f t="shared" si="259"/>
        <v>42198.695146527782</v>
      </c>
      <c r="T2416" s="42">
        <f t="shared" si="260"/>
        <v>42238.165983101848</v>
      </c>
      <c r="U2416" s="40">
        <f t="shared" si="261"/>
        <v>2015</v>
      </c>
      <c r="V2416" s="40">
        <f t="shared" si="262"/>
        <v>2015</v>
      </c>
      <c r="W2416" s="50">
        <f t="shared" si="265"/>
        <v>39.470836574066197</v>
      </c>
    </row>
    <row r="2417" spans="1:23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13">
        <f t="shared" si="263"/>
        <v>1</v>
      </c>
      <c r="P2417" s="39">
        <f t="shared" si="264"/>
        <v>55.83</v>
      </c>
      <c r="Q2417" s="39" t="s">
        <v>8315</v>
      </c>
      <c r="R2417" s="39" t="s">
        <v>8311</v>
      </c>
      <c r="S2417" s="42">
        <f t="shared" si="259"/>
        <v>42536.862804930555</v>
      </c>
      <c r="T2417" s="42">
        <f t="shared" si="260"/>
        <v>42566.862804930555</v>
      </c>
      <c r="U2417" s="40">
        <f t="shared" si="261"/>
        <v>2016</v>
      </c>
      <c r="V2417" s="40">
        <f t="shared" si="262"/>
        <v>2016</v>
      </c>
      <c r="W2417" s="50">
        <f t="shared" si="265"/>
        <v>30</v>
      </c>
    </row>
    <row r="2418" spans="1:23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13">
        <f t="shared" si="263"/>
        <v>0</v>
      </c>
      <c r="P2418" s="39">
        <f t="shared" si="264"/>
        <v>5</v>
      </c>
      <c r="Q2418" s="39" t="s">
        <v>8315</v>
      </c>
      <c r="R2418" s="39" t="s">
        <v>8311</v>
      </c>
      <c r="S2418" s="42">
        <f t="shared" si="259"/>
        <v>42019.737774803245</v>
      </c>
      <c r="T2418" s="42">
        <f t="shared" si="260"/>
        <v>42077.625002314817</v>
      </c>
      <c r="U2418" s="40">
        <f t="shared" si="261"/>
        <v>2015</v>
      </c>
      <c r="V2418" s="40">
        <f t="shared" si="262"/>
        <v>2015</v>
      </c>
      <c r="W2418" s="50">
        <f t="shared" si="265"/>
        <v>57.887227511571837</v>
      </c>
    </row>
    <row r="2419" spans="1:23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13">
        <f t="shared" si="263"/>
        <v>0</v>
      </c>
      <c r="P2419" s="39">
        <f t="shared" si="264"/>
        <v>0</v>
      </c>
      <c r="Q2419" s="39" t="s">
        <v>8315</v>
      </c>
      <c r="R2419" s="39" t="s">
        <v>8311</v>
      </c>
      <c r="S2419" s="42">
        <f t="shared" si="259"/>
        <v>41831.884110960651</v>
      </c>
      <c r="T2419" s="42">
        <f t="shared" si="260"/>
        <v>41861.884110960651</v>
      </c>
      <c r="U2419" s="40">
        <f t="shared" si="261"/>
        <v>2014</v>
      </c>
      <c r="V2419" s="40">
        <f t="shared" si="262"/>
        <v>2014</v>
      </c>
      <c r="W2419" s="50">
        <f t="shared" si="265"/>
        <v>30</v>
      </c>
    </row>
    <row r="2420" spans="1:23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13">
        <f t="shared" si="263"/>
        <v>0</v>
      </c>
      <c r="P2420" s="39">
        <f t="shared" si="264"/>
        <v>1</v>
      </c>
      <c r="Q2420" s="39" t="s">
        <v>8315</v>
      </c>
      <c r="R2420" s="39" t="s">
        <v>8311</v>
      </c>
      <c r="S2420" s="42">
        <f t="shared" si="259"/>
        <v>42027.856993564812</v>
      </c>
      <c r="T2420" s="42">
        <f t="shared" si="260"/>
        <v>42087.815331527774</v>
      </c>
      <c r="U2420" s="40">
        <f t="shared" si="261"/>
        <v>2015</v>
      </c>
      <c r="V2420" s="40">
        <f t="shared" si="262"/>
        <v>2015</v>
      </c>
      <c r="W2420" s="50">
        <f t="shared" si="265"/>
        <v>59.958337962962105</v>
      </c>
    </row>
    <row r="2421" spans="1:23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13">
        <f t="shared" si="263"/>
        <v>0</v>
      </c>
      <c r="P2421" s="39">
        <f t="shared" si="264"/>
        <v>0</v>
      </c>
      <c r="Q2421" s="39" t="s">
        <v>8315</v>
      </c>
      <c r="R2421" s="39" t="s">
        <v>8311</v>
      </c>
      <c r="S2421" s="42">
        <f t="shared" si="259"/>
        <v>41993.738303113423</v>
      </c>
      <c r="T2421" s="42">
        <f t="shared" si="260"/>
        <v>42053.738303113423</v>
      </c>
      <c r="U2421" s="40">
        <f t="shared" si="261"/>
        <v>2015</v>
      </c>
      <c r="V2421" s="40">
        <f t="shared" si="262"/>
        <v>2014</v>
      </c>
      <c r="W2421" s="50">
        <f t="shared" si="265"/>
        <v>60</v>
      </c>
    </row>
    <row r="2422" spans="1:23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13">
        <f t="shared" si="263"/>
        <v>15</v>
      </c>
      <c r="P2422" s="39">
        <f t="shared" si="264"/>
        <v>69.47</v>
      </c>
      <c r="Q2422" s="39" t="s">
        <v>8315</v>
      </c>
      <c r="R2422" s="39" t="s">
        <v>8311</v>
      </c>
      <c r="S2422" s="42">
        <f t="shared" si="259"/>
        <v>41893.028878414349</v>
      </c>
      <c r="T2422" s="42">
        <f t="shared" si="260"/>
        <v>41953.070552025456</v>
      </c>
      <c r="U2422" s="40">
        <f t="shared" si="261"/>
        <v>2014</v>
      </c>
      <c r="V2422" s="40">
        <f t="shared" si="262"/>
        <v>2014</v>
      </c>
      <c r="W2422" s="50">
        <f t="shared" si="265"/>
        <v>60.041673611107399</v>
      </c>
    </row>
    <row r="2423" spans="1:23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13">
        <f t="shared" si="263"/>
        <v>0</v>
      </c>
      <c r="P2423" s="39">
        <f t="shared" si="264"/>
        <v>1</v>
      </c>
      <c r="Q2423" s="39" t="s">
        <v>8315</v>
      </c>
      <c r="R2423" s="39" t="s">
        <v>8311</v>
      </c>
      <c r="S2423" s="42">
        <f t="shared" si="259"/>
        <v>42026.68745597222</v>
      </c>
      <c r="T2423" s="42">
        <f t="shared" si="260"/>
        <v>42056.68745597222</v>
      </c>
      <c r="U2423" s="40">
        <f t="shared" si="261"/>
        <v>2015</v>
      </c>
      <c r="V2423" s="40">
        <f t="shared" si="262"/>
        <v>2015</v>
      </c>
      <c r="W2423" s="50">
        <f t="shared" si="265"/>
        <v>30</v>
      </c>
    </row>
    <row r="2424" spans="1:23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13">
        <f t="shared" si="263"/>
        <v>0</v>
      </c>
      <c r="P2424" s="39">
        <f t="shared" si="264"/>
        <v>1</v>
      </c>
      <c r="Q2424" s="39" t="s">
        <v>8315</v>
      </c>
      <c r="R2424" s="39" t="s">
        <v>8311</v>
      </c>
      <c r="S2424" s="42">
        <f t="shared" si="259"/>
        <v>42044.724961064814</v>
      </c>
      <c r="T2424" s="42">
        <f t="shared" si="260"/>
        <v>42074.683287453707</v>
      </c>
      <c r="U2424" s="40">
        <f t="shared" si="261"/>
        <v>2015</v>
      </c>
      <c r="V2424" s="40">
        <f t="shared" si="262"/>
        <v>2015</v>
      </c>
      <c r="W2424" s="50">
        <f t="shared" si="265"/>
        <v>29.958326388892601</v>
      </c>
    </row>
    <row r="2425" spans="1:23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13">
        <f t="shared" si="263"/>
        <v>0</v>
      </c>
      <c r="P2425" s="39">
        <f t="shared" si="264"/>
        <v>8</v>
      </c>
      <c r="Q2425" s="39" t="s">
        <v>8315</v>
      </c>
      <c r="R2425" s="39" t="s">
        <v>8311</v>
      </c>
      <c r="S2425" s="42">
        <f t="shared" si="259"/>
        <v>41974.704755671293</v>
      </c>
      <c r="T2425" s="42">
        <f t="shared" si="260"/>
        <v>42004.704755671293</v>
      </c>
      <c r="U2425" s="40">
        <f t="shared" si="261"/>
        <v>2014</v>
      </c>
      <c r="V2425" s="40">
        <f t="shared" si="262"/>
        <v>2014</v>
      </c>
      <c r="W2425" s="50">
        <f t="shared" si="265"/>
        <v>30</v>
      </c>
    </row>
    <row r="2426" spans="1:23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13">
        <f t="shared" si="263"/>
        <v>1</v>
      </c>
      <c r="P2426" s="39">
        <f t="shared" si="264"/>
        <v>34.44</v>
      </c>
      <c r="Q2426" s="39" t="s">
        <v>8315</v>
      </c>
      <c r="R2426" s="39" t="s">
        <v>8311</v>
      </c>
      <c r="S2426" s="42">
        <f t="shared" si="259"/>
        <v>41909.892454953704</v>
      </c>
      <c r="T2426" s="42">
        <f t="shared" si="260"/>
        <v>41939.892454953704</v>
      </c>
      <c r="U2426" s="40">
        <f t="shared" si="261"/>
        <v>2014</v>
      </c>
      <c r="V2426" s="40">
        <f t="shared" si="262"/>
        <v>2014</v>
      </c>
      <c r="W2426" s="50">
        <f t="shared" si="265"/>
        <v>30</v>
      </c>
    </row>
    <row r="2427" spans="1:23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13">
        <f t="shared" si="263"/>
        <v>0</v>
      </c>
      <c r="P2427" s="39">
        <f t="shared" si="264"/>
        <v>1</v>
      </c>
      <c r="Q2427" s="39" t="s">
        <v>8315</v>
      </c>
      <c r="R2427" s="39" t="s">
        <v>8311</v>
      </c>
      <c r="S2427" s="42">
        <f t="shared" si="259"/>
        <v>42502.913763298609</v>
      </c>
      <c r="T2427" s="42">
        <f t="shared" si="260"/>
        <v>42517.919451851849</v>
      </c>
      <c r="U2427" s="40">
        <f t="shared" si="261"/>
        <v>2016</v>
      </c>
      <c r="V2427" s="40">
        <f t="shared" si="262"/>
        <v>2016</v>
      </c>
      <c r="W2427" s="50">
        <f t="shared" si="265"/>
        <v>15.005688553239452</v>
      </c>
    </row>
    <row r="2428" spans="1:23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13">
        <f t="shared" si="263"/>
        <v>0</v>
      </c>
      <c r="P2428" s="39">
        <f t="shared" si="264"/>
        <v>0</v>
      </c>
      <c r="Q2428" s="39" t="s">
        <v>8315</v>
      </c>
      <c r="R2428" s="39" t="s">
        <v>8311</v>
      </c>
      <c r="S2428" s="42">
        <f t="shared" si="259"/>
        <v>42164.170054305549</v>
      </c>
      <c r="T2428" s="42">
        <f t="shared" si="260"/>
        <v>42224.170054305549</v>
      </c>
      <c r="U2428" s="40">
        <f t="shared" si="261"/>
        <v>2015</v>
      </c>
      <c r="V2428" s="40">
        <f t="shared" si="262"/>
        <v>2015</v>
      </c>
      <c r="W2428" s="50">
        <f t="shared" si="265"/>
        <v>60</v>
      </c>
    </row>
    <row r="2429" spans="1:23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13">
        <f t="shared" si="263"/>
        <v>0</v>
      </c>
      <c r="P2429" s="39">
        <f t="shared" si="264"/>
        <v>1</v>
      </c>
      <c r="Q2429" s="39" t="s">
        <v>8315</v>
      </c>
      <c r="R2429" s="39" t="s">
        <v>8311</v>
      </c>
      <c r="S2429" s="42">
        <f t="shared" si="259"/>
        <v>42412.318677465279</v>
      </c>
      <c r="T2429" s="42">
        <f t="shared" si="260"/>
        <v>42452.277003854164</v>
      </c>
      <c r="U2429" s="40">
        <f t="shared" si="261"/>
        <v>2016</v>
      </c>
      <c r="V2429" s="40">
        <f t="shared" si="262"/>
        <v>2016</v>
      </c>
      <c r="W2429" s="50">
        <f t="shared" si="265"/>
        <v>39.958326388885325</v>
      </c>
    </row>
    <row r="2430" spans="1:23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13">
        <f t="shared" si="263"/>
        <v>0</v>
      </c>
      <c r="P2430" s="39">
        <f t="shared" si="264"/>
        <v>1</v>
      </c>
      <c r="Q2430" s="39" t="s">
        <v>8315</v>
      </c>
      <c r="R2430" s="39" t="s">
        <v>8311</v>
      </c>
      <c r="S2430" s="42">
        <f t="shared" si="259"/>
        <v>42045.78415684028</v>
      </c>
      <c r="T2430" s="42">
        <f t="shared" si="260"/>
        <v>42075.742494803242</v>
      </c>
      <c r="U2430" s="40">
        <f t="shared" si="261"/>
        <v>2015</v>
      </c>
      <c r="V2430" s="40">
        <f t="shared" si="262"/>
        <v>2015</v>
      </c>
      <c r="W2430" s="50">
        <f t="shared" si="265"/>
        <v>29.958337962962105</v>
      </c>
    </row>
    <row r="2431" spans="1:23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13">
        <f t="shared" si="263"/>
        <v>1</v>
      </c>
      <c r="P2431" s="39">
        <f t="shared" si="264"/>
        <v>501.25</v>
      </c>
      <c r="Q2431" s="39" t="s">
        <v>8315</v>
      </c>
      <c r="R2431" s="39" t="s">
        <v>8311</v>
      </c>
      <c r="S2431" s="42">
        <f t="shared" si="259"/>
        <v>42734.879247291668</v>
      </c>
      <c r="T2431" s="42">
        <f t="shared" si="260"/>
        <v>42771.697222685179</v>
      </c>
      <c r="U2431" s="40">
        <f t="shared" si="261"/>
        <v>2017</v>
      </c>
      <c r="V2431" s="40">
        <f t="shared" si="262"/>
        <v>2016</v>
      </c>
      <c r="W2431" s="50">
        <f t="shared" si="265"/>
        <v>36.817975393511006</v>
      </c>
    </row>
    <row r="2432" spans="1:23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13">
        <f t="shared" si="263"/>
        <v>1</v>
      </c>
      <c r="P2432" s="39">
        <f t="shared" si="264"/>
        <v>10.5</v>
      </c>
      <c r="Q2432" s="39" t="s">
        <v>8315</v>
      </c>
      <c r="R2432" s="39" t="s">
        <v>8311</v>
      </c>
      <c r="S2432" s="42">
        <f t="shared" si="259"/>
        <v>42382.130839166668</v>
      </c>
      <c r="T2432" s="42">
        <f t="shared" si="260"/>
        <v>42412.130839166668</v>
      </c>
      <c r="U2432" s="40">
        <f t="shared" si="261"/>
        <v>2016</v>
      </c>
      <c r="V2432" s="40">
        <f t="shared" si="262"/>
        <v>2016</v>
      </c>
      <c r="W2432" s="50">
        <f t="shared" si="265"/>
        <v>30</v>
      </c>
    </row>
    <row r="2433" spans="1:23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13">
        <f t="shared" si="263"/>
        <v>0</v>
      </c>
      <c r="P2433" s="39">
        <f t="shared" si="264"/>
        <v>1</v>
      </c>
      <c r="Q2433" s="39" t="s">
        <v>8315</v>
      </c>
      <c r="R2433" s="39" t="s">
        <v>8311</v>
      </c>
      <c r="S2433" s="42">
        <f t="shared" si="259"/>
        <v>42489.099694594901</v>
      </c>
      <c r="T2433" s="42">
        <f t="shared" si="260"/>
        <v>42549.099694594901</v>
      </c>
      <c r="U2433" s="40">
        <f t="shared" si="261"/>
        <v>2016</v>
      </c>
      <c r="V2433" s="40">
        <f t="shared" si="262"/>
        <v>2016</v>
      </c>
      <c r="W2433" s="50">
        <f t="shared" si="265"/>
        <v>60</v>
      </c>
    </row>
    <row r="2434" spans="1:23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13">
        <f t="shared" si="263"/>
        <v>0</v>
      </c>
      <c r="P2434" s="39">
        <f t="shared" si="264"/>
        <v>1</v>
      </c>
      <c r="Q2434" s="39" t="s">
        <v>8315</v>
      </c>
      <c r="R2434" s="39" t="s">
        <v>8311</v>
      </c>
      <c r="S2434" s="42">
        <f t="shared" ref="S2434:S2497" si="266">((((LEFT(J2434,10) &amp; "." &amp; RIGHT(J2434,3))/60)/60)/24)+DATE(1970,1,1)</f>
        <v>42041.218723344908</v>
      </c>
      <c r="T2434" s="42">
        <f t="shared" ref="T2434:T2497" si="267">((((LEFT(I2434,10) &amp; "." &amp; RIGHT(I2434,3))/60)/60)/24)+DATE(1970,1,1)</f>
        <v>42071.218723344908</v>
      </c>
      <c r="U2434" s="40">
        <f t="shared" ref="U2434:U2497" si="268">YEAR(T2434)</f>
        <v>2015</v>
      </c>
      <c r="V2434" s="40">
        <f t="shared" ref="V2434:V2497" si="269">YEAR(S2434)</f>
        <v>2015</v>
      </c>
      <c r="W2434" s="50">
        <f t="shared" si="265"/>
        <v>30</v>
      </c>
    </row>
    <row r="2435" spans="1:23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13">
        <f t="shared" ref="O2435:O2498" si="270">IFERROR(ROUND(E2435/D2435*100,0),"no backers")</f>
        <v>0</v>
      </c>
      <c r="P2435" s="39">
        <f t="shared" ref="P2435:P2498" si="271">IFERROR(ROUND(E2435/L2435,2),0)</f>
        <v>0</v>
      </c>
      <c r="Q2435" s="39" t="s">
        <v>8315</v>
      </c>
      <c r="R2435" s="39" t="s">
        <v>8311</v>
      </c>
      <c r="S2435" s="42">
        <f t="shared" si="266"/>
        <v>42397.899814155098</v>
      </c>
      <c r="T2435" s="42">
        <f t="shared" si="267"/>
        <v>42427.899814155098</v>
      </c>
      <c r="U2435" s="40">
        <f t="shared" si="268"/>
        <v>2016</v>
      </c>
      <c r="V2435" s="40">
        <f t="shared" si="269"/>
        <v>2016</v>
      </c>
      <c r="W2435" s="50">
        <f t="shared" ref="W2435:W2498" si="272">T2435-S2435</f>
        <v>30</v>
      </c>
    </row>
    <row r="2436" spans="1:23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13">
        <f t="shared" si="270"/>
        <v>0</v>
      </c>
      <c r="P2436" s="39">
        <f t="shared" si="271"/>
        <v>13</v>
      </c>
      <c r="Q2436" s="39" t="s">
        <v>8315</v>
      </c>
      <c r="R2436" s="39" t="s">
        <v>8311</v>
      </c>
      <c r="S2436" s="42">
        <f t="shared" si="266"/>
        <v>42180.186047152776</v>
      </c>
      <c r="T2436" s="42">
        <f t="shared" si="267"/>
        <v>42220.186047152776</v>
      </c>
      <c r="U2436" s="40">
        <f t="shared" si="268"/>
        <v>2015</v>
      </c>
      <c r="V2436" s="40">
        <f t="shared" si="269"/>
        <v>2015</v>
      </c>
      <c r="W2436" s="50">
        <f t="shared" si="272"/>
        <v>40</v>
      </c>
    </row>
    <row r="2437" spans="1:23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13">
        <f t="shared" si="270"/>
        <v>0</v>
      </c>
      <c r="P2437" s="39">
        <f t="shared" si="271"/>
        <v>306</v>
      </c>
      <c r="Q2437" s="39" t="s">
        <v>8315</v>
      </c>
      <c r="R2437" s="39" t="s">
        <v>8311</v>
      </c>
      <c r="S2437" s="42">
        <f t="shared" si="266"/>
        <v>42252.277617893516</v>
      </c>
      <c r="T2437" s="42">
        <f t="shared" si="267"/>
        <v>42282.277617893516</v>
      </c>
      <c r="U2437" s="40">
        <f t="shared" si="268"/>
        <v>2015</v>
      </c>
      <c r="V2437" s="40">
        <f t="shared" si="269"/>
        <v>2015</v>
      </c>
      <c r="W2437" s="50">
        <f t="shared" si="272"/>
        <v>30</v>
      </c>
    </row>
    <row r="2438" spans="1:23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13">
        <f t="shared" si="270"/>
        <v>0</v>
      </c>
      <c r="P2438" s="39">
        <f t="shared" si="271"/>
        <v>22.5</v>
      </c>
      <c r="Q2438" s="39" t="s">
        <v>8315</v>
      </c>
      <c r="R2438" s="39" t="s">
        <v>8311</v>
      </c>
      <c r="S2438" s="42">
        <f t="shared" si="266"/>
        <v>42338.615402430558</v>
      </c>
      <c r="T2438" s="42">
        <f t="shared" si="267"/>
        <v>42398.615402430558</v>
      </c>
      <c r="U2438" s="40">
        <f t="shared" si="268"/>
        <v>2016</v>
      </c>
      <c r="V2438" s="40">
        <f t="shared" si="269"/>
        <v>2015</v>
      </c>
      <c r="W2438" s="50">
        <f t="shared" si="272"/>
        <v>60</v>
      </c>
    </row>
    <row r="2439" spans="1:23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13">
        <f t="shared" si="270"/>
        <v>0</v>
      </c>
      <c r="P2439" s="39">
        <f t="shared" si="271"/>
        <v>0</v>
      </c>
      <c r="Q2439" s="39" t="s">
        <v>8315</v>
      </c>
      <c r="R2439" s="39" t="s">
        <v>8311</v>
      </c>
      <c r="S2439" s="42">
        <f t="shared" si="266"/>
        <v>42031.965141064808</v>
      </c>
      <c r="T2439" s="42">
        <f t="shared" si="267"/>
        <v>42080.750002314817</v>
      </c>
      <c r="U2439" s="40">
        <f t="shared" si="268"/>
        <v>2015</v>
      </c>
      <c r="V2439" s="40">
        <f t="shared" si="269"/>
        <v>2015</v>
      </c>
      <c r="W2439" s="50">
        <f t="shared" si="272"/>
        <v>48.784861250009271</v>
      </c>
    </row>
    <row r="2440" spans="1:23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13">
        <f t="shared" si="270"/>
        <v>0</v>
      </c>
      <c r="P2440" s="39">
        <f t="shared" si="271"/>
        <v>50</v>
      </c>
      <c r="Q2440" s="39" t="s">
        <v>8315</v>
      </c>
      <c r="R2440" s="39" t="s">
        <v>8311</v>
      </c>
      <c r="S2440" s="42">
        <f t="shared" si="266"/>
        <v>42285.915074791672</v>
      </c>
      <c r="T2440" s="42">
        <f t="shared" si="267"/>
        <v>42345.95673682871</v>
      </c>
      <c r="U2440" s="40">
        <f t="shared" si="268"/>
        <v>2015</v>
      </c>
      <c r="V2440" s="40">
        <f t="shared" si="269"/>
        <v>2015</v>
      </c>
      <c r="W2440" s="50">
        <f t="shared" si="272"/>
        <v>60.041662037037895</v>
      </c>
    </row>
    <row r="2441" spans="1:23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13">
        <f t="shared" si="270"/>
        <v>0</v>
      </c>
      <c r="P2441" s="39">
        <f t="shared" si="271"/>
        <v>0</v>
      </c>
      <c r="Q2441" s="39" t="s">
        <v>8315</v>
      </c>
      <c r="R2441" s="39" t="s">
        <v>8311</v>
      </c>
      <c r="S2441" s="42">
        <f t="shared" si="266"/>
        <v>42265.818624178239</v>
      </c>
      <c r="T2441" s="42">
        <f t="shared" si="267"/>
        <v>42295.818624178239</v>
      </c>
      <c r="U2441" s="40">
        <f t="shared" si="268"/>
        <v>2015</v>
      </c>
      <c r="V2441" s="40">
        <f t="shared" si="269"/>
        <v>2015</v>
      </c>
      <c r="W2441" s="50">
        <f t="shared" si="272"/>
        <v>30</v>
      </c>
    </row>
    <row r="2442" spans="1:23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13">
        <f t="shared" si="270"/>
        <v>0</v>
      </c>
      <c r="P2442" s="39">
        <f t="shared" si="271"/>
        <v>5</v>
      </c>
      <c r="Q2442" s="39" t="s">
        <v>8315</v>
      </c>
      <c r="R2442" s="39" t="s">
        <v>8311</v>
      </c>
      <c r="S2442" s="42">
        <f t="shared" si="266"/>
        <v>42383.899459641209</v>
      </c>
      <c r="T2442" s="42">
        <f t="shared" si="267"/>
        <v>42413.899459641209</v>
      </c>
      <c r="U2442" s="40">
        <f t="shared" si="268"/>
        <v>2016</v>
      </c>
      <c r="V2442" s="40">
        <f t="shared" si="269"/>
        <v>2016</v>
      </c>
      <c r="W2442" s="50">
        <f t="shared" si="272"/>
        <v>30</v>
      </c>
    </row>
    <row r="2443" spans="1:23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13">
        <f t="shared" si="270"/>
        <v>108</v>
      </c>
      <c r="P2443" s="39">
        <f t="shared" si="271"/>
        <v>74.23</v>
      </c>
      <c r="Q2443" s="39" t="s">
        <v>8315</v>
      </c>
      <c r="R2443" s="39" t="s">
        <v>8312</v>
      </c>
      <c r="S2443" s="42">
        <f t="shared" si="266"/>
        <v>42187.125625624998</v>
      </c>
      <c r="T2443" s="42">
        <f t="shared" si="267"/>
        <v>42208.207645138886</v>
      </c>
      <c r="U2443" s="40">
        <f t="shared" si="268"/>
        <v>2015</v>
      </c>
      <c r="V2443" s="40">
        <f t="shared" si="269"/>
        <v>2015</v>
      </c>
      <c r="W2443" s="50">
        <f t="shared" si="272"/>
        <v>21.082019513887644</v>
      </c>
    </row>
    <row r="2444" spans="1:23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13">
        <f t="shared" si="270"/>
        <v>126</v>
      </c>
      <c r="P2444" s="39">
        <f t="shared" si="271"/>
        <v>81.25</v>
      </c>
      <c r="Q2444" s="39" t="s">
        <v>8315</v>
      </c>
      <c r="R2444" s="39" t="s">
        <v>8312</v>
      </c>
      <c r="S2444" s="42">
        <f t="shared" si="266"/>
        <v>42052.667000324072</v>
      </c>
      <c r="T2444" s="42">
        <f t="shared" si="267"/>
        <v>42082.625326712965</v>
      </c>
      <c r="U2444" s="40">
        <f t="shared" si="268"/>
        <v>2015</v>
      </c>
      <c r="V2444" s="40">
        <f t="shared" si="269"/>
        <v>2015</v>
      </c>
      <c r="W2444" s="50">
        <f t="shared" si="272"/>
        <v>29.958326388892601</v>
      </c>
    </row>
    <row r="2445" spans="1:23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13">
        <f t="shared" si="270"/>
        <v>203</v>
      </c>
      <c r="P2445" s="39">
        <f t="shared" si="271"/>
        <v>130.22999999999999</v>
      </c>
      <c r="Q2445" s="39" t="s">
        <v>8315</v>
      </c>
      <c r="R2445" s="39" t="s">
        <v>8312</v>
      </c>
      <c r="S2445" s="42">
        <f t="shared" si="266"/>
        <v>41836.62526414352</v>
      </c>
      <c r="T2445" s="42">
        <f t="shared" si="267"/>
        <v>41866.62526414352</v>
      </c>
      <c r="U2445" s="40">
        <f t="shared" si="268"/>
        <v>2014</v>
      </c>
      <c r="V2445" s="40">
        <f t="shared" si="269"/>
        <v>2014</v>
      </c>
      <c r="W2445" s="50">
        <f t="shared" si="272"/>
        <v>30</v>
      </c>
    </row>
    <row r="2446" spans="1:23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13">
        <f t="shared" si="270"/>
        <v>109</v>
      </c>
      <c r="P2446" s="39">
        <f t="shared" si="271"/>
        <v>53.41</v>
      </c>
      <c r="Q2446" s="39" t="s">
        <v>8315</v>
      </c>
      <c r="R2446" s="39" t="s">
        <v>8312</v>
      </c>
      <c r="S2446" s="42">
        <f t="shared" si="266"/>
        <v>42485.754532303239</v>
      </c>
      <c r="T2446" s="42">
        <f t="shared" si="267"/>
        <v>42515.754532303239</v>
      </c>
      <c r="U2446" s="40">
        <f t="shared" si="268"/>
        <v>2016</v>
      </c>
      <c r="V2446" s="40">
        <f t="shared" si="269"/>
        <v>2016</v>
      </c>
      <c r="W2446" s="50">
        <f t="shared" si="272"/>
        <v>30</v>
      </c>
    </row>
    <row r="2447" spans="1:23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13">
        <f t="shared" si="270"/>
        <v>173</v>
      </c>
      <c r="P2447" s="39">
        <f t="shared" si="271"/>
        <v>75.13</v>
      </c>
      <c r="Q2447" s="39" t="s">
        <v>8315</v>
      </c>
      <c r="R2447" s="39" t="s">
        <v>8312</v>
      </c>
      <c r="S2447" s="42">
        <f t="shared" si="266"/>
        <v>42243.190058113425</v>
      </c>
      <c r="T2447" s="42">
        <f t="shared" si="267"/>
        <v>42273.190058113425</v>
      </c>
      <c r="U2447" s="40">
        <f t="shared" si="268"/>
        <v>2015</v>
      </c>
      <c r="V2447" s="40">
        <f t="shared" si="269"/>
        <v>2015</v>
      </c>
      <c r="W2447" s="50">
        <f t="shared" si="272"/>
        <v>30</v>
      </c>
    </row>
    <row r="2448" spans="1:23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13">
        <f t="shared" si="270"/>
        <v>168</v>
      </c>
      <c r="P2448" s="39">
        <f t="shared" si="271"/>
        <v>75.67</v>
      </c>
      <c r="Q2448" s="39" t="s">
        <v>8315</v>
      </c>
      <c r="R2448" s="39" t="s">
        <v>8312</v>
      </c>
      <c r="S2448" s="42">
        <f t="shared" si="266"/>
        <v>42670.602679062504</v>
      </c>
      <c r="T2448" s="42">
        <f t="shared" si="267"/>
        <v>42700.644341099542</v>
      </c>
      <c r="U2448" s="40">
        <f t="shared" si="268"/>
        <v>2016</v>
      </c>
      <c r="V2448" s="40">
        <f t="shared" si="269"/>
        <v>2016</v>
      </c>
      <c r="W2448" s="50">
        <f t="shared" si="272"/>
        <v>30.041662037037895</v>
      </c>
    </row>
    <row r="2449" spans="1:23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13">
        <f t="shared" si="270"/>
        <v>427</v>
      </c>
      <c r="P2449" s="39">
        <f t="shared" si="271"/>
        <v>31.69</v>
      </c>
      <c r="Q2449" s="39" t="s">
        <v>8315</v>
      </c>
      <c r="R2449" s="39" t="s">
        <v>8312</v>
      </c>
      <c r="S2449" s="42">
        <f t="shared" si="266"/>
        <v>42654.469833252311</v>
      </c>
      <c r="T2449" s="42">
        <f t="shared" si="267"/>
        <v>42686.166668981481</v>
      </c>
      <c r="U2449" s="40">
        <f t="shared" si="268"/>
        <v>2016</v>
      </c>
      <c r="V2449" s="40">
        <f t="shared" si="269"/>
        <v>2016</v>
      </c>
      <c r="W2449" s="50">
        <f t="shared" si="272"/>
        <v>31.696835729169834</v>
      </c>
    </row>
    <row r="2450" spans="1:23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13">
        <f t="shared" si="270"/>
        <v>108</v>
      </c>
      <c r="P2450" s="39">
        <f t="shared" si="271"/>
        <v>47.78</v>
      </c>
      <c r="Q2450" s="39" t="s">
        <v>8315</v>
      </c>
      <c r="R2450" s="39" t="s">
        <v>8312</v>
      </c>
      <c r="S2450" s="42">
        <f t="shared" si="266"/>
        <v>42607.316128622682</v>
      </c>
      <c r="T2450" s="42">
        <f t="shared" si="267"/>
        <v>42613.233342129628</v>
      </c>
      <c r="U2450" s="40">
        <f t="shared" si="268"/>
        <v>2016</v>
      </c>
      <c r="V2450" s="40">
        <f t="shared" si="269"/>
        <v>2016</v>
      </c>
      <c r="W2450" s="50">
        <f t="shared" si="272"/>
        <v>5.9172135069456999</v>
      </c>
    </row>
    <row r="2451" spans="1:23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13">
        <f t="shared" si="270"/>
        <v>108</v>
      </c>
      <c r="P2451" s="39">
        <f t="shared" si="271"/>
        <v>90</v>
      </c>
      <c r="Q2451" s="39" t="s">
        <v>8315</v>
      </c>
      <c r="R2451" s="39" t="s">
        <v>8312</v>
      </c>
      <c r="S2451" s="42">
        <f t="shared" si="266"/>
        <v>41943.142545312498</v>
      </c>
      <c r="T2451" s="42">
        <f t="shared" si="267"/>
        <v>41973.184207349535</v>
      </c>
      <c r="U2451" s="40">
        <f t="shared" si="268"/>
        <v>2014</v>
      </c>
      <c r="V2451" s="40">
        <f t="shared" si="269"/>
        <v>2014</v>
      </c>
      <c r="W2451" s="50">
        <f t="shared" si="272"/>
        <v>30.041662037037895</v>
      </c>
    </row>
    <row r="2452" spans="1:23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13">
        <f t="shared" si="270"/>
        <v>102</v>
      </c>
      <c r="P2452" s="39">
        <f t="shared" si="271"/>
        <v>149.31</v>
      </c>
      <c r="Q2452" s="39" t="s">
        <v>8315</v>
      </c>
      <c r="R2452" s="39" t="s">
        <v>8312</v>
      </c>
      <c r="S2452" s="42">
        <f t="shared" si="266"/>
        <v>41902.072412685186</v>
      </c>
      <c r="T2452" s="42">
        <f t="shared" si="267"/>
        <v>41940.132648842591</v>
      </c>
      <c r="U2452" s="40">
        <f t="shared" si="268"/>
        <v>2014</v>
      </c>
      <c r="V2452" s="40">
        <f t="shared" si="269"/>
        <v>2014</v>
      </c>
      <c r="W2452" s="50">
        <f t="shared" si="272"/>
        <v>38.060236157405598</v>
      </c>
    </row>
    <row r="2453" spans="1:23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13">
        <f t="shared" si="270"/>
        <v>115</v>
      </c>
      <c r="P2453" s="39">
        <f t="shared" si="271"/>
        <v>62.07</v>
      </c>
      <c r="Q2453" s="39" t="s">
        <v>8315</v>
      </c>
      <c r="R2453" s="39" t="s">
        <v>8312</v>
      </c>
      <c r="S2453" s="42">
        <f t="shared" si="266"/>
        <v>42779.908454745368</v>
      </c>
      <c r="T2453" s="42">
        <f t="shared" si="267"/>
        <v>42799.908454745368</v>
      </c>
      <c r="U2453" s="40">
        <f t="shared" si="268"/>
        <v>2017</v>
      </c>
      <c r="V2453" s="40">
        <f t="shared" si="269"/>
        <v>2017</v>
      </c>
      <c r="W2453" s="50">
        <f t="shared" si="272"/>
        <v>20</v>
      </c>
    </row>
    <row r="2454" spans="1:23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13">
        <f t="shared" si="270"/>
        <v>134</v>
      </c>
      <c r="P2454" s="39">
        <f t="shared" si="271"/>
        <v>53.4</v>
      </c>
      <c r="Q2454" s="39" t="s">
        <v>8315</v>
      </c>
      <c r="R2454" s="39" t="s">
        <v>8312</v>
      </c>
      <c r="S2454" s="42">
        <f t="shared" si="266"/>
        <v>42338.843755787035</v>
      </c>
      <c r="T2454" s="42">
        <f t="shared" si="267"/>
        <v>42367.958333333328</v>
      </c>
      <c r="U2454" s="40">
        <f t="shared" si="268"/>
        <v>2015</v>
      </c>
      <c r="V2454" s="40">
        <f t="shared" si="269"/>
        <v>2015</v>
      </c>
      <c r="W2454" s="50">
        <f t="shared" si="272"/>
        <v>29.114577546293731</v>
      </c>
    </row>
    <row r="2455" spans="1:23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13">
        <f t="shared" si="270"/>
        <v>155</v>
      </c>
      <c r="P2455" s="39">
        <f t="shared" si="271"/>
        <v>69.27</v>
      </c>
      <c r="Q2455" s="39" t="s">
        <v>8315</v>
      </c>
      <c r="R2455" s="39" t="s">
        <v>8312</v>
      </c>
      <c r="S2455" s="42">
        <f t="shared" si="266"/>
        <v>42738.692238530093</v>
      </c>
      <c r="T2455" s="42">
        <f t="shared" si="267"/>
        <v>42768.692238530093</v>
      </c>
      <c r="U2455" s="40">
        <f t="shared" si="268"/>
        <v>2017</v>
      </c>
      <c r="V2455" s="40">
        <f t="shared" si="269"/>
        <v>2017</v>
      </c>
      <c r="W2455" s="50">
        <f t="shared" si="272"/>
        <v>30</v>
      </c>
    </row>
    <row r="2456" spans="1:23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13">
        <f t="shared" si="270"/>
        <v>101</v>
      </c>
      <c r="P2456" s="39">
        <f t="shared" si="271"/>
        <v>271.51</v>
      </c>
      <c r="Q2456" s="39" t="s">
        <v>8315</v>
      </c>
      <c r="R2456" s="39" t="s">
        <v>8312</v>
      </c>
      <c r="S2456" s="42">
        <f t="shared" si="266"/>
        <v>42770.201490833337</v>
      </c>
      <c r="T2456" s="42">
        <f t="shared" si="267"/>
        <v>42805.201490833337</v>
      </c>
      <c r="U2456" s="40">
        <f t="shared" si="268"/>
        <v>2017</v>
      </c>
      <c r="V2456" s="40">
        <f t="shared" si="269"/>
        <v>2017</v>
      </c>
      <c r="W2456" s="50">
        <f t="shared" si="272"/>
        <v>35</v>
      </c>
    </row>
    <row r="2457" spans="1:23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13">
        <f t="shared" si="270"/>
        <v>182</v>
      </c>
      <c r="P2457" s="39">
        <f t="shared" si="271"/>
        <v>34.130000000000003</v>
      </c>
      <c r="Q2457" s="39" t="s">
        <v>8315</v>
      </c>
      <c r="R2457" s="39" t="s">
        <v>8312</v>
      </c>
      <c r="S2457" s="42">
        <f t="shared" si="266"/>
        <v>42452.78183738426</v>
      </c>
      <c r="T2457" s="42">
        <f t="shared" si="267"/>
        <v>42480.781839699077</v>
      </c>
      <c r="U2457" s="40">
        <f t="shared" si="268"/>
        <v>2016</v>
      </c>
      <c r="V2457" s="40">
        <f t="shared" si="269"/>
        <v>2016</v>
      </c>
      <c r="W2457" s="50">
        <f t="shared" si="272"/>
        <v>28.000002314816811</v>
      </c>
    </row>
    <row r="2458" spans="1:23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13">
        <f t="shared" si="270"/>
        <v>181</v>
      </c>
      <c r="P2458" s="39">
        <f t="shared" si="271"/>
        <v>40.49</v>
      </c>
      <c r="Q2458" s="39" t="s">
        <v>8315</v>
      </c>
      <c r="R2458" s="39" t="s">
        <v>8312</v>
      </c>
      <c r="S2458" s="42">
        <f t="shared" si="266"/>
        <v>42761.961109247684</v>
      </c>
      <c r="T2458" s="42">
        <f t="shared" si="267"/>
        <v>42791.961109247684</v>
      </c>
      <c r="U2458" s="40">
        <f t="shared" si="268"/>
        <v>2017</v>
      </c>
      <c r="V2458" s="40">
        <f t="shared" si="269"/>
        <v>2017</v>
      </c>
      <c r="W2458" s="50">
        <f t="shared" si="272"/>
        <v>30</v>
      </c>
    </row>
    <row r="2459" spans="1:23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13">
        <f t="shared" si="270"/>
        <v>102</v>
      </c>
      <c r="P2459" s="39">
        <f t="shared" si="271"/>
        <v>189.76</v>
      </c>
      <c r="Q2459" s="39" t="s">
        <v>8315</v>
      </c>
      <c r="R2459" s="39" t="s">
        <v>8312</v>
      </c>
      <c r="S2459" s="42">
        <f t="shared" si="266"/>
        <v>42423.602507592586</v>
      </c>
      <c r="T2459" s="42">
        <f t="shared" si="267"/>
        <v>42453.560833981479</v>
      </c>
      <c r="U2459" s="40">
        <f t="shared" si="268"/>
        <v>2016</v>
      </c>
      <c r="V2459" s="40">
        <f t="shared" si="269"/>
        <v>2016</v>
      </c>
      <c r="W2459" s="50">
        <f t="shared" si="272"/>
        <v>29.958326388892601</v>
      </c>
    </row>
    <row r="2460" spans="1:23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13">
        <f t="shared" si="270"/>
        <v>110</v>
      </c>
      <c r="P2460" s="39">
        <f t="shared" si="271"/>
        <v>68.86</v>
      </c>
      <c r="Q2460" s="39" t="s">
        <v>8315</v>
      </c>
      <c r="R2460" s="39" t="s">
        <v>8312</v>
      </c>
      <c r="S2460" s="42">
        <f t="shared" si="266"/>
        <v>42495.871744421296</v>
      </c>
      <c r="T2460" s="42">
        <f t="shared" si="267"/>
        <v>42530.791675925924</v>
      </c>
      <c r="U2460" s="40">
        <f t="shared" si="268"/>
        <v>2016</v>
      </c>
      <c r="V2460" s="40">
        <f t="shared" si="269"/>
        <v>2016</v>
      </c>
      <c r="W2460" s="50">
        <f t="shared" si="272"/>
        <v>34.919931504628039</v>
      </c>
    </row>
    <row r="2461" spans="1:23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13">
        <f t="shared" si="270"/>
        <v>102</v>
      </c>
      <c r="P2461" s="39">
        <f t="shared" si="271"/>
        <v>108.78</v>
      </c>
      <c r="Q2461" s="39" t="s">
        <v>8315</v>
      </c>
      <c r="R2461" s="39" t="s">
        <v>8312</v>
      </c>
      <c r="S2461" s="42">
        <f t="shared" si="266"/>
        <v>42407.637561168987</v>
      </c>
      <c r="T2461" s="42">
        <f t="shared" si="267"/>
        <v>42452.595899131942</v>
      </c>
      <c r="U2461" s="40">
        <f t="shared" si="268"/>
        <v>2016</v>
      </c>
      <c r="V2461" s="40">
        <f t="shared" si="269"/>
        <v>2016</v>
      </c>
      <c r="W2461" s="50">
        <f t="shared" si="272"/>
        <v>44.958337962954829</v>
      </c>
    </row>
    <row r="2462" spans="1:23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13">
        <f t="shared" si="270"/>
        <v>101</v>
      </c>
      <c r="P2462" s="39">
        <f t="shared" si="271"/>
        <v>125.99</v>
      </c>
      <c r="Q2462" s="39" t="s">
        <v>8315</v>
      </c>
      <c r="R2462" s="39" t="s">
        <v>8312</v>
      </c>
      <c r="S2462" s="42">
        <f t="shared" si="266"/>
        <v>42704.187119988426</v>
      </c>
      <c r="T2462" s="42">
        <f t="shared" si="267"/>
        <v>42738.178472453699</v>
      </c>
      <c r="U2462" s="40">
        <f t="shared" si="268"/>
        <v>2017</v>
      </c>
      <c r="V2462" s="40">
        <f t="shared" si="269"/>
        <v>2016</v>
      </c>
      <c r="W2462" s="50">
        <f t="shared" si="272"/>
        <v>33.991352465272939</v>
      </c>
    </row>
    <row r="2463" spans="1:23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13">
        <f t="shared" si="270"/>
        <v>104</v>
      </c>
      <c r="P2463" s="39">
        <f t="shared" si="271"/>
        <v>90.52</v>
      </c>
      <c r="Q2463" s="39" t="s">
        <v>8309</v>
      </c>
      <c r="R2463" s="39" t="s">
        <v>8329</v>
      </c>
      <c r="S2463" s="42">
        <f t="shared" si="266"/>
        <v>40784.012697881946</v>
      </c>
      <c r="T2463" s="42">
        <f t="shared" si="267"/>
        <v>40817.125</v>
      </c>
      <c r="U2463" s="40">
        <f t="shared" si="268"/>
        <v>2011</v>
      </c>
      <c r="V2463" s="40">
        <f t="shared" si="269"/>
        <v>2011</v>
      </c>
      <c r="W2463" s="50">
        <f t="shared" si="272"/>
        <v>33.112302118053776</v>
      </c>
    </row>
    <row r="2464" spans="1:23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13">
        <f t="shared" si="270"/>
        <v>111</v>
      </c>
      <c r="P2464" s="39">
        <f t="shared" si="271"/>
        <v>28.88</v>
      </c>
      <c r="Q2464" s="39" t="s">
        <v>8309</v>
      </c>
      <c r="R2464" s="39" t="s">
        <v>8329</v>
      </c>
      <c r="S2464" s="42">
        <f t="shared" si="266"/>
        <v>41089.18629740741</v>
      </c>
      <c r="T2464" s="42">
        <f t="shared" si="267"/>
        <v>41109.18629740741</v>
      </c>
      <c r="U2464" s="40">
        <f t="shared" si="268"/>
        <v>2012</v>
      </c>
      <c r="V2464" s="40">
        <f t="shared" si="269"/>
        <v>2012</v>
      </c>
      <c r="W2464" s="50">
        <f t="shared" si="272"/>
        <v>20</v>
      </c>
    </row>
    <row r="2465" spans="1:23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13">
        <f t="shared" si="270"/>
        <v>116</v>
      </c>
      <c r="P2465" s="39">
        <f t="shared" si="271"/>
        <v>31</v>
      </c>
      <c r="Q2465" s="39" t="s">
        <v>8309</v>
      </c>
      <c r="R2465" s="39" t="s">
        <v>8329</v>
      </c>
      <c r="S2465" s="42">
        <f t="shared" si="266"/>
        <v>41341.11140538194</v>
      </c>
      <c r="T2465" s="42">
        <f t="shared" si="267"/>
        <v>41380.791675925924</v>
      </c>
      <c r="U2465" s="40">
        <f t="shared" si="268"/>
        <v>2013</v>
      </c>
      <c r="V2465" s="40">
        <f t="shared" si="269"/>
        <v>2013</v>
      </c>
      <c r="W2465" s="50">
        <f t="shared" si="272"/>
        <v>39.680270543984079</v>
      </c>
    </row>
    <row r="2466" spans="1:23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13">
        <f t="shared" si="270"/>
        <v>111</v>
      </c>
      <c r="P2466" s="39">
        <f t="shared" si="271"/>
        <v>51.67</v>
      </c>
      <c r="Q2466" s="39" t="s">
        <v>8309</v>
      </c>
      <c r="R2466" s="39" t="s">
        <v>8329</v>
      </c>
      <c r="S2466" s="42">
        <f t="shared" si="266"/>
        <v>42248.900432835653</v>
      </c>
      <c r="T2466" s="42">
        <f t="shared" si="267"/>
        <v>42277.81180949074</v>
      </c>
      <c r="U2466" s="40">
        <f t="shared" si="268"/>
        <v>2015</v>
      </c>
      <c r="V2466" s="40">
        <f t="shared" si="269"/>
        <v>2015</v>
      </c>
      <c r="W2466" s="50">
        <f t="shared" si="272"/>
        <v>28.911376655087224</v>
      </c>
    </row>
    <row r="2467" spans="1:23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13">
        <f t="shared" si="270"/>
        <v>180</v>
      </c>
      <c r="P2467" s="39">
        <f t="shared" si="271"/>
        <v>26.27</v>
      </c>
      <c r="Q2467" s="39" t="s">
        <v>8309</v>
      </c>
      <c r="R2467" s="39" t="s">
        <v>8329</v>
      </c>
      <c r="S2467" s="42">
        <f t="shared" si="266"/>
        <v>41145.719311898152</v>
      </c>
      <c r="T2467" s="42">
        <f t="shared" si="267"/>
        <v>41175.719311898152</v>
      </c>
      <c r="U2467" s="40">
        <f t="shared" si="268"/>
        <v>2012</v>
      </c>
      <c r="V2467" s="40">
        <f t="shared" si="269"/>
        <v>2012</v>
      </c>
      <c r="W2467" s="50">
        <f t="shared" si="272"/>
        <v>30</v>
      </c>
    </row>
    <row r="2468" spans="1:23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13">
        <f t="shared" si="270"/>
        <v>100</v>
      </c>
      <c r="P2468" s="39">
        <f t="shared" si="271"/>
        <v>48.08</v>
      </c>
      <c r="Q2468" s="39" t="s">
        <v>8309</v>
      </c>
      <c r="R2468" s="39" t="s">
        <v>8329</v>
      </c>
      <c r="S2468" s="42">
        <f t="shared" si="266"/>
        <v>41373.102470520833</v>
      </c>
      <c r="T2468" s="42">
        <f t="shared" si="267"/>
        <v>41403.102470520833</v>
      </c>
      <c r="U2468" s="40">
        <f t="shared" si="268"/>
        <v>2013</v>
      </c>
      <c r="V2468" s="40">
        <f t="shared" si="269"/>
        <v>2013</v>
      </c>
      <c r="W2468" s="50">
        <f t="shared" si="272"/>
        <v>30</v>
      </c>
    </row>
    <row r="2469" spans="1:23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13">
        <f t="shared" si="270"/>
        <v>119</v>
      </c>
      <c r="P2469" s="39">
        <f t="shared" si="271"/>
        <v>27.56</v>
      </c>
      <c r="Q2469" s="39" t="s">
        <v>8309</v>
      </c>
      <c r="R2469" s="39" t="s">
        <v>8329</v>
      </c>
      <c r="S2469" s="42">
        <f t="shared" si="266"/>
        <v>41025.874212164352</v>
      </c>
      <c r="T2469" s="42">
        <f t="shared" si="267"/>
        <v>41039.708335648145</v>
      </c>
      <c r="U2469" s="40">
        <f t="shared" si="268"/>
        <v>2012</v>
      </c>
      <c r="V2469" s="40">
        <f t="shared" si="269"/>
        <v>2012</v>
      </c>
      <c r="W2469" s="50">
        <f t="shared" si="272"/>
        <v>13.834123483793519</v>
      </c>
    </row>
    <row r="2470" spans="1:23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13">
        <f t="shared" si="270"/>
        <v>107</v>
      </c>
      <c r="P2470" s="39">
        <f t="shared" si="271"/>
        <v>36.97</v>
      </c>
      <c r="Q2470" s="39" t="s">
        <v>8309</v>
      </c>
      <c r="R2470" s="39" t="s">
        <v>8329</v>
      </c>
      <c r="S2470" s="42">
        <f t="shared" si="266"/>
        <v>41174.154181956015</v>
      </c>
      <c r="T2470" s="42">
        <f t="shared" si="267"/>
        <v>41210.208337962962</v>
      </c>
      <c r="U2470" s="40">
        <f t="shared" si="268"/>
        <v>2012</v>
      </c>
      <c r="V2470" s="40">
        <f t="shared" si="269"/>
        <v>2012</v>
      </c>
      <c r="W2470" s="50">
        <f t="shared" si="272"/>
        <v>36.054156006946869</v>
      </c>
    </row>
    <row r="2471" spans="1:23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13">
        <f t="shared" si="270"/>
        <v>114</v>
      </c>
      <c r="P2471" s="39">
        <f t="shared" si="271"/>
        <v>29.02</v>
      </c>
      <c r="Q2471" s="39" t="s">
        <v>8309</v>
      </c>
      <c r="R2471" s="39" t="s">
        <v>8329</v>
      </c>
      <c r="S2471" s="42">
        <f t="shared" si="266"/>
        <v>40557.429737604165</v>
      </c>
      <c r="T2471" s="42">
        <f t="shared" si="267"/>
        <v>40582.429737604165</v>
      </c>
      <c r="U2471" s="40">
        <f t="shared" si="268"/>
        <v>2011</v>
      </c>
      <c r="V2471" s="40">
        <f t="shared" si="269"/>
        <v>2011</v>
      </c>
      <c r="W2471" s="50">
        <f t="shared" si="272"/>
        <v>25</v>
      </c>
    </row>
    <row r="2472" spans="1:23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13">
        <f t="shared" si="270"/>
        <v>103</v>
      </c>
      <c r="P2472" s="39">
        <f t="shared" si="271"/>
        <v>28.66</v>
      </c>
      <c r="Q2472" s="39" t="s">
        <v>8309</v>
      </c>
      <c r="R2472" s="39" t="s">
        <v>8329</v>
      </c>
      <c r="S2472" s="42">
        <f t="shared" si="266"/>
        <v>41023.074711284724</v>
      </c>
      <c r="T2472" s="42">
        <f t="shared" si="267"/>
        <v>41053.074711284724</v>
      </c>
      <c r="U2472" s="40">
        <f t="shared" si="268"/>
        <v>2012</v>
      </c>
      <c r="V2472" s="40">
        <f t="shared" si="269"/>
        <v>2012</v>
      </c>
      <c r="W2472" s="50">
        <f t="shared" si="272"/>
        <v>30</v>
      </c>
    </row>
    <row r="2473" spans="1:23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13">
        <f t="shared" si="270"/>
        <v>128</v>
      </c>
      <c r="P2473" s="39">
        <f t="shared" si="271"/>
        <v>37.65</v>
      </c>
      <c r="Q2473" s="39" t="s">
        <v>8309</v>
      </c>
      <c r="R2473" s="39" t="s">
        <v>8329</v>
      </c>
      <c r="S2473" s="42">
        <f t="shared" si="266"/>
        <v>40893.992967500002</v>
      </c>
      <c r="T2473" s="42">
        <f t="shared" si="267"/>
        <v>40933.992967500002</v>
      </c>
      <c r="U2473" s="40">
        <f t="shared" si="268"/>
        <v>2012</v>
      </c>
      <c r="V2473" s="40">
        <f t="shared" si="269"/>
        <v>2011</v>
      </c>
      <c r="W2473" s="50">
        <f t="shared" si="272"/>
        <v>40</v>
      </c>
    </row>
    <row r="2474" spans="1:23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13">
        <f t="shared" si="270"/>
        <v>136</v>
      </c>
      <c r="P2474" s="39">
        <f t="shared" si="271"/>
        <v>97.9</v>
      </c>
      <c r="Q2474" s="39" t="s">
        <v>8309</v>
      </c>
      <c r="R2474" s="39" t="s">
        <v>8329</v>
      </c>
      <c r="S2474" s="42">
        <f t="shared" si="266"/>
        <v>40354.115520601852</v>
      </c>
      <c r="T2474" s="42">
        <f t="shared" si="267"/>
        <v>40425.043752083337</v>
      </c>
      <c r="U2474" s="40">
        <f t="shared" si="268"/>
        <v>2010</v>
      </c>
      <c r="V2474" s="40">
        <f t="shared" si="269"/>
        <v>2010</v>
      </c>
      <c r="W2474" s="50">
        <f t="shared" si="272"/>
        <v>70.928231481484545</v>
      </c>
    </row>
    <row r="2475" spans="1:23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13">
        <f t="shared" si="270"/>
        <v>100</v>
      </c>
      <c r="P2475" s="39">
        <f t="shared" si="271"/>
        <v>42.55</v>
      </c>
      <c r="Q2475" s="39" t="s">
        <v>8309</v>
      </c>
      <c r="R2475" s="39" t="s">
        <v>8329</v>
      </c>
      <c r="S2475" s="42">
        <f t="shared" si="266"/>
        <v>41193.748486909724</v>
      </c>
      <c r="T2475" s="42">
        <f t="shared" si="267"/>
        <v>41223.790160520832</v>
      </c>
      <c r="U2475" s="40">
        <f t="shared" si="268"/>
        <v>2012</v>
      </c>
      <c r="V2475" s="40">
        <f t="shared" si="269"/>
        <v>2012</v>
      </c>
      <c r="W2475" s="50">
        <f t="shared" si="272"/>
        <v>30.041673611107399</v>
      </c>
    </row>
    <row r="2476" spans="1:23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13">
        <f t="shared" si="270"/>
        <v>100</v>
      </c>
      <c r="P2476" s="39">
        <f t="shared" si="271"/>
        <v>131.58000000000001</v>
      </c>
      <c r="Q2476" s="39" t="s">
        <v>8309</v>
      </c>
      <c r="R2476" s="39" t="s">
        <v>8329</v>
      </c>
      <c r="S2476" s="42">
        <f t="shared" si="266"/>
        <v>40417.011298333331</v>
      </c>
      <c r="T2476" s="42">
        <f t="shared" si="267"/>
        <v>40462.011298333331</v>
      </c>
      <c r="U2476" s="40">
        <f t="shared" si="268"/>
        <v>2010</v>
      </c>
      <c r="V2476" s="40">
        <f t="shared" si="269"/>
        <v>2010</v>
      </c>
      <c r="W2476" s="50">
        <f t="shared" si="272"/>
        <v>45</v>
      </c>
    </row>
    <row r="2477" spans="1:23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13">
        <f t="shared" si="270"/>
        <v>105</v>
      </c>
      <c r="P2477" s="39">
        <f t="shared" si="271"/>
        <v>32.32</v>
      </c>
      <c r="Q2477" s="39" t="s">
        <v>8309</v>
      </c>
      <c r="R2477" s="39" t="s">
        <v>8329</v>
      </c>
      <c r="S2477" s="42">
        <f t="shared" si="266"/>
        <v>40310.287676562504</v>
      </c>
      <c r="T2477" s="42">
        <f t="shared" si="267"/>
        <v>40369.916668981481</v>
      </c>
      <c r="U2477" s="40">
        <f t="shared" si="268"/>
        <v>2010</v>
      </c>
      <c r="V2477" s="40">
        <f t="shared" si="269"/>
        <v>2010</v>
      </c>
      <c r="W2477" s="50">
        <f t="shared" si="272"/>
        <v>59.62899241897685</v>
      </c>
    </row>
    <row r="2478" spans="1:23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13">
        <f t="shared" si="270"/>
        <v>105</v>
      </c>
      <c r="P2478" s="39">
        <f t="shared" si="271"/>
        <v>61.1</v>
      </c>
      <c r="Q2478" s="39" t="s">
        <v>8309</v>
      </c>
      <c r="R2478" s="39" t="s">
        <v>8329</v>
      </c>
      <c r="S2478" s="42">
        <f t="shared" si="266"/>
        <v>41913.328367708331</v>
      </c>
      <c r="T2478" s="42">
        <f t="shared" si="267"/>
        <v>41946.370032060186</v>
      </c>
      <c r="U2478" s="40">
        <f t="shared" si="268"/>
        <v>2014</v>
      </c>
      <c r="V2478" s="40">
        <f t="shared" si="269"/>
        <v>2014</v>
      </c>
      <c r="W2478" s="50">
        <f t="shared" si="272"/>
        <v>33.041664351854706</v>
      </c>
    </row>
    <row r="2479" spans="1:23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13">
        <f t="shared" si="270"/>
        <v>171</v>
      </c>
      <c r="P2479" s="39">
        <f t="shared" si="271"/>
        <v>31.34</v>
      </c>
      <c r="Q2479" s="39" t="s">
        <v>8309</v>
      </c>
      <c r="R2479" s="39" t="s">
        <v>8329</v>
      </c>
      <c r="S2479" s="42">
        <f t="shared" si="266"/>
        <v>41088.69149704861</v>
      </c>
      <c r="T2479" s="42">
        <f t="shared" si="267"/>
        <v>41133.69149704861</v>
      </c>
      <c r="U2479" s="40">
        <f t="shared" si="268"/>
        <v>2012</v>
      </c>
      <c r="V2479" s="40">
        <f t="shared" si="269"/>
        <v>2012</v>
      </c>
      <c r="W2479" s="50">
        <f t="shared" si="272"/>
        <v>45</v>
      </c>
    </row>
    <row r="2480" spans="1:23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13">
        <f t="shared" si="270"/>
        <v>128</v>
      </c>
      <c r="P2480" s="39">
        <f t="shared" si="271"/>
        <v>129.11000000000001</v>
      </c>
      <c r="Q2480" s="39" t="s">
        <v>8309</v>
      </c>
      <c r="R2480" s="39" t="s">
        <v>8329</v>
      </c>
      <c r="S2480" s="42">
        <f t="shared" si="266"/>
        <v>41257.950385567128</v>
      </c>
      <c r="T2480" s="42">
        <f t="shared" si="267"/>
        <v>41287.950385567128</v>
      </c>
      <c r="U2480" s="40">
        <f t="shared" si="268"/>
        <v>2013</v>
      </c>
      <c r="V2480" s="40">
        <f t="shared" si="269"/>
        <v>2012</v>
      </c>
      <c r="W2480" s="50">
        <f t="shared" si="272"/>
        <v>30</v>
      </c>
    </row>
    <row r="2481" spans="1:23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13">
        <f t="shared" si="270"/>
        <v>133</v>
      </c>
      <c r="P2481" s="39">
        <f t="shared" si="271"/>
        <v>25.02</v>
      </c>
      <c r="Q2481" s="39" t="s">
        <v>8309</v>
      </c>
      <c r="R2481" s="39" t="s">
        <v>8329</v>
      </c>
      <c r="S2481" s="42">
        <f t="shared" si="266"/>
        <v>41107.726793912036</v>
      </c>
      <c r="T2481" s="42">
        <f t="shared" si="267"/>
        <v>41118.083342592588</v>
      </c>
      <c r="U2481" s="40">
        <f t="shared" si="268"/>
        <v>2012</v>
      </c>
      <c r="V2481" s="40">
        <f t="shared" si="269"/>
        <v>2012</v>
      </c>
      <c r="W2481" s="50">
        <f t="shared" si="272"/>
        <v>10.356548680552805</v>
      </c>
    </row>
    <row r="2482" spans="1:23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13">
        <f t="shared" si="270"/>
        <v>100</v>
      </c>
      <c r="P2482" s="39">
        <f t="shared" si="271"/>
        <v>250</v>
      </c>
      <c r="Q2482" s="39" t="s">
        <v>8309</v>
      </c>
      <c r="R2482" s="39" t="s">
        <v>8329</v>
      </c>
      <c r="S2482" s="42">
        <f t="shared" si="266"/>
        <v>42227.936158379627</v>
      </c>
      <c r="T2482" s="42">
        <f t="shared" si="267"/>
        <v>42287.936158379627</v>
      </c>
      <c r="U2482" s="40">
        <f t="shared" si="268"/>
        <v>2015</v>
      </c>
      <c r="V2482" s="40">
        <f t="shared" si="269"/>
        <v>2015</v>
      </c>
      <c r="W2482" s="50">
        <f t="shared" si="272"/>
        <v>60</v>
      </c>
    </row>
    <row r="2483" spans="1:23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13">
        <f t="shared" si="270"/>
        <v>113</v>
      </c>
      <c r="P2483" s="39">
        <f t="shared" si="271"/>
        <v>47.54</v>
      </c>
      <c r="Q2483" s="39" t="s">
        <v>8309</v>
      </c>
      <c r="R2483" s="39" t="s">
        <v>8329</v>
      </c>
      <c r="S2483" s="42">
        <f t="shared" si="266"/>
        <v>40999.645935277775</v>
      </c>
      <c r="T2483" s="42">
        <f t="shared" si="267"/>
        <v>41029.645935277775</v>
      </c>
      <c r="U2483" s="40">
        <f t="shared" si="268"/>
        <v>2012</v>
      </c>
      <c r="V2483" s="40">
        <f t="shared" si="269"/>
        <v>2012</v>
      </c>
      <c r="W2483" s="50">
        <f t="shared" si="272"/>
        <v>30</v>
      </c>
    </row>
    <row r="2484" spans="1:23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13">
        <f t="shared" si="270"/>
        <v>100</v>
      </c>
      <c r="P2484" s="39">
        <f t="shared" si="271"/>
        <v>40.04</v>
      </c>
      <c r="Q2484" s="39" t="s">
        <v>8309</v>
      </c>
      <c r="R2484" s="39" t="s">
        <v>8329</v>
      </c>
      <c r="S2484" s="42">
        <f t="shared" si="266"/>
        <v>40711.782215081017</v>
      </c>
      <c r="T2484" s="42">
        <f t="shared" si="267"/>
        <v>40756.782215081017</v>
      </c>
      <c r="U2484" s="40">
        <f t="shared" si="268"/>
        <v>2011</v>
      </c>
      <c r="V2484" s="40">
        <f t="shared" si="269"/>
        <v>2011</v>
      </c>
      <c r="W2484" s="50">
        <f t="shared" si="272"/>
        <v>45</v>
      </c>
    </row>
    <row r="2485" spans="1:23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13">
        <f t="shared" si="270"/>
        <v>114</v>
      </c>
      <c r="P2485" s="39">
        <f t="shared" si="271"/>
        <v>65.84</v>
      </c>
      <c r="Q2485" s="39" t="s">
        <v>8309</v>
      </c>
      <c r="R2485" s="39" t="s">
        <v>8329</v>
      </c>
      <c r="S2485" s="42">
        <f t="shared" si="266"/>
        <v>40970.750037071761</v>
      </c>
      <c r="T2485" s="42">
        <f t="shared" si="267"/>
        <v>41030.708375034723</v>
      </c>
      <c r="U2485" s="40">
        <f t="shared" si="268"/>
        <v>2012</v>
      </c>
      <c r="V2485" s="40">
        <f t="shared" si="269"/>
        <v>2012</v>
      </c>
      <c r="W2485" s="50">
        <f t="shared" si="272"/>
        <v>59.958337962962105</v>
      </c>
    </row>
    <row r="2486" spans="1:23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13">
        <f t="shared" si="270"/>
        <v>119</v>
      </c>
      <c r="P2486" s="39">
        <f t="shared" si="271"/>
        <v>46.4</v>
      </c>
      <c r="Q2486" s="39" t="s">
        <v>8309</v>
      </c>
      <c r="R2486" s="39" t="s">
        <v>8329</v>
      </c>
      <c r="S2486" s="42">
        <f t="shared" si="266"/>
        <v>40771.916701423615</v>
      </c>
      <c r="T2486" s="42">
        <f t="shared" si="267"/>
        <v>40801.916701423615</v>
      </c>
      <c r="U2486" s="40">
        <f t="shared" si="268"/>
        <v>2011</v>
      </c>
      <c r="V2486" s="40">
        <f t="shared" si="269"/>
        <v>2011</v>
      </c>
      <c r="W2486" s="50">
        <f t="shared" si="272"/>
        <v>30</v>
      </c>
    </row>
    <row r="2487" spans="1:23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13">
        <f t="shared" si="270"/>
        <v>103</v>
      </c>
      <c r="P2487" s="39">
        <f t="shared" si="271"/>
        <v>50.37</v>
      </c>
      <c r="Q2487" s="39" t="s">
        <v>8309</v>
      </c>
      <c r="R2487" s="39" t="s">
        <v>8329</v>
      </c>
      <c r="S2487" s="42">
        <f t="shared" si="266"/>
        <v>40793.998609710645</v>
      </c>
      <c r="T2487" s="42">
        <f t="shared" si="267"/>
        <v>40828.998609710645</v>
      </c>
      <c r="U2487" s="40">
        <f t="shared" si="268"/>
        <v>2011</v>
      </c>
      <c r="V2487" s="40">
        <f t="shared" si="269"/>
        <v>2011</v>
      </c>
      <c r="W2487" s="50">
        <f t="shared" si="272"/>
        <v>35</v>
      </c>
    </row>
    <row r="2488" spans="1:23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13">
        <f t="shared" si="270"/>
        <v>266</v>
      </c>
      <c r="P2488" s="39">
        <f t="shared" si="271"/>
        <v>26.57</v>
      </c>
      <c r="Q2488" s="39" t="s">
        <v>8309</v>
      </c>
      <c r="R2488" s="39" t="s">
        <v>8329</v>
      </c>
      <c r="S2488" s="42">
        <f t="shared" si="266"/>
        <v>40991.708066851854</v>
      </c>
      <c r="T2488" s="42">
        <f t="shared" si="267"/>
        <v>41021.708066851854</v>
      </c>
      <c r="U2488" s="40">
        <f t="shared" si="268"/>
        <v>2012</v>
      </c>
      <c r="V2488" s="40">
        <f t="shared" si="269"/>
        <v>2012</v>
      </c>
      <c r="W2488" s="50">
        <f t="shared" si="272"/>
        <v>30</v>
      </c>
    </row>
    <row r="2489" spans="1:23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13">
        <f t="shared" si="270"/>
        <v>100</v>
      </c>
      <c r="P2489" s="39">
        <f t="shared" si="271"/>
        <v>39.49</v>
      </c>
      <c r="Q2489" s="39" t="s">
        <v>8309</v>
      </c>
      <c r="R2489" s="39" t="s">
        <v>8329</v>
      </c>
      <c r="S2489" s="42">
        <f t="shared" si="266"/>
        <v>41026.083310150461</v>
      </c>
      <c r="T2489" s="42">
        <f t="shared" si="267"/>
        <v>41056.083310150461</v>
      </c>
      <c r="U2489" s="40">
        <f t="shared" si="268"/>
        <v>2012</v>
      </c>
      <c r="V2489" s="40">
        <f t="shared" si="269"/>
        <v>2012</v>
      </c>
      <c r="W2489" s="50">
        <f t="shared" si="272"/>
        <v>30</v>
      </c>
    </row>
    <row r="2490" spans="1:23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13">
        <f t="shared" si="270"/>
        <v>107</v>
      </c>
      <c r="P2490" s="39">
        <f t="shared" si="271"/>
        <v>49.25</v>
      </c>
      <c r="Q2490" s="39" t="s">
        <v>8309</v>
      </c>
      <c r="R2490" s="39" t="s">
        <v>8329</v>
      </c>
      <c r="S2490" s="42">
        <f t="shared" si="266"/>
        <v>40833.633198009258</v>
      </c>
      <c r="T2490" s="42">
        <f t="shared" si="267"/>
        <v>40863.674871620373</v>
      </c>
      <c r="U2490" s="40">
        <f t="shared" si="268"/>
        <v>2011</v>
      </c>
      <c r="V2490" s="40">
        <f t="shared" si="269"/>
        <v>2011</v>
      </c>
      <c r="W2490" s="50">
        <f t="shared" si="272"/>
        <v>30.041673611114675</v>
      </c>
    </row>
    <row r="2491" spans="1:23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13">
        <f t="shared" si="270"/>
        <v>134</v>
      </c>
      <c r="P2491" s="39">
        <f t="shared" si="271"/>
        <v>62.38</v>
      </c>
      <c r="Q2491" s="39" t="s">
        <v>8309</v>
      </c>
      <c r="R2491" s="39" t="s">
        <v>8329</v>
      </c>
      <c r="S2491" s="42">
        <f t="shared" si="266"/>
        <v>41373.690268969905</v>
      </c>
      <c r="T2491" s="42">
        <f t="shared" si="267"/>
        <v>41403.690268969905</v>
      </c>
      <c r="U2491" s="40">
        <f t="shared" si="268"/>
        <v>2013</v>
      </c>
      <c r="V2491" s="40">
        <f t="shared" si="269"/>
        <v>2013</v>
      </c>
      <c r="W2491" s="50">
        <f t="shared" si="272"/>
        <v>30</v>
      </c>
    </row>
    <row r="2492" spans="1:23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13">
        <f t="shared" si="270"/>
        <v>121</v>
      </c>
      <c r="P2492" s="39">
        <f t="shared" si="271"/>
        <v>37.94</v>
      </c>
      <c r="Q2492" s="39" t="s">
        <v>8309</v>
      </c>
      <c r="R2492" s="39" t="s">
        <v>8329</v>
      </c>
      <c r="S2492" s="42">
        <f t="shared" si="266"/>
        <v>41023.227734675929</v>
      </c>
      <c r="T2492" s="42">
        <f t="shared" si="267"/>
        <v>41083.227734675929</v>
      </c>
      <c r="U2492" s="40">
        <f t="shared" si="268"/>
        <v>2012</v>
      </c>
      <c r="V2492" s="40">
        <f t="shared" si="269"/>
        <v>2012</v>
      </c>
      <c r="W2492" s="50">
        <f t="shared" si="272"/>
        <v>60</v>
      </c>
    </row>
    <row r="2493" spans="1:23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13">
        <f t="shared" si="270"/>
        <v>103</v>
      </c>
      <c r="P2493" s="39">
        <f t="shared" si="271"/>
        <v>51.6</v>
      </c>
      <c r="Q2493" s="39" t="s">
        <v>8309</v>
      </c>
      <c r="R2493" s="39" t="s">
        <v>8329</v>
      </c>
      <c r="S2493" s="42">
        <f t="shared" si="266"/>
        <v>40542.839290671298</v>
      </c>
      <c r="T2493" s="42">
        <f t="shared" si="267"/>
        <v>40559.07709097222</v>
      </c>
      <c r="U2493" s="40">
        <f t="shared" si="268"/>
        <v>2011</v>
      </c>
      <c r="V2493" s="40">
        <f t="shared" si="269"/>
        <v>2010</v>
      </c>
      <c r="W2493" s="50">
        <f t="shared" si="272"/>
        <v>16.237800300921663</v>
      </c>
    </row>
    <row r="2494" spans="1:23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13">
        <f t="shared" si="270"/>
        <v>125</v>
      </c>
      <c r="P2494" s="39">
        <f t="shared" si="271"/>
        <v>27.78</v>
      </c>
      <c r="Q2494" s="39" t="s">
        <v>8309</v>
      </c>
      <c r="R2494" s="39" t="s">
        <v>8329</v>
      </c>
      <c r="S2494" s="42">
        <f t="shared" si="266"/>
        <v>41024.985974398143</v>
      </c>
      <c r="T2494" s="42">
        <f t="shared" si="267"/>
        <v>41076.415980787038</v>
      </c>
      <c r="U2494" s="40">
        <f t="shared" si="268"/>
        <v>2012</v>
      </c>
      <c r="V2494" s="40">
        <f t="shared" si="269"/>
        <v>2012</v>
      </c>
      <c r="W2494" s="50">
        <f t="shared" si="272"/>
        <v>51.430006388894981</v>
      </c>
    </row>
    <row r="2495" spans="1:23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13">
        <f t="shared" si="270"/>
        <v>129</v>
      </c>
      <c r="P2495" s="39">
        <f t="shared" si="271"/>
        <v>99.38</v>
      </c>
      <c r="Q2495" s="39" t="s">
        <v>8309</v>
      </c>
      <c r="R2495" s="39" t="s">
        <v>8329</v>
      </c>
      <c r="S2495" s="42">
        <f t="shared" si="266"/>
        <v>41348.168288657405</v>
      </c>
      <c r="T2495" s="42">
        <f t="shared" si="267"/>
        <v>41393.168288657405</v>
      </c>
      <c r="U2495" s="40">
        <f t="shared" si="268"/>
        <v>2013</v>
      </c>
      <c r="V2495" s="40">
        <f t="shared" si="269"/>
        <v>2013</v>
      </c>
      <c r="W2495" s="50">
        <f t="shared" si="272"/>
        <v>45</v>
      </c>
    </row>
    <row r="2496" spans="1:23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13">
        <f t="shared" si="270"/>
        <v>101</v>
      </c>
      <c r="P2496" s="39">
        <f t="shared" si="271"/>
        <v>38.85</v>
      </c>
      <c r="Q2496" s="39" t="s">
        <v>8309</v>
      </c>
      <c r="R2496" s="39" t="s">
        <v>8329</v>
      </c>
      <c r="S2496" s="42">
        <f t="shared" si="266"/>
        <v>41022.645196111109</v>
      </c>
      <c r="T2496" s="42">
        <f t="shared" si="267"/>
        <v>41052.645196111109</v>
      </c>
      <c r="U2496" s="40">
        <f t="shared" si="268"/>
        <v>2012</v>
      </c>
      <c r="V2496" s="40">
        <f t="shared" si="269"/>
        <v>2012</v>
      </c>
      <c r="W2496" s="50">
        <f t="shared" si="272"/>
        <v>30</v>
      </c>
    </row>
    <row r="2497" spans="1:23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13">
        <f t="shared" si="270"/>
        <v>128</v>
      </c>
      <c r="P2497" s="39">
        <f t="shared" si="271"/>
        <v>45.55</v>
      </c>
      <c r="Q2497" s="39" t="s">
        <v>8309</v>
      </c>
      <c r="R2497" s="39" t="s">
        <v>8329</v>
      </c>
      <c r="S2497" s="42">
        <f t="shared" si="266"/>
        <v>41036.946476562502</v>
      </c>
      <c r="T2497" s="42">
        <f t="shared" si="267"/>
        <v>41066.946476562502</v>
      </c>
      <c r="U2497" s="40">
        <f t="shared" si="268"/>
        <v>2012</v>
      </c>
      <c r="V2497" s="40">
        <f t="shared" si="269"/>
        <v>2012</v>
      </c>
      <c r="W2497" s="50">
        <f t="shared" si="272"/>
        <v>30</v>
      </c>
    </row>
    <row r="2498" spans="1:23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13">
        <f t="shared" si="270"/>
        <v>100</v>
      </c>
      <c r="P2498" s="39">
        <f t="shared" si="271"/>
        <v>600</v>
      </c>
      <c r="Q2498" s="39" t="s">
        <v>8309</v>
      </c>
      <c r="R2498" s="39" t="s">
        <v>8329</v>
      </c>
      <c r="S2498" s="42">
        <f t="shared" ref="S2498:S2561" si="273">((((LEFT(J2498,10) &amp; "." &amp; RIGHT(J2498,3))/60)/60)/24)+DATE(1970,1,1)</f>
        <v>41327.996438564813</v>
      </c>
      <c r="T2498" s="42">
        <f t="shared" ref="T2498:T2561" si="274">((((LEFT(I2498,10) &amp; "." &amp; RIGHT(I2498,3))/60)/60)/24)+DATE(1970,1,1)</f>
        <v>41362.954776527775</v>
      </c>
      <c r="U2498" s="40">
        <f t="shared" ref="U2498:U2561" si="275">YEAR(T2498)</f>
        <v>2013</v>
      </c>
      <c r="V2498" s="40">
        <f t="shared" ref="V2498:V2561" si="276">YEAR(S2498)</f>
        <v>2013</v>
      </c>
      <c r="W2498" s="50">
        <f t="shared" si="272"/>
        <v>34.958337962962105</v>
      </c>
    </row>
    <row r="2499" spans="1:23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13">
        <f t="shared" ref="O2499:O2562" si="277">IFERROR(ROUND(E2499/D2499*100,0),"no backers")</f>
        <v>113</v>
      </c>
      <c r="P2499" s="39">
        <f t="shared" ref="P2499:P2562" si="278">IFERROR(ROUND(E2499/L2499,2),0)</f>
        <v>80.55</v>
      </c>
      <c r="Q2499" s="39" t="s">
        <v>8309</v>
      </c>
      <c r="R2499" s="39" t="s">
        <v>8329</v>
      </c>
      <c r="S2499" s="42">
        <f t="shared" si="273"/>
        <v>40730.878915949077</v>
      </c>
      <c r="T2499" s="42">
        <f t="shared" si="274"/>
        <v>40760.878915949077</v>
      </c>
      <c r="U2499" s="40">
        <f t="shared" si="275"/>
        <v>2011</v>
      </c>
      <c r="V2499" s="40">
        <f t="shared" si="276"/>
        <v>2011</v>
      </c>
      <c r="W2499" s="50">
        <f t="shared" ref="W2499:W2562" si="279">T2499-S2499</f>
        <v>30</v>
      </c>
    </row>
    <row r="2500" spans="1:23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13">
        <f t="shared" si="277"/>
        <v>106</v>
      </c>
      <c r="P2500" s="39">
        <f t="shared" si="278"/>
        <v>52.8</v>
      </c>
      <c r="Q2500" s="39" t="s">
        <v>8309</v>
      </c>
      <c r="R2500" s="39" t="s">
        <v>8329</v>
      </c>
      <c r="S2500" s="42">
        <f t="shared" si="273"/>
        <v>42017.967451238423</v>
      </c>
      <c r="T2500" s="42">
        <f t="shared" si="274"/>
        <v>42031.967446608796</v>
      </c>
      <c r="U2500" s="40">
        <f t="shared" si="275"/>
        <v>2015</v>
      </c>
      <c r="V2500" s="40">
        <f t="shared" si="276"/>
        <v>2015</v>
      </c>
      <c r="W2500" s="50">
        <f t="shared" si="279"/>
        <v>13.999995370373654</v>
      </c>
    </row>
    <row r="2501" spans="1:23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13">
        <f t="shared" si="277"/>
        <v>203</v>
      </c>
      <c r="P2501" s="39">
        <f t="shared" si="278"/>
        <v>47.68</v>
      </c>
      <c r="Q2501" s="39" t="s">
        <v>8309</v>
      </c>
      <c r="R2501" s="39" t="s">
        <v>8329</v>
      </c>
      <c r="S2501" s="42">
        <f t="shared" si="273"/>
        <v>41226.648586076386</v>
      </c>
      <c r="T2501" s="42">
        <f t="shared" si="274"/>
        <v>41274.75000925926</v>
      </c>
      <c r="U2501" s="40">
        <f t="shared" si="275"/>
        <v>2012</v>
      </c>
      <c r="V2501" s="40">
        <f t="shared" si="276"/>
        <v>2012</v>
      </c>
      <c r="W2501" s="50">
        <f t="shared" si="279"/>
        <v>48.101423182873987</v>
      </c>
    </row>
    <row r="2502" spans="1:23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13">
        <f t="shared" si="277"/>
        <v>113</v>
      </c>
      <c r="P2502" s="39">
        <f t="shared" si="278"/>
        <v>23.45</v>
      </c>
      <c r="Q2502" s="39" t="s">
        <v>8309</v>
      </c>
      <c r="R2502" s="39" t="s">
        <v>8329</v>
      </c>
      <c r="S2502" s="42">
        <f t="shared" si="273"/>
        <v>41053.772863136575</v>
      </c>
      <c r="T2502" s="42">
        <f t="shared" si="274"/>
        <v>41083.772863136575</v>
      </c>
      <c r="U2502" s="40">
        <f t="shared" si="275"/>
        <v>2012</v>
      </c>
      <c r="V2502" s="40">
        <f t="shared" si="276"/>
        <v>2012</v>
      </c>
      <c r="W2502" s="50">
        <f t="shared" si="279"/>
        <v>30</v>
      </c>
    </row>
    <row r="2503" spans="1:23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13">
        <f t="shared" si="277"/>
        <v>3</v>
      </c>
      <c r="P2503" s="39">
        <f t="shared" si="278"/>
        <v>40.14</v>
      </c>
      <c r="Q2503" s="39" t="s">
        <v>8315</v>
      </c>
      <c r="R2503" s="39" t="s">
        <v>8356</v>
      </c>
      <c r="S2503" s="42">
        <f t="shared" si="273"/>
        <v>42244.776667870377</v>
      </c>
      <c r="T2503" s="42">
        <f t="shared" si="274"/>
        <v>42274.776667870377</v>
      </c>
      <c r="U2503" s="40">
        <f t="shared" si="275"/>
        <v>2015</v>
      </c>
      <c r="V2503" s="40">
        <f t="shared" si="276"/>
        <v>2015</v>
      </c>
      <c r="W2503" s="50">
        <f t="shared" si="279"/>
        <v>30</v>
      </c>
    </row>
    <row r="2504" spans="1:23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13">
        <f t="shared" si="277"/>
        <v>0</v>
      </c>
      <c r="P2504" s="39">
        <f t="shared" si="278"/>
        <v>17.2</v>
      </c>
      <c r="Q2504" s="39" t="s">
        <v>8315</v>
      </c>
      <c r="R2504" s="39" t="s">
        <v>8356</v>
      </c>
      <c r="S2504" s="42">
        <f t="shared" si="273"/>
        <v>41858.825450439814</v>
      </c>
      <c r="T2504" s="42">
        <f t="shared" si="274"/>
        <v>41903.825450439814</v>
      </c>
      <c r="U2504" s="40">
        <f t="shared" si="275"/>
        <v>2014</v>
      </c>
      <c r="V2504" s="40">
        <f t="shared" si="276"/>
        <v>2014</v>
      </c>
      <c r="W2504" s="50">
        <f t="shared" si="279"/>
        <v>45</v>
      </c>
    </row>
    <row r="2505" spans="1:23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13">
        <f t="shared" si="277"/>
        <v>0</v>
      </c>
      <c r="P2505" s="39">
        <f t="shared" si="278"/>
        <v>0</v>
      </c>
      <c r="Q2505" s="39" t="s">
        <v>8315</v>
      </c>
      <c r="R2505" s="39" t="s">
        <v>8356</v>
      </c>
      <c r="S2505" s="42">
        <f t="shared" si="273"/>
        <v>42498.899401712959</v>
      </c>
      <c r="T2505" s="42">
        <f t="shared" si="274"/>
        <v>42528.879173148147</v>
      </c>
      <c r="U2505" s="40">
        <f t="shared" si="275"/>
        <v>2016</v>
      </c>
      <c r="V2505" s="40">
        <f t="shared" si="276"/>
        <v>2016</v>
      </c>
      <c r="W2505" s="50">
        <f t="shared" si="279"/>
        <v>29.979771435188013</v>
      </c>
    </row>
    <row r="2506" spans="1:23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13">
        <f t="shared" si="277"/>
        <v>0</v>
      </c>
      <c r="P2506" s="39">
        <f t="shared" si="278"/>
        <v>0</v>
      </c>
      <c r="Q2506" s="39" t="s">
        <v>8315</v>
      </c>
      <c r="R2506" s="39" t="s">
        <v>8356</v>
      </c>
      <c r="S2506" s="42">
        <f t="shared" si="273"/>
        <v>41928.015450624996</v>
      </c>
      <c r="T2506" s="42">
        <f t="shared" si="274"/>
        <v>41958.057112662034</v>
      </c>
      <c r="U2506" s="40">
        <f t="shared" si="275"/>
        <v>2014</v>
      </c>
      <c r="V2506" s="40">
        <f t="shared" si="276"/>
        <v>2014</v>
      </c>
      <c r="W2506" s="50">
        <f t="shared" si="279"/>
        <v>30.041662037037895</v>
      </c>
    </row>
    <row r="2507" spans="1:23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13">
        <f t="shared" si="277"/>
        <v>0</v>
      </c>
      <c r="P2507" s="39">
        <f t="shared" si="278"/>
        <v>0</v>
      </c>
      <c r="Q2507" s="39" t="s">
        <v>8315</v>
      </c>
      <c r="R2507" s="39" t="s">
        <v>8356</v>
      </c>
      <c r="S2507" s="42">
        <f t="shared" si="273"/>
        <v>42047.05574092592</v>
      </c>
      <c r="T2507" s="42">
        <f t="shared" si="274"/>
        <v>42077.014078888882</v>
      </c>
      <c r="U2507" s="40">
        <f t="shared" si="275"/>
        <v>2015</v>
      </c>
      <c r="V2507" s="40">
        <f t="shared" si="276"/>
        <v>2015</v>
      </c>
      <c r="W2507" s="50">
        <f t="shared" si="279"/>
        <v>29.958337962962105</v>
      </c>
    </row>
    <row r="2508" spans="1:23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13">
        <f t="shared" si="277"/>
        <v>1</v>
      </c>
      <c r="P2508" s="39">
        <f t="shared" si="278"/>
        <v>15</v>
      </c>
      <c r="Q2508" s="39" t="s">
        <v>8315</v>
      </c>
      <c r="R2508" s="39" t="s">
        <v>8356</v>
      </c>
      <c r="S2508" s="42">
        <f t="shared" si="273"/>
        <v>42258.297098020834</v>
      </c>
      <c r="T2508" s="42">
        <f t="shared" si="274"/>
        <v>42280.875</v>
      </c>
      <c r="U2508" s="40">
        <f t="shared" si="275"/>
        <v>2015</v>
      </c>
      <c r="V2508" s="40">
        <f t="shared" si="276"/>
        <v>2015</v>
      </c>
      <c r="W2508" s="50">
        <f t="shared" si="279"/>
        <v>22.577901979166199</v>
      </c>
    </row>
    <row r="2509" spans="1:23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13">
        <f t="shared" si="277"/>
        <v>0</v>
      </c>
      <c r="P2509" s="39">
        <f t="shared" si="278"/>
        <v>0</v>
      </c>
      <c r="Q2509" s="39" t="s">
        <v>8315</v>
      </c>
      <c r="R2509" s="39" t="s">
        <v>8356</v>
      </c>
      <c r="S2509" s="42">
        <f t="shared" si="273"/>
        <v>42105.072971111113</v>
      </c>
      <c r="T2509" s="42">
        <f t="shared" si="274"/>
        <v>42135.072971111113</v>
      </c>
      <c r="U2509" s="40">
        <f t="shared" si="275"/>
        <v>2015</v>
      </c>
      <c r="V2509" s="40">
        <f t="shared" si="276"/>
        <v>2015</v>
      </c>
      <c r="W2509" s="50">
        <f t="shared" si="279"/>
        <v>30</v>
      </c>
    </row>
    <row r="2510" spans="1:23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13">
        <f t="shared" si="277"/>
        <v>0</v>
      </c>
      <c r="P2510" s="39">
        <f t="shared" si="278"/>
        <v>0</v>
      </c>
      <c r="Q2510" s="39" t="s">
        <v>8315</v>
      </c>
      <c r="R2510" s="39" t="s">
        <v>8356</v>
      </c>
      <c r="S2510" s="42">
        <f t="shared" si="273"/>
        <v>41835.95178974537</v>
      </c>
      <c r="T2510" s="42">
        <f t="shared" si="274"/>
        <v>41865.95178974537</v>
      </c>
      <c r="U2510" s="40">
        <f t="shared" si="275"/>
        <v>2014</v>
      </c>
      <c r="V2510" s="40">
        <f t="shared" si="276"/>
        <v>2014</v>
      </c>
      <c r="W2510" s="50">
        <f t="shared" si="279"/>
        <v>30</v>
      </c>
    </row>
    <row r="2511" spans="1:23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13">
        <f t="shared" si="277"/>
        <v>1</v>
      </c>
      <c r="P2511" s="39">
        <f t="shared" si="278"/>
        <v>35.71</v>
      </c>
      <c r="Q2511" s="39" t="s">
        <v>8315</v>
      </c>
      <c r="R2511" s="39" t="s">
        <v>8356</v>
      </c>
      <c r="S2511" s="42">
        <f t="shared" si="273"/>
        <v>42058.809601261572</v>
      </c>
      <c r="T2511" s="42">
        <f t="shared" si="274"/>
        <v>42114.767932280098</v>
      </c>
      <c r="U2511" s="40">
        <f t="shared" si="275"/>
        <v>2015</v>
      </c>
      <c r="V2511" s="40">
        <f t="shared" si="276"/>
        <v>2015</v>
      </c>
      <c r="W2511" s="50">
        <f t="shared" si="279"/>
        <v>55.958331018526223</v>
      </c>
    </row>
    <row r="2512" spans="1:23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13">
        <f t="shared" si="277"/>
        <v>0</v>
      </c>
      <c r="P2512" s="39">
        <f t="shared" si="278"/>
        <v>37.5</v>
      </c>
      <c r="Q2512" s="39" t="s">
        <v>8315</v>
      </c>
      <c r="R2512" s="39" t="s">
        <v>8356</v>
      </c>
      <c r="S2512" s="42">
        <f t="shared" si="273"/>
        <v>42078.997370046302</v>
      </c>
      <c r="T2512" s="42">
        <f t="shared" si="274"/>
        <v>42138.997370046302</v>
      </c>
      <c r="U2512" s="40">
        <f t="shared" si="275"/>
        <v>2015</v>
      </c>
      <c r="V2512" s="40">
        <f t="shared" si="276"/>
        <v>2015</v>
      </c>
      <c r="W2512" s="50">
        <f t="shared" si="279"/>
        <v>60</v>
      </c>
    </row>
    <row r="2513" spans="1:23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13">
        <f t="shared" si="277"/>
        <v>0</v>
      </c>
      <c r="P2513" s="39">
        <f t="shared" si="278"/>
        <v>0</v>
      </c>
      <c r="Q2513" s="39" t="s">
        <v>8315</v>
      </c>
      <c r="R2513" s="39" t="s">
        <v>8356</v>
      </c>
      <c r="S2513" s="42">
        <f t="shared" si="273"/>
        <v>42371.446914502318</v>
      </c>
      <c r="T2513" s="42">
        <f t="shared" si="274"/>
        <v>42401.446914502318</v>
      </c>
      <c r="U2513" s="40">
        <f t="shared" si="275"/>
        <v>2016</v>
      </c>
      <c r="V2513" s="40">
        <f t="shared" si="276"/>
        <v>2016</v>
      </c>
      <c r="W2513" s="50">
        <f t="shared" si="279"/>
        <v>30</v>
      </c>
    </row>
    <row r="2514" spans="1:23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13">
        <f t="shared" si="277"/>
        <v>0</v>
      </c>
      <c r="P2514" s="39">
        <f t="shared" si="278"/>
        <v>0</v>
      </c>
      <c r="Q2514" s="39" t="s">
        <v>8315</v>
      </c>
      <c r="R2514" s="39" t="s">
        <v>8356</v>
      </c>
      <c r="S2514" s="42">
        <f t="shared" si="273"/>
        <v>41971.876869918982</v>
      </c>
      <c r="T2514" s="42">
        <f t="shared" si="274"/>
        <v>41986.876869918982</v>
      </c>
      <c r="U2514" s="40">
        <f t="shared" si="275"/>
        <v>2014</v>
      </c>
      <c r="V2514" s="40">
        <f t="shared" si="276"/>
        <v>2014</v>
      </c>
      <c r="W2514" s="50">
        <f t="shared" si="279"/>
        <v>15</v>
      </c>
    </row>
    <row r="2515" spans="1:23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13">
        <f t="shared" si="277"/>
        <v>0</v>
      </c>
      <c r="P2515" s="39">
        <f t="shared" si="278"/>
        <v>0</v>
      </c>
      <c r="Q2515" s="39" t="s">
        <v>8315</v>
      </c>
      <c r="R2515" s="39" t="s">
        <v>8356</v>
      </c>
      <c r="S2515" s="42">
        <f t="shared" si="273"/>
        <v>42732.006826261568</v>
      </c>
      <c r="T2515" s="42">
        <f t="shared" si="274"/>
        <v>42792.006826261568</v>
      </c>
      <c r="U2515" s="40">
        <f t="shared" si="275"/>
        <v>2017</v>
      </c>
      <c r="V2515" s="40">
        <f t="shared" si="276"/>
        <v>2016</v>
      </c>
      <c r="W2515" s="50">
        <f t="shared" si="279"/>
        <v>60</v>
      </c>
    </row>
    <row r="2516" spans="1:23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13">
        <f t="shared" si="277"/>
        <v>2</v>
      </c>
      <c r="P2516" s="39">
        <f t="shared" si="278"/>
        <v>52.5</v>
      </c>
      <c r="Q2516" s="39" t="s">
        <v>8315</v>
      </c>
      <c r="R2516" s="39" t="s">
        <v>8356</v>
      </c>
      <c r="S2516" s="42">
        <f t="shared" si="273"/>
        <v>41854.389787928238</v>
      </c>
      <c r="T2516" s="42">
        <f t="shared" si="274"/>
        <v>41871.389785613428</v>
      </c>
      <c r="U2516" s="40">
        <f t="shared" si="275"/>
        <v>2014</v>
      </c>
      <c r="V2516" s="40">
        <f t="shared" si="276"/>
        <v>2014</v>
      </c>
      <c r="W2516" s="50">
        <f t="shared" si="279"/>
        <v>16.999997685190465</v>
      </c>
    </row>
    <row r="2517" spans="1:23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13">
        <f t="shared" si="277"/>
        <v>19</v>
      </c>
      <c r="P2517" s="39">
        <f t="shared" si="278"/>
        <v>77.5</v>
      </c>
      <c r="Q2517" s="39" t="s">
        <v>8315</v>
      </c>
      <c r="R2517" s="39" t="s">
        <v>8356</v>
      </c>
      <c r="S2517" s="42">
        <f t="shared" si="273"/>
        <v>42027.839742511576</v>
      </c>
      <c r="T2517" s="42">
        <f t="shared" si="274"/>
        <v>42057.839742511576</v>
      </c>
      <c r="U2517" s="40">
        <f t="shared" si="275"/>
        <v>2015</v>
      </c>
      <c r="V2517" s="40">
        <f t="shared" si="276"/>
        <v>2015</v>
      </c>
      <c r="W2517" s="50">
        <f t="shared" si="279"/>
        <v>30</v>
      </c>
    </row>
    <row r="2518" spans="1:23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13">
        <f t="shared" si="277"/>
        <v>0</v>
      </c>
      <c r="P2518" s="39">
        <f t="shared" si="278"/>
        <v>0</v>
      </c>
      <c r="Q2518" s="39" t="s">
        <v>8315</v>
      </c>
      <c r="R2518" s="39" t="s">
        <v>8356</v>
      </c>
      <c r="S2518" s="42">
        <f t="shared" si="273"/>
        <v>41942.653387175924</v>
      </c>
      <c r="T2518" s="42">
        <f t="shared" si="274"/>
        <v>41972.695049212969</v>
      </c>
      <c r="U2518" s="40">
        <f t="shared" si="275"/>
        <v>2014</v>
      </c>
      <c r="V2518" s="40">
        <f t="shared" si="276"/>
        <v>2014</v>
      </c>
      <c r="W2518" s="50">
        <f t="shared" si="279"/>
        <v>30.041662037045171</v>
      </c>
    </row>
    <row r="2519" spans="1:23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13">
        <f t="shared" si="277"/>
        <v>10</v>
      </c>
      <c r="P2519" s="39">
        <f t="shared" si="278"/>
        <v>53.55</v>
      </c>
      <c r="Q2519" s="39" t="s">
        <v>8315</v>
      </c>
      <c r="R2519" s="39" t="s">
        <v>8356</v>
      </c>
      <c r="S2519" s="42">
        <f t="shared" si="273"/>
        <v>42052.802436689817</v>
      </c>
      <c r="T2519" s="42">
        <f t="shared" si="274"/>
        <v>42082.760774652779</v>
      </c>
      <c r="U2519" s="40">
        <f t="shared" si="275"/>
        <v>2015</v>
      </c>
      <c r="V2519" s="40">
        <f t="shared" si="276"/>
        <v>2015</v>
      </c>
      <c r="W2519" s="50">
        <f t="shared" si="279"/>
        <v>29.958337962962105</v>
      </c>
    </row>
    <row r="2520" spans="1:23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13">
        <f t="shared" si="277"/>
        <v>0</v>
      </c>
      <c r="P2520" s="39">
        <f t="shared" si="278"/>
        <v>0</v>
      </c>
      <c r="Q2520" s="39" t="s">
        <v>8315</v>
      </c>
      <c r="R2520" s="39" t="s">
        <v>8356</v>
      </c>
      <c r="S2520" s="42">
        <f t="shared" si="273"/>
        <v>41926.680886898146</v>
      </c>
      <c r="T2520" s="42">
        <f t="shared" si="274"/>
        <v>41956.722548935184</v>
      </c>
      <c r="U2520" s="40">
        <f t="shared" si="275"/>
        <v>2014</v>
      </c>
      <c r="V2520" s="40">
        <f t="shared" si="276"/>
        <v>2014</v>
      </c>
      <c r="W2520" s="50">
        <f t="shared" si="279"/>
        <v>30.041662037037895</v>
      </c>
    </row>
    <row r="2521" spans="1:23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13">
        <f t="shared" si="277"/>
        <v>0</v>
      </c>
      <c r="P2521" s="39">
        <f t="shared" si="278"/>
        <v>16.25</v>
      </c>
      <c r="Q2521" s="39" t="s">
        <v>8315</v>
      </c>
      <c r="R2521" s="39" t="s">
        <v>8356</v>
      </c>
      <c r="S2521" s="42">
        <f t="shared" si="273"/>
        <v>41809.155143564814</v>
      </c>
      <c r="T2521" s="42">
        <f t="shared" si="274"/>
        <v>41839.155143564814</v>
      </c>
      <c r="U2521" s="40">
        <f t="shared" si="275"/>
        <v>2014</v>
      </c>
      <c r="V2521" s="40">
        <f t="shared" si="276"/>
        <v>2014</v>
      </c>
      <c r="W2521" s="50">
        <f t="shared" si="279"/>
        <v>30</v>
      </c>
    </row>
    <row r="2522" spans="1:23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13">
        <f t="shared" si="277"/>
        <v>0</v>
      </c>
      <c r="P2522" s="39">
        <f t="shared" si="278"/>
        <v>0</v>
      </c>
      <c r="Q2522" s="39" t="s">
        <v>8315</v>
      </c>
      <c r="R2522" s="39" t="s">
        <v>8356</v>
      </c>
      <c r="S2522" s="42">
        <f t="shared" si="273"/>
        <v>42612.600521817134</v>
      </c>
      <c r="T2522" s="42">
        <f t="shared" si="274"/>
        <v>42658.806253009257</v>
      </c>
      <c r="U2522" s="40">
        <f t="shared" si="275"/>
        <v>2016</v>
      </c>
      <c r="V2522" s="40">
        <f t="shared" si="276"/>
        <v>2016</v>
      </c>
      <c r="W2522" s="50">
        <f t="shared" si="279"/>
        <v>46.205731192123494</v>
      </c>
    </row>
    <row r="2523" spans="1:23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13">
        <f t="shared" si="277"/>
        <v>109</v>
      </c>
      <c r="P2523" s="39">
        <f t="shared" si="278"/>
        <v>103.68</v>
      </c>
      <c r="Q2523" s="39" t="s">
        <v>8309</v>
      </c>
      <c r="R2523" s="39" t="s">
        <v>8334</v>
      </c>
      <c r="S2523" s="42">
        <f t="shared" si="273"/>
        <v>42269.967842835649</v>
      </c>
      <c r="T2523" s="42">
        <f t="shared" si="274"/>
        <v>42290.967835891206</v>
      </c>
      <c r="U2523" s="40">
        <f t="shared" si="275"/>
        <v>2015</v>
      </c>
      <c r="V2523" s="40">
        <f t="shared" si="276"/>
        <v>2015</v>
      </c>
      <c r="W2523" s="50">
        <f t="shared" si="279"/>
        <v>20.999993055556843</v>
      </c>
    </row>
    <row r="2524" spans="1:23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13">
        <f t="shared" si="277"/>
        <v>100</v>
      </c>
      <c r="P2524" s="39">
        <f t="shared" si="278"/>
        <v>185.19</v>
      </c>
      <c r="Q2524" s="39" t="s">
        <v>8309</v>
      </c>
      <c r="R2524" s="39" t="s">
        <v>8334</v>
      </c>
      <c r="S2524" s="42">
        <f t="shared" si="273"/>
        <v>42460.573622222219</v>
      </c>
      <c r="T2524" s="42">
        <f t="shared" si="274"/>
        <v>42482.619452777784</v>
      </c>
      <c r="U2524" s="40">
        <f t="shared" si="275"/>
        <v>2016</v>
      </c>
      <c r="V2524" s="40">
        <f t="shared" si="276"/>
        <v>2016</v>
      </c>
      <c r="W2524" s="50">
        <f t="shared" si="279"/>
        <v>22.045830555565772</v>
      </c>
    </row>
    <row r="2525" spans="1:23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13">
        <f t="shared" si="277"/>
        <v>156</v>
      </c>
      <c r="P2525" s="39">
        <f t="shared" si="278"/>
        <v>54.15</v>
      </c>
      <c r="Q2525" s="39" t="s">
        <v>8309</v>
      </c>
      <c r="R2525" s="39" t="s">
        <v>8334</v>
      </c>
      <c r="S2525" s="42">
        <f t="shared" si="273"/>
        <v>41930.975609861111</v>
      </c>
      <c r="T2525" s="42">
        <f t="shared" si="274"/>
        <v>41961.017271898148</v>
      </c>
      <c r="U2525" s="40">
        <f t="shared" si="275"/>
        <v>2014</v>
      </c>
      <c r="V2525" s="40">
        <f t="shared" si="276"/>
        <v>2014</v>
      </c>
      <c r="W2525" s="50">
        <f t="shared" si="279"/>
        <v>30.041662037037895</v>
      </c>
    </row>
    <row r="2526" spans="1:23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13">
        <f t="shared" si="277"/>
        <v>102</v>
      </c>
      <c r="P2526" s="39">
        <f t="shared" si="278"/>
        <v>177.21</v>
      </c>
      <c r="Q2526" s="39" t="s">
        <v>8309</v>
      </c>
      <c r="R2526" s="39" t="s">
        <v>8334</v>
      </c>
      <c r="S2526" s="42">
        <f t="shared" si="273"/>
        <v>41961.807379131948</v>
      </c>
      <c r="T2526" s="42">
        <f t="shared" si="274"/>
        <v>41994.187502314817</v>
      </c>
      <c r="U2526" s="40">
        <f t="shared" si="275"/>
        <v>2014</v>
      </c>
      <c r="V2526" s="40">
        <f t="shared" si="276"/>
        <v>2014</v>
      </c>
      <c r="W2526" s="50">
        <f t="shared" si="279"/>
        <v>32.380123182869283</v>
      </c>
    </row>
    <row r="2527" spans="1:23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13">
        <f t="shared" si="277"/>
        <v>100</v>
      </c>
      <c r="P2527" s="39">
        <f t="shared" si="278"/>
        <v>100.33</v>
      </c>
      <c r="Q2527" s="39" t="s">
        <v>8309</v>
      </c>
      <c r="R2527" s="39" t="s">
        <v>8334</v>
      </c>
      <c r="S2527" s="42">
        <f t="shared" si="273"/>
        <v>41058.844578368058</v>
      </c>
      <c r="T2527" s="42">
        <f t="shared" si="274"/>
        <v>41088.844578368058</v>
      </c>
      <c r="U2527" s="40">
        <f t="shared" si="275"/>
        <v>2012</v>
      </c>
      <c r="V2527" s="40">
        <f t="shared" si="276"/>
        <v>2012</v>
      </c>
      <c r="W2527" s="50">
        <f t="shared" si="279"/>
        <v>30</v>
      </c>
    </row>
    <row r="2528" spans="1:23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13">
        <f t="shared" si="277"/>
        <v>113</v>
      </c>
      <c r="P2528" s="39">
        <f t="shared" si="278"/>
        <v>136.91</v>
      </c>
      <c r="Q2528" s="39" t="s">
        <v>8309</v>
      </c>
      <c r="R2528" s="39" t="s">
        <v>8334</v>
      </c>
      <c r="S2528" s="42">
        <f t="shared" si="273"/>
        <v>41953.091139745375</v>
      </c>
      <c r="T2528" s="42">
        <f t="shared" si="274"/>
        <v>41981.207647453703</v>
      </c>
      <c r="U2528" s="40">
        <f t="shared" si="275"/>
        <v>2014</v>
      </c>
      <c r="V2528" s="40">
        <f t="shared" si="276"/>
        <v>2014</v>
      </c>
      <c r="W2528" s="50">
        <f t="shared" si="279"/>
        <v>28.116507708327845</v>
      </c>
    </row>
    <row r="2529" spans="1:23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13">
        <f t="shared" si="277"/>
        <v>102</v>
      </c>
      <c r="P2529" s="39">
        <f t="shared" si="278"/>
        <v>57.54</v>
      </c>
      <c r="Q2529" s="39" t="s">
        <v>8309</v>
      </c>
      <c r="R2529" s="39" t="s">
        <v>8334</v>
      </c>
      <c r="S2529" s="42">
        <f t="shared" si="273"/>
        <v>41546.751061238429</v>
      </c>
      <c r="T2529" s="42">
        <f t="shared" si="274"/>
        <v>41565.165980787038</v>
      </c>
      <c r="U2529" s="40">
        <f t="shared" si="275"/>
        <v>2013</v>
      </c>
      <c r="V2529" s="40">
        <f t="shared" si="276"/>
        <v>2013</v>
      </c>
      <c r="W2529" s="50">
        <f t="shared" si="279"/>
        <v>18.41491954860976</v>
      </c>
    </row>
    <row r="2530" spans="1:23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13">
        <f t="shared" si="277"/>
        <v>107</v>
      </c>
      <c r="P2530" s="39">
        <f t="shared" si="278"/>
        <v>52.96</v>
      </c>
      <c r="Q2530" s="39" t="s">
        <v>8309</v>
      </c>
      <c r="R2530" s="39" t="s">
        <v>8334</v>
      </c>
      <c r="S2530" s="42">
        <f t="shared" si="273"/>
        <v>42217.834528969906</v>
      </c>
      <c r="T2530" s="42">
        <f t="shared" si="274"/>
        <v>42236.458337962962</v>
      </c>
      <c r="U2530" s="40">
        <f t="shared" si="275"/>
        <v>2015</v>
      </c>
      <c r="V2530" s="40">
        <f t="shared" si="276"/>
        <v>2015</v>
      </c>
      <c r="W2530" s="50">
        <f t="shared" si="279"/>
        <v>18.623808993055718</v>
      </c>
    </row>
    <row r="2531" spans="1:23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13">
        <f t="shared" si="277"/>
        <v>104</v>
      </c>
      <c r="P2531" s="39">
        <f t="shared" si="278"/>
        <v>82.33</v>
      </c>
      <c r="Q2531" s="39" t="s">
        <v>8309</v>
      </c>
      <c r="R2531" s="39" t="s">
        <v>8334</v>
      </c>
      <c r="S2531" s="42">
        <f t="shared" si="273"/>
        <v>40948.080735821757</v>
      </c>
      <c r="T2531" s="42">
        <f t="shared" si="274"/>
        <v>40993.039073784719</v>
      </c>
      <c r="U2531" s="40">
        <f t="shared" si="275"/>
        <v>2012</v>
      </c>
      <c r="V2531" s="40">
        <f t="shared" si="276"/>
        <v>2012</v>
      </c>
      <c r="W2531" s="50">
        <f t="shared" si="279"/>
        <v>44.958337962962105</v>
      </c>
    </row>
    <row r="2532" spans="1:23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13">
        <f t="shared" si="277"/>
        <v>100</v>
      </c>
      <c r="P2532" s="39">
        <f t="shared" si="278"/>
        <v>135.41999999999999</v>
      </c>
      <c r="Q2532" s="39" t="s">
        <v>8309</v>
      </c>
      <c r="R2532" s="39" t="s">
        <v>8334</v>
      </c>
      <c r="S2532" s="42">
        <f t="shared" si="273"/>
        <v>42081.864647048613</v>
      </c>
      <c r="T2532" s="42">
        <f t="shared" si="274"/>
        <v>42114.201393518524</v>
      </c>
      <c r="U2532" s="40">
        <f t="shared" si="275"/>
        <v>2015</v>
      </c>
      <c r="V2532" s="40">
        <f t="shared" si="276"/>
        <v>2015</v>
      </c>
      <c r="W2532" s="50">
        <f t="shared" si="279"/>
        <v>32.336746469911304</v>
      </c>
    </row>
    <row r="2533" spans="1:23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13">
        <f t="shared" si="277"/>
        <v>100</v>
      </c>
      <c r="P2533" s="39">
        <f t="shared" si="278"/>
        <v>74.069999999999993</v>
      </c>
      <c r="Q2533" s="39" t="s">
        <v>8309</v>
      </c>
      <c r="R2533" s="39" t="s">
        <v>8334</v>
      </c>
      <c r="S2533" s="42">
        <f t="shared" si="273"/>
        <v>42208.680027245369</v>
      </c>
      <c r="T2533" s="42">
        <f t="shared" si="274"/>
        <v>42231.165973842595</v>
      </c>
      <c r="U2533" s="40">
        <f t="shared" si="275"/>
        <v>2015</v>
      </c>
      <c r="V2533" s="40">
        <f t="shared" si="276"/>
        <v>2015</v>
      </c>
      <c r="W2533" s="50">
        <f t="shared" si="279"/>
        <v>22.485946597225848</v>
      </c>
    </row>
    <row r="2534" spans="1:23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13">
        <f t="shared" si="277"/>
        <v>126</v>
      </c>
      <c r="P2534" s="39">
        <f t="shared" si="278"/>
        <v>84.08</v>
      </c>
      <c r="Q2534" s="39" t="s">
        <v>8309</v>
      </c>
      <c r="R2534" s="39" t="s">
        <v>8334</v>
      </c>
      <c r="S2534" s="42">
        <f t="shared" si="273"/>
        <v>41107.849150069444</v>
      </c>
      <c r="T2534" s="42">
        <f t="shared" si="274"/>
        <v>41137.849150069444</v>
      </c>
      <c r="U2534" s="40">
        <f t="shared" si="275"/>
        <v>2012</v>
      </c>
      <c r="V2534" s="40">
        <f t="shared" si="276"/>
        <v>2012</v>
      </c>
      <c r="W2534" s="50">
        <f t="shared" si="279"/>
        <v>30</v>
      </c>
    </row>
    <row r="2535" spans="1:23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13">
        <f t="shared" si="277"/>
        <v>111</v>
      </c>
      <c r="P2535" s="39">
        <f t="shared" si="278"/>
        <v>61.03</v>
      </c>
      <c r="Q2535" s="39" t="s">
        <v>8309</v>
      </c>
      <c r="R2535" s="39" t="s">
        <v>8334</v>
      </c>
      <c r="S2535" s="42">
        <f t="shared" si="273"/>
        <v>41304.751295266207</v>
      </c>
      <c r="T2535" s="42">
        <f t="shared" si="274"/>
        <v>41334.750797083332</v>
      </c>
      <c r="U2535" s="40">
        <f t="shared" si="275"/>
        <v>2013</v>
      </c>
      <c r="V2535" s="40">
        <f t="shared" si="276"/>
        <v>2013</v>
      </c>
      <c r="W2535" s="50">
        <f t="shared" si="279"/>
        <v>29.999501817124838</v>
      </c>
    </row>
    <row r="2536" spans="1:23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13">
        <f t="shared" si="277"/>
        <v>105</v>
      </c>
      <c r="P2536" s="39">
        <f t="shared" si="278"/>
        <v>150</v>
      </c>
      <c r="Q2536" s="39" t="s">
        <v>8309</v>
      </c>
      <c r="R2536" s="39" t="s">
        <v>8334</v>
      </c>
      <c r="S2536" s="42">
        <f t="shared" si="273"/>
        <v>40127.700378611109</v>
      </c>
      <c r="T2536" s="42">
        <f t="shared" si="274"/>
        <v>40179.250006944443</v>
      </c>
      <c r="U2536" s="40">
        <f t="shared" si="275"/>
        <v>2010</v>
      </c>
      <c r="V2536" s="40">
        <f t="shared" si="276"/>
        <v>2009</v>
      </c>
      <c r="W2536" s="50">
        <f t="shared" si="279"/>
        <v>51.549628333334113</v>
      </c>
    </row>
    <row r="2537" spans="1:23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13">
        <f t="shared" si="277"/>
        <v>104</v>
      </c>
      <c r="P2537" s="39">
        <f t="shared" si="278"/>
        <v>266.08999999999997</v>
      </c>
      <c r="Q2537" s="39" t="s">
        <v>8309</v>
      </c>
      <c r="R2537" s="39" t="s">
        <v>8334</v>
      </c>
      <c r="S2537" s="42">
        <f t="shared" si="273"/>
        <v>41943.79104103009</v>
      </c>
      <c r="T2537" s="42">
        <f t="shared" si="274"/>
        <v>41974.832707696754</v>
      </c>
      <c r="U2537" s="40">
        <f t="shared" si="275"/>
        <v>2014</v>
      </c>
      <c r="V2537" s="40">
        <f t="shared" si="276"/>
        <v>2014</v>
      </c>
      <c r="W2537" s="50">
        <f t="shared" si="279"/>
        <v>31.041666666664241</v>
      </c>
    </row>
    <row r="2538" spans="1:23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13">
        <f t="shared" si="277"/>
        <v>116</v>
      </c>
      <c r="P2538" s="39">
        <f t="shared" si="278"/>
        <v>7.25</v>
      </c>
      <c r="Q2538" s="39" t="s">
        <v>8309</v>
      </c>
      <c r="R2538" s="39" t="s">
        <v>8334</v>
      </c>
      <c r="S2538" s="42">
        <f t="shared" si="273"/>
        <v>41464.106089884255</v>
      </c>
      <c r="T2538" s="42">
        <f t="shared" si="274"/>
        <v>41485.106094513889</v>
      </c>
      <c r="U2538" s="40">
        <f t="shared" si="275"/>
        <v>2013</v>
      </c>
      <c r="V2538" s="40">
        <f t="shared" si="276"/>
        <v>2013</v>
      </c>
      <c r="W2538" s="50">
        <f t="shared" si="279"/>
        <v>21.000004629633622</v>
      </c>
    </row>
    <row r="2539" spans="1:23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13">
        <f t="shared" si="277"/>
        <v>110</v>
      </c>
      <c r="P2539" s="39">
        <f t="shared" si="278"/>
        <v>100</v>
      </c>
      <c r="Q2539" s="39" t="s">
        <v>8309</v>
      </c>
      <c r="R2539" s="39" t="s">
        <v>8334</v>
      </c>
      <c r="S2539" s="42">
        <f t="shared" si="273"/>
        <v>40696.648794618057</v>
      </c>
      <c r="T2539" s="42">
        <f t="shared" si="274"/>
        <v>40756.648794618057</v>
      </c>
      <c r="U2539" s="40">
        <f t="shared" si="275"/>
        <v>2011</v>
      </c>
      <c r="V2539" s="40">
        <f t="shared" si="276"/>
        <v>2011</v>
      </c>
      <c r="W2539" s="50">
        <f t="shared" si="279"/>
        <v>60</v>
      </c>
    </row>
    <row r="2540" spans="1:23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13">
        <f t="shared" si="277"/>
        <v>113</v>
      </c>
      <c r="P2540" s="39">
        <f t="shared" si="278"/>
        <v>109.96</v>
      </c>
      <c r="Q2540" s="39" t="s">
        <v>8309</v>
      </c>
      <c r="R2540" s="39" t="s">
        <v>8334</v>
      </c>
      <c r="S2540" s="42">
        <f t="shared" si="273"/>
        <v>41298.509972928245</v>
      </c>
      <c r="T2540" s="42">
        <f t="shared" si="274"/>
        <v>41329.207649768519</v>
      </c>
      <c r="U2540" s="40">
        <f t="shared" si="275"/>
        <v>2013</v>
      </c>
      <c r="V2540" s="40">
        <f t="shared" si="276"/>
        <v>2013</v>
      </c>
      <c r="W2540" s="50">
        <f t="shared" si="279"/>
        <v>30.697676840274653</v>
      </c>
    </row>
    <row r="2541" spans="1:23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13">
        <f t="shared" si="277"/>
        <v>100</v>
      </c>
      <c r="P2541" s="39">
        <f t="shared" si="278"/>
        <v>169.92</v>
      </c>
      <c r="Q2541" s="39" t="s">
        <v>8309</v>
      </c>
      <c r="R2541" s="39" t="s">
        <v>8334</v>
      </c>
      <c r="S2541" s="42">
        <f t="shared" si="273"/>
        <v>41977.90222398148</v>
      </c>
      <c r="T2541" s="42">
        <f t="shared" si="274"/>
        <v>42037.90222398148</v>
      </c>
      <c r="U2541" s="40">
        <f t="shared" si="275"/>
        <v>2015</v>
      </c>
      <c r="V2541" s="40">
        <f t="shared" si="276"/>
        <v>2014</v>
      </c>
      <c r="W2541" s="50">
        <f t="shared" si="279"/>
        <v>60</v>
      </c>
    </row>
    <row r="2542" spans="1:23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13">
        <f t="shared" si="277"/>
        <v>103</v>
      </c>
      <c r="P2542" s="39">
        <f t="shared" si="278"/>
        <v>95.74</v>
      </c>
      <c r="Q2542" s="39" t="s">
        <v>8309</v>
      </c>
      <c r="R2542" s="39" t="s">
        <v>8334</v>
      </c>
      <c r="S2542" s="42">
        <f t="shared" si="273"/>
        <v>40785.675019918977</v>
      </c>
      <c r="T2542" s="42">
        <f t="shared" si="274"/>
        <v>40845.675019918977</v>
      </c>
      <c r="U2542" s="40">
        <f t="shared" si="275"/>
        <v>2011</v>
      </c>
      <c r="V2542" s="40">
        <f t="shared" si="276"/>
        <v>2011</v>
      </c>
      <c r="W2542" s="50">
        <f t="shared" si="279"/>
        <v>60</v>
      </c>
    </row>
    <row r="2543" spans="1:23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13">
        <f t="shared" si="277"/>
        <v>107</v>
      </c>
      <c r="P2543" s="39">
        <f t="shared" si="278"/>
        <v>59.46</v>
      </c>
      <c r="Q2543" s="39" t="s">
        <v>8309</v>
      </c>
      <c r="R2543" s="39" t="s">
        <v>8334</v>
      </c>
      <c r="S2543" s="42">
        <f t="shared" si="273"/>
        <v>41483.44928724537</v>
      </c>
      <c r="T2543" s="42">
        <f t="shared" si="274"/>
        <v>41543.44928724537</v>
      </c>
      <c r="U2543" s="40">
        <f t="shared" si="275"/>
        <v>2013</v>
      </c>
      <c r="V2543" s="40">
        <f t="shared" si="276"/>
        <v>2013</v>
      </c>
      <c r="W2543" s="50">
        <f t="shared" si="279"/>
        <v>60</v>
      </c>
    </row>
    <row r="2544" spans="1:23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13">
        <f t="shared" si="277"/>
        <v>104</v>
      </c>
      <c r="P2544" s="39">
        <f t="shared" si="278"/>
        <v>55.77</v>
      </c>
      <c r="Q2544" s="39" t="s">
        <v>8309</v>
      </c>
      <c r="R2544" s="39" t="s">
        <v>8334</v>
      </c>
      <c r="S2544" s="42">
        <f t="shared" si="273"/>
        <v>41509.426595567129</v>
      </c>
      <c r="T2544" s="42">
        <f t="shared" si="274"/>
        <v>41548.165983101855</v>
      </c>
      <c r="U2544" s="40">
        <f t="shared" si="275"/>
        <v>2013</v>
      </c>
      <c r="V2544" s="40">
        <f t="shared" si="276"/>
        <v>2013</v>
      </c>
      <c r="W2544" s="50">
        <f t="shared" si="279"/>
        <v>38.73938753472612</v>
      </c>
    </row>
    <row r="2545" spans="1:23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13">
        <f t="shared" si="277"/>
        <v>156</v>
      </c>
      <c r="P2545" s="39">
        <f t="shared" si="278"/>
        <v>30.08</v>
      </c>
      <c r="Q2545" s="39" t="s">
        <v>8309</v>
      </c>
      <c r="R2545" s="39" t="s">
        <v>8334</v>
      </c>
      <c r="S2545" s="42">
        <f t="shared" si="273"/>
        <v>40514.107619189817</v>
      </c>
      <c r="T2545" s="42">
        <f t="shared" si="274"/>
        <v>40545.125002314817</v>
      </c>
      <c r="U2545" s="40">
        <f t="shared" si="275"/>
        <v>2011</v>
      </c>
      <c r="V2545" s="40">
        <f t="shared" si="276"/>
        <v>2010</v>
      </c>
      <c r="W2545" s="50">
        <f t="shared" si="279"/>
        <v>31.017383124999469</v>
      </c>
    </row>
    <row r="2546" spans="1:23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13">
        <f t="shared" si="277"/>
        <v>101</v>
      </c>
      <c r="P2546" s="39">
        <f t="shared" si="278"/>
        <v>88.44</v>
      </c>
      <c r="Q2546" s="39" t="s">
        <v>8309</v>
      </c>
      <c r="R2546" s="39" t="s">
        <v>8334</v>
      </c>
      <c r="S2546" s="42">
        <f t="shared" si="273"/>
        <v>41068.520481122687</v>
      </c>
      <c r="T2546" s="42">
        <f t="shared" si="274"/>
        <v>41098.520481122687</v>
      </c>
      <c r="U2546" s="40">
        <f t="shared" si="275"/>
        <v>2012</v>
      </c>
      <c r="V2546" s="40">
        <f t="shared" si="276"/>
        <v>2012</v>
      </c>
      <c r="W2546" s="50">
        <f t="shared" si="279"/>
        <v>30</v>
      </c>
    </row>
    <row r="2547" spans="1:23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13">
        <f t="shared" si="277"/>
        <v>195</v>
      </c>
      <c r="P2547" s="39">
        <f t="shared" si="278"/>
        <v>64.03</v>
      </c>
      <c r="Q2547" s="39" t="s">
        <v>8309</v>
      </c>
      <c r="R2547" s="39" t="s">
        <v>8334</v>
      </c>
      <c r="S2547" s="42">
        <f t="shared" si="273"/>
        <v>42027.138172893523</v>
      </c>
      <c r="T2547" s="42">
        <f t="shared" si="274"/>
        <v>42062.020833333328</v>
      </c>
      <c r="U2547" s="40">
        <f t="shared" si="275"/>
        <v>2015</v>
      </c>
      <c r="V2547" s="40">
        <f t="shared" si="276"/>
        <v>2015</v>
      </c>
      <c r="W2547" s="50">
        <f t="shared" si="279"/>
        <v>34.882660439805477</v>
      </c>
    </row>
    <row r="2548" spans="1:23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13">
        <f t="shared" si="277"/>
        <v>112</v>
      </c>
      <c r="P2548" s="39">
        <f t="shared" si="278"/>
        <v>60.15</v>
      </c>
      <c r="Q2548" s="39" t="s">
        <v>8309</v>
      </c>
      <c r="R2548" s="39" t="s">
        <v>8334</v>
      </c>
      <c r="S2548" s="42">
        <f t="shared" si="273"/>
        <v>41524.858555312501</v>
      </c>
      <c r="T2548" s="42">
        <f t="shared" si="274"/>
        <v>41552.208335648145</v>
      </c>
      <c r="U2548" s="40">
        <f t="shared" si="275"/>
        <v>2013</v>
      </c>
      <c r="V2548" s="40">
        <f t="shared" si="276"/>
        <v>2013</v>
      </c>
      <c r="W2548" s="50">
        <f t="shared" si="279"/>
        <v>27.349780335644027</v>
      </c>
    </row>
    <row r="2549" spans="1:23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13">
        <f t="shared" si="277"/>
        <v>120</v>
      </c>
      <c r="P2549" s="39">
        <f t="shared" si="278"/>
        <v>49.19</v>
      </c>
      <c r="Q2549" s="39" t="s">
        <v>8309</v>
      </c>
      <c r="R2549" s="39" t="s">
        <v>8334</v>
      </c>
      <c r="S2549" s="42">
        <f t="shared" si="273"/>
        <v>40973.773187534724</v>
      </c>
      <c r="T2549" s="42">
        <f t="shared" si="274"/>
        <v>41003.731525497686</v>
      </c>
      <c r="U2549" s="40">
        <f t="shared" si="275"/>
        <v>2012</v>
      </c>
      <c r="V2549" s="40">
        <f t="shared" si="276"/>
        <v>2012</v>
      </c>
      <c r="W2549" s="50">
        <f t="shared" si="279"/>
        <v>29.958337962962105</v>
      </c>
    </row>
    <row r="2550" spans="1:23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13">
        <f t="shared" si="277"/>
        <v>102</v>
      </c>
      <c r="P2550" s="39">
        <f t="shared" si="278"/>
        <v>165.16</v>
      </c>
      <c r="Q2550" s="39" t="s">
        <v>8309</v>
      </c>
      <c r="R2550" s="39" t="s">
        <v>8334</v>
      </c>
      <c r="S2550" s="42">
        <f t="shared" si="273"/>
        <v>42618.62543561343</v>
      </c>
      <c r="T2550" s="42">
        <f t="shared" si="274"/>
        <v>42643.185423842588</v>
      </c>
      <c r="U2550" s="40">
        <f t="shared" si="275"/>
        <v>2016</v>
      </c>
      <c r="V2550" s="40">
        <f t="shared" si="276"/>
        <v>2016</v>
      </c>
      <c r="W2550" s="50">
        <f t="shared" si="279"/>
        <v>24.55998822915717</v>
      </c>
    </row>
    <row r="2551" spans="1:23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13">
        <f t="shared" si="277"/>
        <v>103</v>
      </c>
      <c r="P2551" s="39">
        <f t="shared" si="278"/>
        <v>43.62</v>
      </c>
      <c r="Q2551" s="39" t="s">
        <v>8309</v>
      </c>
      <c r="R2551" s="39" t="s">
        <v>8334</v>
      </c>
      <c r="S2551" s="42">
        <f t="shared" si="273"/>
        <v>41390.757764699069</v>
      </c>
      <c r="T2551" s="42">
        <f t="shared" si="274"/>
        <v>41425.708340277779</v>
      </c>
      <c r="U2551" s="40">
        <f t="shared" si="275"/>
        <v>2013</v>
      </c>
      <c r="V2551" s="40">
        <f t="shared" si="276"/>
        <v>2013</v>
      </c>
      <c r="W2551" s="50">
        <f t="shared" si="279"/>
        <v>34.950575578710414</v>
      </c>
    </row>
    <row r="2552" spans="1:23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13">
        <f t="shared" si="277"/>
        <v>101</v>
      </c>
      <c r="P2552" s="39">
        <f t="shared" si="278"/>
        <v>43.7</v>
      </c>
      <c r="Q2552" s="39" t="s">
        <v>8309</v>
      </c>
      <c r="R2552" s="39" t="s">
        <v>8334</v>
      </c>
      <c r="S2552" s="42">
        <f t="shared" si="273"/>
        <v>42228.634333402777</v>
      </c>
      <c r="T2552" s="42">
        <f t="shared" si="274"/>
        <v>42285.165980787038</v>
      </c>
      <c r="U2552" s="40">
        <f t="shared" si="275"/>
        <v>2015</v>
      </c>
      <c r="V2552" s="40">
        <f t="shared" si="276"/>
        <v>2015</v>
      </c>
      <c r="W2552" s="50">
        <f t="shared" si="279"/>
        <v>56.531647384261305</v>
      </c>
    </row>
    <row r="2553" spans="1:23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13">
        <f t="shared" si="277"/>
        <v>103</v>
      </c>
      <c r="P2553" s="39">
        <f t="shared" si="278"/>
        <v>67.42</v>
      </c>
      <c r="Q2553" s="39" t="s">
        <v>8309</v>
      </c>
      <c r="R2553" s="39" t="s">
        <v>8334</v>
      </c>
      <c r="S2553" s="42">
        <f t="shared" si="273"/>
        <v>40961.252147974534</v>
      </c>
      <c r="T2553" s="42">
        <f t="shared" si="274"/>
        <v>40989.866676851852</v>
      </c>
      <c r="U2553" s="40">
        <f t="shared" si="275"/>
        <v>2012</v>
      </c>
      <c r="V2553" s="40">
        <f t="shared" si="276"/>
        <v>2012</v>
      </c>
      <c r="W2553" s="50">
        <f t="shared" si="279"/>
        <v>28.614528877318662</v>
      </c>
    </row>
    <row r="2554" spans="1:23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13">
        <f t="shared" si="277"/>
        <v>107</v>
      </c>
      <c r="P2554" s="39">
        <f t="shared" si="278"/>
        <v>177.5</v>
      </c>
      <c r="Q2554" s="39" t="s">
        <v>8309</v>
      </c>
      <c r="R2554" s="39" t="s">
        <v>8334</v>
      </c>
      <c r="S2554" s="42">
        <f t="shared" si="273"/>
        <v>42769.809976631943</v>
      </c>
      <c r="T2554" s="42">
        <f t="shared" si="274"/>
        <v>42799.809976631943</v>
      </c>
      <c r="U2554" s="40">
        <f t="shared" si="275"/>
        <v>2017</v>
      </c>
      <c r="V2554" s="40">
        <f t="shared" si="276"/>
        <v>2017</v>
      </c>
      <c r="W2554" s="50">
        <f t="shared" si="279"/>
        <v>30</v>
      </c>
    </row>
    <row r="2555" spans="1:23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13">
        <f t="shared" si="277"/>
        <v>156</v>
      </c>
      <c r="P2555" s="39">
        <f t="shared" si="278"/>
        <v>38.880000000000003</v>
      </c>
      <c r="Q2555" s="39" t="s">
        <v>8309</v>
      </c>
      <c r="R2555" s="39" t="s">
        <v>8334</v>
      </c>
      <c r="S2555" s="42">
        <f t="shared" si="273"/>
        <v>41113.199164432866</v>
      </c>
      <c r="T2555" s="42">
        <f t="shared" si="274"/>
        <v>41173.199164432866</v>
      </c>
      <c r="U2555" s="40">
        <f t="shared" si="275"/>
        <v>2012</v>
      </c>
      <c r="V2555" s="40">
        <f t="shared" si="276"/>
        <v>2012</v>
      </c>
      <c r="W2555" s="50">
        <f t="shared" si="279"/>
        <v>60</v>
      </c>
    </row>
    <row r="2556" spans="1:23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13">
        <f t="shared" si="277"/>
        <v>123</v>
      </c>
      <c r="P2556" s="39">
        <f t="shared" si="278"/>
        <v>54.99</v>
      </c>
      <c r="Q2556" s="39" t="s">
        <v>8309</v>
      </c>
      <c r="R2556" s="39" t="s">
        <v>8334</v>
      </c>
      <c r="S2556" s="42">
        <f t="shared" si="273"/>
        <v>42125.078277349545</v>
      </c>
      <c r="T2556" s="42">
        <f t="shared" si="274"/>
        <v>42156.165973842595</v>
      </c>
      <c r="U2556" s="40">
        <f t="shared" si="275"/>
        <v>2015</v>
      </c>
      <c r="V2556" s="40">
        <f t="shared" si="276"/>
        <v>2015</v>
      </c>
      <c r="W2556" s="50">
        <f t="shared" si="279"/>
        <v>31.087696493050316</v>
      </c>
    </row>
    <row r="2557" spans="1:23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13">
        <f t="shared" si="277"/>
        <v>107</v>
      </c>
      <c r="P2557" s="39">
        <f t="shared" si="278"/>
        <v>61.34</v>
      </c>
      <c r="Q2557" s="39" t="s">
        <v>8309</v>
      </c>
      <c r="R2557" s="39" t="s">
        <v>8334</v>
      </c>
      <c r="S2557" s="42">
        <f t="shared" si="273"/>
        <v>41026.655016122684</v>
      </c>
      <c r="T2557" s="42">
        <f t="shared" si="274"/>
        <v>41057.655020752311</v>
      </c>
      <c r="U2557" s="40">
        <f t="shared" si="275"/>
        <v>2012</v>
      </c>
      <c r="V2557" s="40">
        <f t="shared" si="276"/>
        <v>2012</v>
      </c>
      <c r="W2557" s="50">
        <f t="shared" si="279"/>
        <v>31.000004629626346</v>
      </c>
    </row>
    <row r="2558" spans="1:23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13">
        <f t="shared" si="277"/>
        <v>106</v>
      </c>
      <c r="P2558" s="39">
        <f t="shared" si="278"/>
        <v>23.12</v>
      </c>
      <c r="Q2558" s="39" t="s">
        <v>8309</v>
      </c>
      <c r="R2558" s="39" t="s">
        <v>8334</v>
      </c>
      <c r="S2558" s="42">
        <f t="shared" si="273"/>
        <v>41222.991410381946</v>
      </c>
      <c r="T2558" s="42">
        <f t="shared" si="274"/>
        <v>41267.991410381946</v>
      </c>
      <c r="U2558" s="40">
        <f t="shared" si="275"/>
        <v>2012</v>
      </c>
      <c r="V2558" s="40">
        <f t="shared" si="276"/>
        <v>2012</v>
      </c>
      <c r="W2558" s="50">
        <f t="shared" si="279"/>
        <v>45</v>
      </c>
    </row>
    <row r="2559" spans="1:23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13">
        <f t="shared" si="277"/>
        <v>118</v>
      </c>
      <c r="P2559" s="39">
        <f t="shared" si="278"/>
        <v>29.61</v>
      </c>
      <c r="Q2559" s="39" t="s">
        <v>8309</v>
      </c>
      <c r="R2559" s="39" t="s">
        <v>8334</v>
      </c>
      <c r="S2559" s="42">
        <f t="shared" si="273"/>
        <v>41744.745212800924</v>
      </c>
      <c r="T2559" s="42">
        <f t="shared" si="274"/>
        <v>41774.745212800924</v>
      </c>
      <c r="U2559" s="40">
        <f t="shared" si="275"/>
        <v>2014</v>
      </c>
      <c r="V2559" s="40">
        <f t="shared" si="276"/>
        <v>2014</v>
      </c>
      <c r="W2559" s="50">
        <f t="shared" si="279"/>
        <v>30</v>
      </c>
    </row>
    <row r="2560" spans="1:23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13">
        <f t="shared" si="277"/>
        <v>109</v>
      </c>
      <c r="P2560" s="39">
        <f t="shared" si="278"/>
        <v>75.61</v>
      </c>
      <c r="Q2560" s="39" t="s">
        <v>8309</v>
      </c>
      <c r="R2560" s="39" t="s">
        <v>8334</v>
      </c>
      <c r="S2560" s="42">
        <f t="shared" si="273"/>
        <v>42093.860033634264</v>
      </c>
      <c r="T2560" s="42">
        <f t="shared" si="274"/>
        <v>42125.582647453703</v>
      </c>
      <c r="U2560" s="40">
        <f t="shared" si="275"/>
        <v>2015</v>
      </c>
      <c r="V2560" s="40">
        <f t="shared" si="276"/>
        <v>2015</v>
      </c>
      <c r="W2560" s="50">
        <f t="shared" si="279"/>
        <v>31.722613819438266</v>
      </c>
    </row>
    <row r="2561" spans="1:23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13">
        <f t="shared" si="277"/>
        <v>111</v>
      </c>
      <c r="P2561" s="39">
        <f t="shared" si="278"/>
        <v>35.6</v>
      </c>
      <c r="Q2561" s="39" t="s">
        <v>8309</v>
      </c>
      <c r="R2561" s="39" t="s">
        <v>8334</v>
      </c>
      <c r="S2561" s="42">
        <f t="shared" si="273"/>
        <v>40829.873663009261</v>
      </c>
      <c r="T2561" s="42">
        <f t="shared" si="274"/>
        <v>40862.81737060185</v>
      </c>
      <c r="U2561" s="40">
        <f t="shared" si="275"/>
        <v>2011</v>
      </c>
      <c r="V2561" s="40">
        <f t="shared" si="276"/>
        <v>2011</v>
      </c>
      <c r="W2561" s="50">
        <f t="shared" si="279"/>
        <v>32.943707592588908</v>
      </c>
    </row>
    <row r="2562" spans="1:23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13">
        <f t="shared" si="277"/>
        <v>100</v>
      </c>
      <c r="P2562" s="39">
        <f t="shared" si="278"/>
        <v>143</v>
      </c>
      <c r="Q2562" s="39" t="s">
        <v>8309</v>
      </c>
      <c r="R2562" s="39" t="s">
        <v>8334</v>
      </c>
      <c r="S2562" s="42">
        <f t="shared" ref="S2562:S2625" si="280">((((LEFT(J2562,10) &amp; "." &amp; RIGHT(J2562,3))/60)/60)/24)+DATE(1970,1,1)</f>
        <v>42039.95108997685</v>
      </c>
      <c r="T2562" s="42">
        <f t="shared" ref="T2562:T2625" si="281">((((LEFT(I2562,10) &amp; "." &amp; RIGHT(I2562,3))/60)/60)/24)+DATE(1970,1,1)</f>
        <v>42069.95108997685</v>
      </c>
      <c r="U2562" s="40">
        <f t="shared" ref="U2562:U2625" si="282">YEAR(T2562)</f>
        <v>2015</v>
      </c>
      <c r="V2562" s="40">
        <f t="shared" ref="V2562:V2625" si="283">YEAR(S2562)</f>
        <v>2015</v>
      </c>
      <c r="W2562" s="50">
        <f t="shared" si="279"/>
        <v>30</v>
      </c>
    </row>
    <row r="2563" spans="1:23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13">
        <f t="shared" ref="O2563:O2626" si="284">IFERROR(ROUND(E2563/D2563*100,0),"no backers")</f>
        <v>0</v>
      </c>
      <c r="P2563" s="39">
        <f t="shared" ref="P2563:P2626" si="285">IFERROR(ROUND(E2563/L2563,2),0)</f>
        <v>0</v>
      </c>
      <c r="Q2563" s="39" t="s">
        <v>8315</v>
      </c>
      <c r="R2563" s="39" t="s">
        <v>8311</v>
      </c>
      <c r="S2563" s="42">
        <f t="shared" si="280"/>
        <v>42260.528808900461</v>
      </c>
      <c r="T2563" s="42">
        <f t="shared" si="281"/>
        <v>42290.528808900461</v>
      </c>
      <c r="U2563" s="40">
        <f t="shared" si="282"/>
        <v>2015</v>
      </c>
      <c r="V2563" s="40">
        <f t="shared" si="283"/>
        <v>2015</v>
      </c>
      <c r="W2563" s="50">
        <f t="shared" ref="W2563:W2626" si="286">T2563-S2563</f>
        <v>30</v>
      </c>
    </row>
    <row r="2564" spans="1:23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13">
        <f t="shared" si="284"/>
        <v>1</v>
      </c>
      <c r="P2564" s="39">
        <f t="shared" si="285"/>
        <v>25</v>
      </c>
      <c r="Q2564" s="39" t="s">
        <v>8315</v>
      </c>
      <c r="R2564" s="39" t="s">
        <v>8311</v>
      </c>
      <c r="S2564" s="42">
        <f t="shared" si="280"/>
        <v>42594.524760868051</v>
      </c>
      <c r="T2564" s="42">
        <f t="shared" si="281"/>
        <v>42654.524760868051</v>
      </c>
      <c r="U2564" s="40">
        <f t="shared" si="282"/>
        <v>2016</v>
      </c>
      <c r="V2564" s="40">
        <f t="shared" si="283"/>
        <v>2016</v>
      </c>
      <c r="W2564" s="50">
        <f t="shared" si="286"/>
        <v>60</v>
      </c>
    </row>
    <row r="2565" spans="1:23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13">
        <f t="shared" si="284"/>
        <v>0</v>
      </c>
      <c r="P2565" s="39">
        <f t="shared" si="285"/>
        <v>0</v>
      </c>
      <c r="Q2565" s="39" t="s">
        <v>8315</v>
      </c>
      <c r="R2565" s="39" t="s">
        <v>8311</v>
      </c>
      <c r="S2565" s="42">
        <f t="shared" si="280"/>
        <v>42155.139484386571</v>
      </c>
      <c r="T2565" s="42">
        <f t="shared" si="281"/>
        <v>42215.139484386571</v>
      </c>
      <c r="U2565" s="40">
        <f t="shared" si="282"/>
        <v>2015</v>
      </c>
      <c r="V2565" s="40">
        <f t="shared" si="283"/>
        <v>2015</v>
      </c>
      <c r="W2565" s="50">
        <f t="shared" si="286"/>
        <v>60</v>
      </c>
    </row>
    <row r="2566" spans="1:23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13">
        <f t="shared" si="284"/>
        <v>0</v>
      </c>
      <c r="P2566" s="39">
        <f t="shared" si="285"/>
        <v>0</v>
      </c>
      <c r="Q2566" s="39" t="s">
        <v>8315</v>
      </c>
      <c r="R2566" s="39" t="s">
        <v>8311</v>
      </c>
      <c r="S2566" s="42">
        <f t="shared" si="280"/>
        <v>41822.040505775461</v>
      </c>
      <c r="T2566" s="42">
        <f t="shared" si="281"/>
        <v>41852.040505775461</v>
      </c>
      <c r="U2566" s="40">
        <f t="shared" si="282"/>
        <v>2014</v>
      </c>
      <c r="V2566" s="40">
        <f t="shared" si="283"/>
        <v>2014</v>
      </c>
      <c r="W2566" s="50">
        <f t="shared" si="286"/>
        <v>30</v>
      </c>
    </row>
    <row r="2567" spans="1:23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13">
        <f t="shared" si="284"/>
        <v>1</v>
      </c>
      <c r="P2567" s="39">
        <f t="shared" si="285"/>
        <v>100</v>
      </c>
      <c r="Q2567" s="39" t="s">
        <v>8315</v>
      </c>
      <c r="R2567" s="39" t="s">
        <v>8311</v>
      </c>
      <c r="S2567" s="42">
        <f t="shared" si="280"/>
        <v>42440.650342465276</v>
      </c>
      <c r="T2567" s="42">
        <f t="shared" si="281"/>
        <v>42499.868055555555</v>
      </c>
      <c r="U2567" s="40">
        <f t="shared" si="282"/>
        <v>2016</v>
      </c>
      <c r="V2567" s="40">
        <f t="shared" si="283"/>
        <v>2016</v>
      </c>
      <c r="W2567" s="50">
        <f t="shared" si="286"/>
        <v>59.217713090278266</v>
      </c>
    </row>
    <row r="2568" spans="1:23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13">
        <f t="shared" si="284"/>
        <v>0</v>
      </c>
      <c r="P2568" s="39">
        <f t="shared" si="285"/>
        <v>0</v>
      </c>
      <c r="Q2568" s="39" t="s">
        <v>8315</v>
      </c>
      <c r="R2568" s="39" t="s">
        <v>8311</v>
      </c>
      <c r="S2568" s="42">
        <f t="shared" si="280"/>
        <v>41842.980890601852</v>
      </c>
      <c r="T2568" s="42">
        <f t="shared" si="281"/>
        <v>41872.980890601852</v>
      </c>
      <c r="U2568" s="40">
        <f t="shared" si="282"/>
        <v>2014</v>
      </c>
      <c r="V2568" s="40">
        <f t="shared" si="283"/>
        <v>2014</v>
      </c>
      <c r="W2568" s="50">
        <f t="shared" si="286"/>
        <v>30</v>
      </c>
    </row>
    <row r="2569" spans="1:23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13">
        <f t="shared" si="284"/>
        <v>0</v>
      </c>
      <c r="P2569" s="39">
        <f t="shared" si="285"/>
        <v>60</v>
      </c>
      <c r="Q2569" s="39" t="s">
        <v>8315</v>
      </c>
      <c r="R2569" s="39" t="s">
        <v>8311</v>
      </c>
      <c r="S2569" s="42">
        <f t="shared" si="280"/>
        <v>42087.87891363426</v>
      </c>
      <c r="T2569" s="42">
        <f t="shared" si="281"/>
        <v>42117.87891363426</v>
      </c>
      <c r="U2569" s="40">
        <f t="shared" si="282"/>
        <v>2015</v>
      </c>
      <c r="V2569" s="40">
        <f t="shared" si="283"/>
        <v>2015</v>
      </c>
      <c r="W2569" s="50">
        <f t="shared" si="286"/>
        <v>30</v>
      </c>
    </row>
    <row r="2570" spans="1:23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13">
        <f t="shared" si="284"/>
        <v>1</v>
      </c>
      <c r="P2570" s="39">
        <f t="shared" si="285"/>
        <v>50</v>
      </c>
      <c r="Q2570" s="39" t="s">
        <v>8315</v>
      </c>
      <c r="R2570" s="39" t="s">
        <v>8311</v>
      </c>
      <c r="S2570" s="42">
        <f t="shared" si="280"/>
        <v>42584.66660409722</v>
      </c>
      <c r="T2570" s="42">
        <f t="shared" si="281"/>
        <v>42614.66660409722</v>
      </c>
      <c r="U2570" s="40">
        <f t="shared" si="282"/>
        <v>2016</v>
      </c>
      <c r="V2570" s="40">
        <f t="shared" si="283"/>
        <v>2016</v>
      </c>
      <c r="W2570" s="50">
        <f t="shared" si="286"/>
        <v>30</v>
      </c>
    </row>
    <row r="2571" spans="1:23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13">
        <f t="shared" si="284"/>
        <v>2</v>
      </c>
      <c r="P2571" s="39">
        <f t="shared" si="285"/>
        <v>72.5</v>
      </c>
      <c r="Q2571" s="39" t="s">
        <v>8315</v>
      </c>
      <c r="R2571" s="39" t="s">
        <v>8311</v>
      </c>
      <c r="S2571" s="42">
        <f t="shared" si="280"/>
        <v>42234.105464259257</v>
      </c>
      <c r="T2571" s="42">
        <f t="shared" si="281"/>
        <v>42264.105464259257</v>
      </c>
      <c r="U2571" s="40">
        <f t="shared" si="282"/>
        <v>2015</v>
      </c>
      <c r="V2571" s="40">
        <f t="shared" si="283"/>
        <v>2015</v>
      </c>
      <c r="W2571" s="50">
        <f t="shared" si="286"/>
        <v>30</v>
      </c>
    </row>
    <row r="2572" spans="1:23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13">
        <f t="shared" si="284"/>
        <v>1</v>
      </c>
      <c r="P2572" s="39">
        <f t="shared" si="285"/>
        <v>29.5</v>
      </c>
      <c r="Q2572" s="39" t="s">
        <v>8315</v>
      </c>
      <c r="R2572" s="39" t="s">
        <v>8311</v>
      </c>
      <c r="S2572" s="42">
        <f t="shared" si="280"/>
        <v>42744.903183275463</v>
      </c>
      <c r="T2572" s="42">
        <f t="shared" si="281"/>
        <v>42774.903183275463</v>
      </c>
      <c r="U2572" s="40">
        <f t="shared" si="282"/>
        <v>2017</v>
      </c>
      <c r="V2572" s="40">
        <f t="shared" si="283"/>
        <v>2017</v>
      </c>
      <c r="W2572" s="50">
        <f t="shared" si="286"/>
        <v>30</v>
      </c>
    </row>
    <row r="2573" spans="1:23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13">
        <f t="shared" si="284"/>
        <v>0</v>
      </c>
      <c r="P2573" s="39">
        <f t="shared" si="285"/>
        <v>62.5</v>
      </c>
      <c r="Q2573" s="39" t="s">
        <v>8315</v>
      </c>
      <c r="R2573" s="39" t="s">
        <v>8311</v>
      </c>
      <c r="S2573" s="42">
        <f t="shared" si="280"/>
        <v>42449.341684270832</v>
      </c>
      <c r="T2573" s="42">
        <f t="shared" si="281"/>
        <v>42509.341684270832</v>
      </c>
      <c r="U2573" s="40">
        <f t="shared" si="282"/>
        <v>2016</v>
      </c>
      <c r="V2573" s="40">
        <f t="shared" si="283"/>
        <v>2016</v>
      </c>
      <c r="W2573" s="50">
        <f t="shared" si="286"/>
        <v>60</v>
      </c>
    </row>
    <row r="2574" spans="1:23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13">
        <f t="shared" si="284"/>
        <v>0</v>
      </c>
      <c r="P2574" s="39">
        <f t="shared" si="285"/>
        <v>0</v>
      </c>
      <c r="Q2574" s="39" t="s">
        <v>8315</v>
      </c>
      <c r="R2574" s="39" t="s">
        <v>8311</v>
      </c>
      <c r="S2574" s="42">
        <f t="shared" si="280"/>
        <v>42077.119415706024</v>
      </c>
      <c r="T2574" s="42">
        <f t="shared" si="281"/>
        <v>42107.119415706024</v>
      </c>
      <c r="U2574" s="40">
        <f t="shared" si="282"/>
        <v>2015</v>
      </c>
      <c r="V2574" s="40">
        <f t="shared" si="283"/>
        <v>2015</v>
      </c>
      <c r="W2574" s="50">
        <f t="shared" si="286"/>
        <v>30</v>
      </c>
    </row>
    <row r="2575" spans="1:23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13">
        <f t="shared" si="284"/>
        <v>0</v>
      </c>
      <c r="P2575" s="39">
        <f t="shared" si="285"/>
        <v>0</v>
      </c>
      <c r="Q2575" s="39" t="s">
        <v>8315</v>
      </c>
      <c r="R2575" s="39" t="s">
        <v>8311</v>
      </c>
      <c r="S2575" s="42">
        <f t="shared" si="280"/>
        <v>41829.592004039354</v>
      </c>
      <c r="T2575" s="42">
        <f t="shared" si="281"/>
        <v>41874.592004039354</v>
      </c>
      <c r="U2575" s="40">
        <f t="shared" si="282"/>
        <v>2014</v>
      </c>
      <c r="V2575" s="40">
        <f t="shared" si="283"/>
        <v>2014</v>
      </c>
      <c r="W2575" s="50">
        <f t="shared" si="286"/>
        <v>45</v>
      </c>
    </row>
    <row r="2576" spans="1:23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13">
        <f t="shared" si="284"/>
        <v>0</v>
      </c>
      <c r="P2576" s="39">
        <f t="shared" si="285"/>
        <v>0</v>
      </c>
      <c r="Q2576" s="39" t="s">
        <v>8315</v>
      </c>
      <c r="R2576" s="39" t="s">
        <v>8311</v>
      </c>
      <c r="S2576" s="42">
        <f t="shared" si="280"/>
        <v>42487.825758622683</v>
      </c>
      <c r="T2576" s="42">
        <f t="shared" si="281"/>
        <v>42508.825763252316</v>
      </c>
      <c r="U2576" s="40">
        <f t="shared" si="282"/>
        <v>2016</v>
      </c>
      <c r="V2576" s="40">
        <f t="shared" si="283"/>
        <v>2016</v>
      </c>
      <c r="W2576" s="50">
        <f t="shared" si="286"/>
        <v>21.000004629633622</v>
      </c>
    </row>
    <row r="2577" spans="1:23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13">
        <f t="shared" si="284"/>
        <v>0</v>
      </c>
      <c r="P2577" s="39">
        <f t="shared" si="285"/>
        <v>0</v>
      </c>
      <c r="Q2577" s="39" t="s">
        <v>8315</v>
      </c>
      <c r="R2577" s="39" t="s">
        <v>8311</v>
      </c>
      <c r="S2577" s="42">
        <f t="shared" si="280"/>
        <v>41986.108729097221</v>
      </c>
      <c r="T2577" s="42">
        <f t="shared" si="281"/>
        <v>42016.108729097221</v>
      </c>
      <c r="U2577" s="40">
        <f t="shared" si="282"/>
        <v>2015</v>
      </c>
      <c r="V2577" s="40">
        <f t="shared" si="283"/>
        <v>2014</v>
      </c>
      <c r="W2577" s="50">
        <f t="shared" si="286"/>
        <v>30</v>
      </c>
    </row>
    <row r="2578" spans="1:23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13">
        <f t="shared" si="284"/>
        <v>0</v>
      </c>
      <c r="P2578" s="39">
        <f t="shared" si="285"/>
        <v>0</v>
      </c>
      <c r="Q2578" s="39" t="s">
        <v>8315</v>
      </c>
      <c r="R2578" s="39" t="s">
        <v>8311</v>
      </c>
      <c r="S2578" s="42">
        <f t="shared" si="280"/>
        <v>42060.009806099537</v>
      </c>
      <c r="T2578" s="42">
        <f t="shared" si="281"/>
        <v>42104.968144062499</v>
      </c>
      <c r="U2578" s="40">
        <f t="shared" si="282"/>
        <v>2015</v>
      </c>
      <c r="V2578" s="40">
        <f t="shared" si="283"/>
        <v>2015</v>
      </c>
      <c r="W2578" s="50">
        <f t="shared" si="286"/>
        <v>44.958337962962105</v>
      </c>
    </row>
    <row r="2579" spans="1:23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13">
        <f t="shared" si="284"/>
        <v>0</v>
      </c>
      <c r="P2579" s="39">
        <f t="shared" si="285"/>
        <v>0</v>
      </c>
      <c r="Q2579" s="39" t="s">
        <v>8315</v>
      </c>
      <c r="R2579" s="39" t="s">
        <v>8311</v>
      </c>
      <c r="S2579" s="42">
        <f t="shared" si="280"/>
        <v>41830.820570567128</v>
      </c>
      <c r="T2579" s="42">
        <f t="shared" si="281"/>
        <v>41855.820570567128</v>
      </c>
      <c r="U2579" s="40">
        <f t="shared" si="282"/>
        <v>2014</v>
      </c>
      <c r="V2579" s="40">
        <f t="shared" si="283"/>
        <v>2014</v>
      </c>
      <c r="W2579" s="50">
        <f t="shared" si="286"/>
        <v>25</v>
      </c>
    </row>
    <row r="2580" spans="1:23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13">
        <f t="shared" si="284"/>
        <v>0</v>
      </c>
      <c r="P2580" s="39">
        <f t="shared" si="285"/>
        <v>0</v>
      </c>
      <c r="Q2580" s="39" t="s">
        <v>8315</v>
      </c>
      <c r="R2580" s="39" t="s">
        <v>8311</v>
      </c>
      <c r="S2580" s="42">
        <f t="shared" si="280"/>
        <v>42238.022911793982</v>
      </c>
      <c r="T2580" s="42">
        <f t="shared" si="281"/>
        <v>42286.708333333328</v>
      </c>
      <c r="U2580" s="40">
        <f t="shared" si="282"/>
        <v>2015</v>
      </c>
      <c r="V2580" s="40">
        <f t="shared" si="283"/>
        <v>2015</v>
      </c>
      <c r="W2580" s="50">
        <f t="shared" si="286"/>
        <v>48.685421539346862</v>
      </c>
    </row>
    <row r="2581" spans="1:23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13">
        <f t="shared" si="284"/>
        <v>0</v>
      </c>
      <c r="P2581" s="39">
        <f t="shared" si="285"/>
        <v>23.08</v>
      </c>
      <c r="Q2581" s="39" t="s">
        <v>8315</v>
      </c>
      <c r="R2581" s="39" t="s">
        <v>8311</v>
      </c>
      <c r="S2581" s="42">
        <f t="shared" si="280"/>
        <v>41837.829906284722</v>
      </c>
      <c r="T2581" s="42">
        <f t="shared" si="281"/>
        <v>41897.829906284722</v>
      </c>
      <c r="U2581" s="40">
        <f t="shared" si="282"/>
        <v>2014</v>
      </c>
      <c r="V2581" s="40">
        <f t="shared" si="283"/>
        <v>2014</v>
      </c>
      <c r="W2581" s="50">
        <f t="shared" si="286"/>
        <v>60</v>
      </c>
    </row>
    <row r="2582" spans="1:23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13">
        <f t="shared" si="284"/>
        <v>1</v>
      </c>
      <c r="P2582" s="39">
        <f t="shared" si="285"/>
        <v>25.5</v>
      </c>
      <c r="Q2582" s="39" t="s">
        <v>8315</v>
      </c>
      <c r="R2582" s="39" t="s">
        <v>8311</v>
      </c>
      <c r="S2582" s="42">
        <f t="shared" si="280"/>
        <v>42110.326430590278</v>
      </c>
      <c r="T2582" s="42">
        <f t="shared" si="281"/>
        <v>42140.125002314817</v>
      </c>
      <c r="U2582" s="40">
        <f t="shared" si="282"/>
        <v>2015</v>
      </c>
      <c r="V2582" s="40">
        <f t="shared" si="283"/>
        <v>2015</v>
      </c>
      <c r="W2582" s="50">
        <f t="shared" si="286"/>
        <v>29.798571724539215</v>
      </c>
    </row>
    <row r="2583" spans="1:23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13">
        <f t="shared" si="284"/>
        <v>11</v>
      </c>
      <c r="P2583" s="39">
        <f t="shared" si="285"/>
        <v>48.18</v>
      </c>
      <c r="Q2583" s="39" t="s">
        <v>8315</v>
      </c>
      <c r="R2583" s="39" t="s">
        <v>8311</v>
      </c>
      <c r="S2583" s="42">
        <f t="shared" si="280"/>
        <v>42294.628452523146</v>
      </c>
      <c r="T2583" s="42">
        <f t="shared" si="281"/>
        <v>42324.670126134253</v>
      </c>
      <c r="U2583" s="40">
        <f t="shared" si="282"/>
        <v>2015</v>
      </c>
      <c r="V2583" s="40">
        <f t="shared" si="283"/>
        <v>2015</v>
      </c>
      <c r="W2583" s="50">
        <f t="shared" si="286"/>
        <v>30.041673611107399</v>
      </c>
    </row>
    <row r="2584" spans="1:23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13">
        <f t="shared" si="284"/>
        <v>0</v>
      </c>
      <c r="P2584" s="39">
        <f t="shared" si="285"/>
        <v>1</v>
      </c>
      <c r="Q2584" s="39" t="s">
        <v>8315</v>
      </c>
      <c r="R2584" s="39" t="s">
        <v>8311</v>
      </c>
      <c r="S2584" s="42">
        <f t="shared" si="280"/>
        <v>42642.988826782414</v>
      </c>
      <c r="T2584" s="42">
        <f t="shared" si="281"/>
        <v>42672.988826782414</v>
      </c>
      <c r="U2584" s="40">
        <f t="shared" si="282"/>
        <v>2016</v>
      </c>
      <c r="V2584" s="40">
        <f t="shared" si="283"/>
        <v>2016</v>
      </c>
      <c r="W2584" s="50">
        <f t="shared" si="286"/>
        <v>30</v>
      </c>
    </row>
    <row r="2585" spans="1:23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13">
        <f t="shared" si="284"/>
        <v>1</v>
      </c>
      <c r="P2585" s="39">
        <f t="shared" si="285"/>
        <v>1</v>
      </c>
      <c r="Q2585" s="39" t="s">
        <v>8315</v>
      </c>
      <c r="R2585" s="39" t="s">
        <v>8311</v>
      </c>
      <c r="S2585" s="42">
        <f t="shared" si="280"/>
        <v>42019.76945</v>
      </c>
      <c r="T2585" s="42">
        <f t="shared" si="281"/>
        <v>42079.727787962969</v>
      </c>
      <c r="U2585" s="40">
        <f t="shared" si="282"/>
        <v>2015</v>
      </c>
      <c r="V2585" s="40">
        <f t="shared" si="283"/>
        <v>2015</v>
      </c>
      <c r="W2585" s="50">
        <f t="shared" si="286"/>
        <v>59.958337962969381</v>
      </c>
    </row>
    <row r="2586" spans="1:23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13">
        <f t="shared" si="284"/>
        <v>0</v>
      </c>
      <c r="P2586" s="39">
        <f t="shared" si="285"/>
        <v>0</v>
      </c>
      <c r="Q2586" s="39" t="s">
        <v>8315</v>
      </c>
      <c r="R2586" s="39" t="s">
        <v>8311</v>
      </c>
      <c r="S2586" s="42">
        <f t="shared" si="280"/>
        <v>42140.173256585651</v>
      </c>
      <c r="T2586" s="42">
        <f t="shared" si="281"/>
        <v>42170.173256585651</v>
      </c>
      <c r="U2586" s="40">
        <f t="shared" si="282"/>
        <v>2015</v>
      </c>
      <c r="V2586" s="40">
        <f t="shared" si="283"/>
        <v>2015</v>
      </c>
      <c r="W2586" s="50">
        <f t="shared" si="286"/>
        <v>30</v>
      </c>
    </row>
    <row r="2587" spans="1:23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13">
        <f t="shared" si="284"/>
        <v>0</v>
      </c>
      <c r="P2587" s="39">
        <f t="shared" si="285"/>
        <v>50</v>
      </c>
      <c r="Q2587" s="39" t="s">
        <v>8315</v>
      </c>
      <c r="R2587" s="39" t="s">
        <v>8311</v>
      </c>
      <c r="S2587" s="42">
        <f t="shared" si="280"/>
        <v>41795.963340648144</v>
      </c>
      <c r="T2587" s="42">
        <f t="shared" si="281"/>
        <v>41825.963340648144</v>
      </c>
      <c r="U2587" s="40">
        <f t="shared" si="282"/>
        <v>2014</v>
      </c>
      <c r="V2587" s="40">
        <f t="shared" si="283"/>
        <v>2014</v>
      </c>
      <c r="W2587" s="50">
        <f t="shared" si="286"/>
        <v>30</v>
      </c>
    </row>
    <row r="2588" spans="1:23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13">
        <f t="shared" si="284"/>
        <v>0</v>
      </c>
      <c r="P2588" s="39">
        <f t="shared" si="285"/>
        <v>5</v>
      </c>
      <c r="Q2588" s="39" t="s">
        <v>8315</v>
      </c>
      <c r="R2588" s="39" t="s">
        <v>8311</v>
      </c>
      <c r="S2588" s="42">
        <f t="shared" si="280"/>
        <v>42333.330279351852</v>
      </c>
      <c r="T2588" s="42">
        <f t="shared" si="281"/>
        <v>42363.330279351852</v>
      </c>
      <c r="U2588" s="40">
        <f t="shared" si="282"/>
        <v>2015</v>
      </c>
      <c r="V2588" s="40">
        <f t="shared" si="283"/>
        <v>2015</v>
      </c>
      <c r="W2588" s="50">
        <f t="shared" si="286"/>
        <v>30</v>
      </c>
    </row>
    <row r="2589" spans="1:23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13">
        <f t="shared" si="284"/>
        <v>2</v>
      </c>
      <c r="P2589" s="39">
        <f t="shared" si="285"/>
        <v>202.83</v>
      </c>
      <c r="Q2589" s="39" t="s">
        <v>8315</v>
      </c>
      <c r="R2589" s="39" t="s">
        <v>8311</v>
      </c>
      <c r="S2589" s="42">
        <f t="shared" si="280"/>
        <v>42338.675392974539</v>
      </c>
      <c r="T2589" s="42">
        <f t="shared" si="281"/>
        <v>42368.675392974539</v>
      </c>
      <c r="U2589" s="40">
        <f t="shared" si="282"/>
        <v>2015</v>
      </c>
      <c r="V2589" s="40">
        <f t="shared" si="283"/>
        <v>2015</v>
      </c>
      <c r="W2589" s="50">
        <f t="shared" si="286"/>
        <v>30</v>
      </c>
    </row>
    <row r="2590" spans="1:23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13">
        <f t="shared" si="284"/>
        <v>4</v>
      </c>
      <c r="P2590" s="39">
        <f t="shared" si="285"/>
        <v>29.13</v>
      </c>
      <c r="Q2590" s="39" t="s">
        <v>8315</v>
      </c>
      <c r="R2590" s="39" t="s">
        <v>8311</v>
      </c>
      <c r="S2590" s="42">
        <f t="shared" si="280"/>
        <v>42042.67623409722</v>
      </c>
      <c r="T2590" s="42">
        <f t="shared" si="281"/>
        <v>42094.551396296301</v>
      </c>
      <c r="U2590" s="40">
        <f t="shared" si="282"/>
        <v>2015</v>
      </c>
      <c r="V2590" s="40">
        <f t="shared" si="283"/>
        <v>2015</v>
      </c>
      <c r="W2590" s="50">
        <f t="shared" si="286"/>
        <v>51.875162199081387</v>
      </c>
    </row>
    <row r="2591" spans="1:23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13">
        <f t="shared" si="284"/>
        <v>0</v>
      </c>
      <c r="P2591" s="39">
        <f t="shared" si="285"/>
        <v>5</v>
      </c>
      <c r="Q2591" s="39" t="s">
        <v>8315</v>
      </c>
      <c r="R2591" s="39" t="s">
        <v>8311</v>
      </c>
      <c r="S2591" s="42">
        <f t="shared" si="280"/>
        <v>42422.536198229165</v>
      </c>
      <c r="T2591" s="42">
        <f t="shared" si="281"/>
        <v>42452.494536192127</v>
      </c>
      <c r="U2591" s="40">
        <f t="shared" si="282"/>
        <v>2016</v>
      </c>
      <c r="V2591" s="40">
        <f t="shared" si="283"/>
        <v>2016</v>
      </c>
      <c r="W2591" s="50">
        <f t="shared" si="286"/>
        <v>29.958337962962105</v>
      </c>
    </row>
    <row r="2592" spans="1:23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13">
        <f t="shared" si="284"/>
        <v>0</v>
      </c>
      <c r="P2592" s="39">
        <f t="shared" si="285"/>
        <v>0</v>
      </c>
      <c r="Q2592" s="39" t="s">
        <v>8315</v>
      </c>
      <c r="R2592" s="39" t="s">
        <v>8311</v>
      </c>
      <c r="S2592" s="42">
        <f t="shared" si="280"/>
        <v>42388.589091400463</v>
      </c>
      <c r="T2592" s="42">
        <f t="shared" si="281"/>
        <v>42395.589089085654</v>
      </c>
      <c r="U2592" s="40">
        <f t="shared" si="282"/>
        <v>2016</v>
      </c>
      <c r="V2592" s="40">
        <f t="shared" si="283"/>
        <v>2016</v>
      </c>
      <c r="W2592" s="50">
        <f t="shared" si="286"/>
        <v>6.9999976851904648</v>
      </c>
    </row>
    <row r="2593" spans="1:23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13">
        <f t="shared" si="284"/>
        <v>2</v>
      </c>
      <c r="P2593" s="39">
        <f t="shared" si="285"/>
        <v>13</v>
      </c>
      <c r="Q2593" s="39" t="s">
        <v>8315</v>
      </c>
      <c r="R2593" s="39" t="s">
        <v>8311</v>
      </c>
      <c r="S2593" s="42">
        <f t="shared" si="280"/>
        <v>42382.906533842586</v>
      </c>
      <c r="T2593" s="42">
        <f t="shared" si="281"/>
        <v>42442.864871805563</v>
      </c>
      <c r="U2593" s="40">
        <f t="shared" si="282"/>
        <v>2016</v>
      </c>
      <c r="V2593" s="40">
        <f t="shared" si="283"/>
        <v>2016</v>
      </c>
      <c r="W2593" s="50">
        <f t="shared" si="286"/>
        <v>59.958337962976657</v>
      </c>
    </row>
    <row r="2594" spans="1:23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13">
        <f t="shared" si="284"/>
        <v>0</v>
      </c>
      <c r="P2594" s="39">
        <f t="shared" si="285"/>
        <v>50</v>
      </c>
      <c r="Q2594" s="39" t="s">
        <v>8315</v>
      </c>
      <c r="R2594" s="39" t="s">
        <v>8311</v>
      </c>
      <c r="S2594" s="42">
        <f t="shared" si="280"/>
        <v>41887.801173854168</v>
      </c>
      <c r="T2594" s="42">
        <f t="shared" si="281"/>
        <v>41917.801173854168</v>
      </c>
      <c r="U2594" s="40">
        <f t="shared" si="282"/>
        <v>2014</v>
      </c>
      <c r="V2594" s="40">
        <f t="shared" si="283"/>
        <v>2014</v>
      </c>
      <c r="W2594" s="50">
        <f t="shared" si="286"/>
        <v>30</v>
      </c>
    </row>
    <row r="2595" spans="1:23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13">
        <f t="shared" si="284"/>
        <v>0</v>
      </c>
      <c r="P2595" s="39">
        <f t="shared" si="285"/>
        <v>0</v>
      </c>
      <c r="Q2595" s="39" t="s">
        <v>8315</v>
      </c>
      <c r="R2595" s="39" t="s">
        <v>8311</v>
      </c>
      <c r="S2595" s="42">
        <f t="shared" si="280"/>
        <v>42089.845208634259</v>
      </c>
      <c r="T2595" s="42">
        <f t="shared" si="281"/>
        <v>42119.845208634259</v>
      </c>
      <c r="U2595" s="40">
        <f t="shared" si="282"/>
        <v>2015</v>
      </c>
      <c r="V2595" s="40">
        <f t="shared" si="283"/>
        <v>2015</v>
      </c>
      <c r="W2595" s="50">
        <f t="shared" si="286"/>
        <v>30</v>
      </c>
    </row>
    <row r="2596" spans="1:23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13">
        <f t="shared" si="284"/>
        <v>0</v>
      </c>
      <c r="P2596" s="39">
        <f t="shared" si="285"/>
        <v>1</v>
      </c>
      <c r="Q2596" s="39" t="s">
        <v>8315</v>
      </c>
      <c r="R2596" s="39" t="s">
        <v>8311</v>
      </c>
      <c r="S2596" s="42">
        <f t="shared" si="280"/>
        <v>41828.967919305556</v>
      </c>
      <c r="T2596" s="42">
        <f t="shared" si="281"/>
        <v>41858.967919305556</v>
      </c>
      <c r="U2596" s="40">
        <f t="shared" si="282"/>
        <v>2014</v>
      </c>
      <c r="V2596" s="40">
        <f t="shared" si="283"/>
        <v>2014</v>
      </c>
      <c r="W2596" s="50">
        <f t="shared" si="286"/>
        <v>30</v>
      </c>
    </row>
    <row r="2597" spans="1:23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13">
        <f t="shared" si="284"/>
        <v>12</v>
      </c>
      <c r="P2597" s="39">
        <f t="shared" si="285"/>
        <v>96.05</v>
      </c>
      <c r="Q2597" s="39" t="s">
        <v>8315</v>
      </c>
      <c r="R2597" s="39" t="s">
        <v>8311</v>
      </c>
      <c r="S2597" s="42">
        <f t="shared" si="280"/>
        <v>42760.244218749998</v>
      </c>
      <c r="T2597" s="42">
        <f t="shared" si="281"/>
        <v>42790.244218749998</v>
      </c>
      <c r="U2597" s="40">
        <f t="shared" si="282"/>
        <v>2017</v>
      </c>
      <c r="V2597" s="40">
        <f t="shared" si="283"/>
        <v>2017</v>
      </c>
      <c r="W2597" s="50">
        <f t="shared" si="286"/>
        <v>30</v>
      </c>
    </row>
    <row r="2598" spans="1:23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13">
        <f t="shared" si="284"/>
        <v>24</v>
      </c>
      <c r="P2598" s="39">
        <f t="shared" si="285"/>
        <v>305.77999999999997</v>
      </c>
      <c r="Q2598" s="39" t="s">
        <v>8315</v>
      </c>
      <c r="R2598" s="39" t="s">
        <v>8311</v>
      </c>
      <c r="S2598" s="42">
        <f t="shared" si="280"/>
        <v>41828.664456122686</v>
      </c>
      <c r="T2598" s="42">
        <f t="shared" si="281"/>
        <v>41858.664456122686</v>
      </c>
      <c r="U2598" s="40">
        <f t="shared" si="282"/>
        <v>2014</v>
      </c>
      <c r="V2598" s="40">
        <f t="shared" si="283"/>
        <v>2014</v>
      </c>
      <c r="W2598" s="50">
        <f t="shared" si="286"/>
        <v>30</v>
      </c>
    </row>
    <row r="2599" spans="1:23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13">
        <f t="shared" si="284"/>
        <v>6</v>
      </c>
      <c r="P2599" s="39">
        <f t="shared" si="285"/>
        <v>12.14</v>
      </c>
      <c r="Q2599" s="39" t="s">
        <v>8315</v>
      </c>
      <c r="R2599" s="39" t="s">
        <v>8311</v>
      </c>
      <c r="S2599" s="42">
        <f t="shared" si="280"/>
        <v>42510.341642557876</v>
      </c>
      <c r="T2599" s="42">
        <f t="shared" si="281"/>
        <v>42540.341642557876</v>
      </c>
      <c r="U2599" s="40">
        <f t="shared" si="282"/>
        <v>2016</v>
      </c>
      <c r="V2599" s="40">
        <f t="shared" si="283"/>
        <v>2016</v>
      </c>
      <c r="W2599" s="50">
        <f t="shared" si="286"/>
        <v>30</v>
      </c>
    </row>
    <row r="2600" spans="1:23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13">
        <f t="shared" si="284"/>
        <v>39</v>
      </c>
      <c r="P2600" s="39">
        <f t="shared" si="285"/>
        <v>83.57</v>
      </c>
      <c r="Q2600" s="39" t="s">
        <v>8315</v>
      </c>
      <c r="R2600" s="39" t="s">
        <v>8311</v>
      </c>
      <c r="S2600" s="42">
        <f t="shared" si="280"/>
        <v>42240.840289363427</v>
      </c>
      <c r="T2600" s="42">
        <f t="shared" si="281"/>
        <v>42270.840289363427</v>
      </c>
      <c r="U2600" s="40">
        <f t="shared" si="282"/>
        <v>2015</v>
      </c>
      <c r="V2600" s="40">
        <f t="shared" si="283"/>
        <v>2015</v>
      </c>
      <c r="W2600" s="50">
        <f t="shared" si="286"/>
        <v>30</v>
      </c>
    </row>
    <row r="2601" spans="1:23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13">
        <f t="shared" si="284"/>
        <v>1</v>
      </c>
      <c r="P2601" s="39">
        <f t="shared" si="285"/>
        <v>18</v>
      </c>
      <c r="Q2601" s="39" t="s">
        <v>8315</v>
      </c>
      <c r="R2601" s="39" t="s">
        <v>8311</v>
      </c>
      <c r="S2601" s="42">
        <f t="shared" si="280"/>
        <v>41809.754017905092</v>
      </c>
      <c r="T2601" s="42">
        <f t="shared" si="281"/>
        <v>41854.754017905092</v>
      </c>
      <c r="U2601" s="40">
        <f t="shared" si="282"/>
        <v>2014</v>
      </c>
      <c r="V2601" s="40">
        <f t="shared" si="283"/>
        <v>2014</v>
      </c>
      <c r="W2601" s="50">
        <f t="shared" si="286"/>
        <v>45</v>
      </c>
    </row>
    <row r="2602" spans="1:23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13">
        <f t="shared" si="284"/>
        <v>7</v>
      </c>
      <c r="P2602" s="39">
        <f t="shared" si="285"/>
        <v>115.53</v>
      </c>
      <c r="Q2602" s="39" t="s">
        <v>8315</v>
      </c>
      <c r="R2602" s="39" t="s">
        <v>8311</v>
      </c>
      <c r="S2602" s="42">
        <f t="shared" si="280"/>
        <v>42394.900472222216</v>
      </c>
      <c r="T2602" s="42">
        <f t="shared" si="281"/>
        <v>42454.858798611109</v>
      </c>
      <c r="U2602" s="40">
        <f t="shared" si="282"/>
        <v>2016</v>
      </c>
      <c r="V2602" s="40">
        <f t="shared" si="283"/>
        <v>2016</v>
      </c>
      <c r="W2602" s="50">
        <f t="shared" si="286"/>
        <v>59.958326388892601</v>
      </c>
    </row>
    <row r="2603" spans="1:23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13">
        <f t="shared" si="284"/>
        <v>661</v>
      </c>
      <c r="P2603" s="39">
        <f t="shared" si="285"/>
        <v>21.9</v>
      </c>
      <c r="Q2603" s="39" t="s">
        <v>8353</v>
      </c>
      <c r="R2603" s="39" t="s">
        <v>8351</v>
      </c>
      <c r="S2603" s="42">
        <f t="shared" si="280"/>
        <v>41150.902191539353</v>
      </c>
      <c r="T2603" s="42">
        <f t="shared" si="281"/>
        <v>41165.165980787038</v>
      </c>
      <c r="U2603" s="40">
        <f t="shared" si="282"/>
        <v>2012</v>
      </c>
      <c r="V2603" s="40">
        <f t="shared" si="283"/>
        <v>2012</v>
      </c>
      <c r="W2603" s="50">
        <f t="shared" si="286"/>
        <v>14.263789247685054</v>
      </c>
    </row>
    <row r="2604" spans="1:23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13">
        <f t="shared" si="284"/>
        <v>326</v>
      </c>
      <c r="P2604" s="39">
        <f t="shared" si="285"/>
        <v>80.02</v>
      </c>
      <c r="Q2604" s="39" t="s">
        <v>8353</v>
      </c>
      <c r="R2604" s="39" t="s">
        <v>8351</v>
      </c>
      <c r="S2604" s="42">
        <f t="shared" si="280"/>
        <v>41915.747326018522</v>
      </c>
      <c r="T2604" s="42">
        <f t="shared" si="281"/>
        <v>41955.888891203707</v>
      </c>
      <c r="U2604" s="40">
        <f t="shared" si="282"/>
        <v>2014</v>
      </c>
      <c r="V2604" s="40">
        <f t="shared" si="283"/>
        <v>2014</v>
      </c>
      <c r="W2604" s="50">
        <f t="shared" si="286"/>
        <v>40.141565185185755</v>
      </c>
    </row>
    <row r="2605" spans="1:23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13">
        <f t="shared" si="284"/>
        <v>101</v>
      </c>
      <c r="P2605" s="39">
        <f t="shared" si="285"/>
        <v>35.520000000000003</v>
      </c>
      <c r="Q2605" s="39" t="s">
        <v>8353</v>
      </c>
      <c r="R2605" s="39" t="s">
        <v>8351</v>
      </c>
      <c r="S2605" s="42">
        <f t="shared" si="280"/>
        <v>41617.912662662035</v>
      </c>
      <c r="T2605" s="42">
        <f t="shared" si="281"/>
        <v>41631.912669606478</v>
      </c>
      <c r="U2605" s="40">
        <f t="shared" si="282"/>
        <v>2013</v>
      </c>
      <c r="V2605" s="40">
        <f t="shared" si="283"/>
        <v>2013</v>
      </c>
      <c r="W2605" s="50">
        <f t="shared" si="286"/>
        <v>14.000006944443157</v>
      </c>
    </row>
    <row r="2606" spans="1:23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13">
        <f t="shared" si="284"/>
        <v>104</v>
      </c>
      <c r="P2606" s="39">
        <f t="shared" si="285"/>
        <v>64.930000000000007</v>
      </c>
      <c r="Q2606" s="39" t="s">
        <v>8353</v>
      </c>
      <c r="R2606" s="39" t="s">
        <v>8351</v>
      </c>
      <c r="S2606" s="42">
        <f t="shared" si="280"/>
        <v>40998.051192395833</v>
      </c>
      <c r="T2606" s="42">
        <f t="shared" si="281"/>
        <v>41028.051192395833</v>
      </c>
      <c r="U2606" s="40">
        <f t="shared" si="282"/>
        <v>2012</v>
      </c>
      <c r="V2606" s="40">
        <f t="shared" si="283"/>
        <v>2012</v>
      </c>
      <c r="W2606" s="50">
        <f t="shared" si="286"/>
        <v>30</v>
      </c>
    </row>
    <row r="2607" spans="1:23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13">
        <f t="shared" si="284"/>
        <v>107</v>
      </c>
      <c r="P2607" s="39">
        <f t="shared" si="285"/>
        <v>60.97</v>
      </c>
      <c r="Q2607" s="39" t="s">
        <v>8353</v>
      </c>
      <c r="R2607" s="39" t="s">
        <v>8351</v>
      </c>
      <c r="S2607" s="42">
        <f t="shared" si="280"/>
        <v>42508.541555439821</v>
      </c>
      <c r="T2607" s="42">
        <f t="shared" si="281"/>
        <v>42538.541555439821</v>
      </c>
      <c r="U2607" s="40">
        <f t="shared" si="282"/>
        <v>2016</v>
      </c>
      <c r="V2607" s="40">
        <f t="shared" si="283"/>
        <v>2016</v>
      </c>
      <c r="W2607" s="50">
        <f t="shared" si="286"/>
        <v>30</v>
      </c>
    </row>
    <row r="2608" spans="1:23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13">
        <f t="shared" si="284"/>
        <v>110</v>
      </c>
      <c r="P2608" s="39">
        <f t="shared" si="285"/>
        <v>31.44</v>
      </c>
      <c r="Q2608" s="39" t="s">
        <v>8353</v>
      </c>
      <c r="R2608" s="39" t="s">
        <v>8351</v>
      </c>
      <c r="S2608" s="42">
        <f t="shared" si="280"/>
        <v>41726.712759050926</v>
      </c>
      <c r="T2608" s="42">
        <f t="shared" si="281"/>
        <v>41758.712756736109</v>
      </c>
      <c r="U2608" s="40">
        <f t="shared" si="282"/>
        <v>2014</v>
      </c>
      <c r="V2608" s="40">
        <f t="shared" si="283"/>
        <v>2014</v>
      </c>
      <c r="W2608" s="50">
        <f t="shared" si="286"/>
        <v>31.999997685183189</v>
      </c>
    </row>
    <row r="2609" spans="1:23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13">
        <f t="shared" si="284"/>
        <v>408</v>
      </c>
      <c r="P2609" s="39">
        <f t="shared" si="285"/>
        <v>81.95</v>
      </c>
      <c r="Q2609" s="39" t="s">
        <v>8353</v>
      </c>
      <c r="R2609" s="39" t="s">
        <v>8351</v>
      </c>
      <c r="S2609" s="42">
        <f t="shared" si="280"/>
        <v>42184.874682546295</v>
      </c>
      <c r="T2609" s="42">
        <f t="shared" si="281"/>
        <v>42228.083342592596</v>
      </c>
      <c r="U2609" s="40">
        <f t="shared" si="282"/>
        <v>2015</v>
      </c>
      <c r="V2609" s="40">
        <f t="shared" si="283"/>
        <v>2015</v>
      </c>
      <c r="W2609" s="50">
        <f t="shared" si="286"/>
        <v>43.208660046300793</v>
      </c>
    </row>
    <row r="2610" spans="1:23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13">
        <f t="shared" si="284"/>
        <v>224</v>
      </c>
      <c r="P2610" s="39">
        <f t="shared" si="285"/>
        <v>58.93</v>
      </c>
      <c r="Q2610" s="39" t="s">
        <v>8353</v>
      </c>
      <c r="R2610" s="39" t="s">
        <v>8351</v>
      </c>
      <c r="S2610" s="42">
        <f t="shared" si="280"/>
        <v>42767.801718379633</v>
      </c>
      <c r="T2610" s="42">
        <f t="shared" si="281"/>
        <v>42809</v>
      </c>
      <c r="U2610" s="40">
        <f t="shared" si="282"/>
        <v>2017</v>
      </c>
      <c r="V2610" s="40">
        <f t="shared" si="283"/>
        <v>2017</v>
      </c>
      <c r="W2610" s="50">
        <f t="shared" si="286"/>
        <v>41.198281620367197</v>
      </c>
    </row>
    <row r="2611" spans="1:23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13">
        <f t="shared" si="284"/>
        <v>304</v>
      </c>
      <c r="P2611" s="39">
        <f t="shared" si="285"/>
        <v>157.29</v>
      </c>
      <c r="Q2611" s="39" t="s">
        <v>8353</v>
      </c>
      <c r="R2611" s="39" t="s">
        <v>8351</v>
      </c>
      <c r="S2611" s="42">
        <f t="shared" si="280"/>
        <v>41075.237869803241</v>
      </c>
      <c r="T2611" s="42">
        <f t="shared" si="281"/>
        <v>41105.237869803241</v>
      </c>
      <c r="U2611" s="40">
        <f t="shared" si="282"/>
        <v>2012</v>
      </c>
      <c r="V2611" s="40">
        <f t="shared" si="283"/>
        <v>2012</v>
      </c>
      <c r="W2611" s="50">
        <f t="shared" si="286"/>
        <v>30</v>
      </c>
    </row>
    <row r="2612" spans="1:23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13">
        <f t="shared" si="284"/>
        <v>141</v>
      </c>
      <c r="P2612" s="39">
        <f t="shared" si="285"/>
        <v>55.76</v>
      </c>
      <c r="Q2612" s="39" t="s">
        <v>8353</v>
      </c>
      <c r="R2612" s="39" t="s">
        <v>8351</v>
      </c>
      <c r="S2612" s="42">
        <f t="shared" si="280"/>
        <v>42564.881077835649</v>
      </c>
      <c r="T2612" s="42">
        <f t="shared" si="281"/>
        <v>42604.290973842595</v>
      </c>
      <c r="U2612" s="40">
        <f t="shared" si="282"/>
        <v>2016</v>
      </c>
      <c r="V2612" s="40">
        <f t="shared" si="283"/>
        <v>2016</v>
      </c>
      <c r="W2612" s="50">
        <f t="shared" si="286"/>
        <v>39.409896006945928</v>
      </c>
    </row>
    <row r="2613" spans="1:23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13">
        <f t="shared" si="284"/>
        <v>2791</v>
      </c>
      <c r="P2613" s="39">
        <f t="shared" si="285"/>
        <v>83.8</v>
      </c>
      <c r="Q2613" s="39" t="s">
        <v>8353</v>
      </c>
      <c r="R2613" s="39" t="s">
        <v>8351</v>
      </c>
      <c r="S2613" s="42">
        <f t="shared" si="280"/>
        <v>42704.335810347227</v>
      </c>
      <c r="T2613" s="42">
        <f t="shared" si="281"/>
        <v>42737.957649768519</v>
      </c>
      <c r="U2613" s="40">
        <f t="shared" si="282"/>
        <v>2017</v>
      </c>
      <c r="V2613" s="40">
        <f t="shared" si="283"/>
        <v>2016</v>
      </c>
      <c r="W2613" s="50">
        <f t="shared" si="286"/>
        <v>33.621839421291952</v>
      </c>
    </row>
    <row r="2614" spans="1:23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13">
        <f t="shared" si="284"/>
        <v>172</v>
      </c>
      <c r="P2614" s="39">
        <f t="shared" si="285"/>
        <v>58.42</v>
      </c>
      <c r="Q2614" s="39" t="s">
        <v>8353</v>
      </c>
      <c r="R2614" s="39" t="s">
        <v>8351</v>
      </c>
      <c r="S2614" s="42">
        <f t="shared" si="280"/>
        <v>41982.143177893522</v>
      </c>
      <c r="T2614" s="42">
        <f t="shared" si="281"/>
        <v>42013.143182523148</v>
      </c>
      <c r="U2614" s="40">
        <f t="shared" si="282"/>
        <v>2015</v>
      </c>
      <c r="V2614" s="40">
        <f t="shared" si="283"/>
        <v>2014</v>
      </c>
      <c r="W2614" s="50">
        <f t="shared" si="286"/>
        <v>31.000004629626346</v>
      </c>
    </row>
    <row r="2615" spans="1:23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13">
        <f t="shared" si="284"/>
        <v>101</v>
      </c>
      <c r="P2615" s="39">
        <f t="shared" si="285"/>
        <v>270.57</v>
      </c>
      <c r="Q2615" s="39" t="s">
        <v>8353</v>
      </c>
      <c r="R2615" s="39" t="s">
        <v>8351</v>
      </c>
      <c r="S2615" s="42">
        <f t="shared" si="280"/>
        <v>41143.818220995367</v>
      </c>
      <c r="T2615" s="42">
        <f t="shared" si="281"/>
        <v>41173.818220995367</v>
      </c>
      <c r="U2615" s="40">
        <f t="shared" si="282"/>
        <v>2012</v>
      </c>
      <c r="V2615" s="40">
        <f t="shared" si="283"/>
        <v>2012</v>
      </c>
      <c r="W2615" s="50">
        <f t="shared" si="286"/>
        <v>30</v>
      </c>
    </row>
    <row r="2616" spans="1:23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13">
        <f t="shared" si="284"/>
        <v>102</v>
      </c>
      <c r="P2616" s="39">
        <f t="shared" si="285"/>
        <v>107.1</v>
      </c>
      <c r="Q2616" s="39" t="s">
        <v>8353</v>
      </c>
      <c r="R2616" s="39" t="s">
        <v>8351</v>
      </c>
      <c r="S2616" s="42">
        <f t="shared" si="280"/>
        <v>41730.708479305555</v>
      </c>
      <c r="T2616" s="42">
        <f t="shared" si="281"/>
        <v>41759.208333333336</v>
      </c>
      <c r="U2616" s="40">
        <f t="shared" si="282"/>
        <v>2014</v>
      </c>
      <c r="V2616" s="40">
        <f t="shared" si="283"/>
        <v>2014</v>
      </c>
      <c r="W2616" s="50">
        <f t="shared" si="286"/>
        <v>28.499854027781112</v>
      </c>
    </row>
    <row r="2617" spans="1:23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13">
        <f t="shared" si="284"/>
        <v>170</v>
      </c>
      <c r="P2617" s="39">
        <f t="shared" si="285"/>
        <v>47.18</v>
      </c>
      <c r="Q2617" s="39" t="s">
        <v>8353</v>
      </c>
      <c r="R2617" s="39" t="s">
        <v>8351</v>
      </c>
      <c r="S2617" s="42">
        <f t="shared" si="280"/>
        <v>42453.497275046291</v>
      </c>
      <c r="T2617" s="42">
        <f t="shared" si="281"/>
        <v>42490.500006944443</v>
      </c>
      <c r="U2617" s="40">
        <f t="shared" si="282"/>
        <v>2016</v>
      </c>
      <c r="V2617" s="40">
        <f t="shared" si="283"/>
        <v>2016</v>
      </c>
      <c r="W2617" s="50">
        <f t="shared" si="286"/>
        <v>37.002731898151978</v>
      </c>
    </row>
    <row r="2618" spans="1:23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13">
        <f t="shared" si="284"/>
        <v>115</v>
      </c>
      <c r="P2618" s="39">
        <f t="shared" si="285"/>
        <v>120.31</v>
      </c>
      <c r="Q2618" s="39" t="s">
        <v>8353</v>
      </c>
      <c r="R2618" s="39" t="s">
        <v>8351</v>
      </c>
      <c r="S2618" s="42">
        <f t="shared" si="280"/>
        <v>42211.994557048616</v>
      </c>
      <c r="T2618" s="42">
        <f t="shared" si="281"/>
        <v>42241.994557048616</v>
      </c>
      <c r="U2618" s="40">
        <f t="shared" si="282"/>
        <v>2015</v>
      </c>
      <c r="V2618" s="40">
        <f t="shared" si="283"/>
        <v>2015</v>
      </c>
      <c r="W2618" s="50">
        <f t="shared" si="286"/>
        <v>30</v>
      </c>
    </row>
    <row r="2619" spans="1:23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13">
        <f t="shared" si="284"/>
        <v>878</v>
      </c>
      <c r="P2619" s="39">
        <f t="shared" si="285"/>
        <v>27.6</v>
      </c>
      <c r="Q2619" s="39" t="s">
        <v>8353</v>
      </c>
      <c r="R2619" s="39" t="s">
        <v>8351</v>
      </c>
      <c r="S2619" s="42">
        <f t="shared" si="280"/>
        <v>41902.874441562497</v>
      </c>
      <c r="T2619" s="42">
        <f t="shared" si="281"/>
        <v>41932.874441562497</v>
      </c>
      <c r="U2619" s="40">
        <f t="shared" si="282"/>
        <v>2014</v>
      </c>
      <c r="V2619" s="40">
        <f t="shared" si="283"/>
        <v>2014</v>
      </c>
      <c r="W2619" s="50">
        <f t="shared" si="286"/>
        <v>30</v>
      </c>
    </row>
    <row r="2620" spans="1:23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13">
        <f t="shared" si="284"/>
        <v>105</v>
      </c>
      <c r="P2620" s="39">
        <f t="shared" si="285"/>
        <v>205.3</v>
      </c>
      <c r="Q2620" s="39" t="s">
        <v>8353</v>
      </c>
      <c r="R2620" s="39" t="s">
        <v>8351</v>
      </c>
      <c r="S2620" s="42">
        <f t="shared" si="280"/>
        <v>42279.792378020837</v>
      </c>
      <c r="T2620" s="42">
        <f t="shared" si="281"/>
        <v>42339.834040057875</v>
      </c>
      <c r="U2620" s="40">
        <f t="shared" si="282"/>
        <v>2015</v>
      </c>
      <c r="V2620" s="40">
        <f t="shared" si="283"/>
        <v>2015</v>
      </c>
      <c r="W2620" s="50">
        <f t="shared" si="286"/>
        <v>60.041662037037895</v>
      </c>
    </row>
    <row r="2621" spans="1:23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13">
        <f t="shared" si="284"/>
        <v>188</v>
      </c>
      <c r="P2621" s="39">
        <f t="shared" si="285"/>
        <v>35.549999999999997</v>
      </c>
      <c r="Q2621" s="39" t="s">
        <v>8353</v>
      </c>
      <c r="R2621" s="39" t="s">
        <v>8351</v>
      </c>
      <c r="S2621" s="42">
        <f t="shared" si="280"/>
        <v>42273.884305601852</v>
      </c>
      <c r="T2621" s="42">
        <f t="shared" si="281"/>
        <v>42300.458333333328</v>
      </c>
      <c r="U2621" s="40">
        <f t="shared" si="282"/>
        <v>2015</v>
      </c>
      <c r="V2621" s="40">
        <f t="shared" si="283"/>
        <v>2015</v>
      </c>
      <c r="W2621" s="50">
        <f t="shared" si="286"/>
        <v>26.574027731476235</v>
      </c>
    </row>
    <row r="2622" spans="1:23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13">
        <f t="shared" si="284"/>
        <v>144</v>
      </c>
      <c r="P2622" s="39">
        <f t="shared" si="285"/>
        <v>74.64</v>
      </c>
      <c r="Q2622" s="39" t="s">
        <v>8353</v>
      </c>
      <c r="R2622" s="39" t="s">
        <v>8351</v>
      </c>
      <c r="S2622" s="42">
        <f t="shared" si="280"/>
        <v>42251.167155578703</v>
      </c>
      <c r="T2622" s="42">
        <f t="shared" si="281"/>
        <v>42288.041668981481</v>
      </c>
      <c r="U2622" s="40">
        <f t="shared" si="282"/>
        <v>2015</v>
      </c>
      <c r="V2622" s="40">
        <f t="shared" si="283"/>
        <v>2015</v>
      </c>
      <c r="W2622" s="50">
        <f t="shared" si="286"/>
        <v>36.874513402777666</v>
      </c>
    </row>
    <row r="2623" spans="1:23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13">
        <f t="shared" si="284"/>
        <v>146</v>
      </c>
      <c r="P2623" s="39">
        <f t="shared" si="285"/>
        <v>47.06</v>
      </c>
      <c r="Q2623" s="39" t="s">
        <v>8353</v>
      </c>
      <c r="R2623" s="39" t="s">
        <v>8351</v>
      </c>
      <c r="S2623" s="42">
        <f t="shared" si="280"/>
        <v>42115.747557731476</v>
      </c>
      <c r="T2623" s="42">
        <f t="shared" si="281"/>
        <v>42145.747557731476</v>
      </c>
      <c r="U2623" s="40">
        <f t="shared" si="282"/>
        <v>2015</v>
      </c>
      <c r="V2623" s="40">
        <f t="shared" si="283"/>
        <v>2015</v>
      </c>
      <c r="W2623" s="50">
        <f t="shared" si="286"/>
        <v>30</v>
      </c>
    </row>
    <row r="2624" spans="1:23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13">
        <f t="shared" si="284"/>
        <v>131</v>
      </c>
      <c r="P2624" s="39">
        <f t="shared" si="285"/>
        <v>26.59</v>
      </c>
      <c r="Q2624" s="39" t="s">
        <v>8353</v>
      </c>
      <c r="R2624" s="39" t="s">
        <v>8351</v>
      </c>
      <c r="S2624" s="42">
        <f t="shared" si="280"/>
        <v>42689.743243240737</v>
      </c>
      <c r="T2624" s="42">
        <f t="shared" si="281"/>
        <v>42734.743243240737</v>
      </c>
      <c r="U2624" s="40">
        <f t="shared" si="282"/>
        <v>2016</v>
      </c>
      <c r="V2624" s="40">
        <f t="shared" si="283"/>
        <v>2016</v>
      </c>
      <c r="W2624" s="50">
        <f t="shared" si="286"/>
        <v>45</v>
      </c>
    </row>
    <row r="2625" spans="1:23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13">
        <f t="shared" si="284"/>
        <v>114</v>
      </c>
      <c r="P2625" s="39">
        <f t="shared" si="285"/>
        <v>36.770000000000003</v>
      </c>
      <c r="Q2625" s="39" t="s">
        <v>8353</v>
      </c>
      <c r="R2625" s="39" t="s">
        <v>8351</v>
      </c>
      <c r="S2625" s="42">
        <f t="shared" si="280"/>
        <v>42692.256555162036</v>
      </c>
      <c r="T2625" s="42">
        <f t="shared" si="281"/>
        <v>42706.256562106486</v>
      </c>
      <c r="U2625" s="40">
        <f t="shared" si="282"/>
        <v>2016</v>
      </c>
      <c r="V2625" s="40">
        <f t="shared" si="283"/>
        <v>2016</v>
      </c>
      <c r="W2625" s="50">
        <f t="shared" si="286"/>
        <v>14.000006944450433</v>
      </c>
    </row>
    <row r="2626" spans="1:23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13">
        <f t="shared" si="284"/>
        <v>1379</v>
      </c>
      <c r="P2626" s="39">
        <f t="shared" si="285"/>
        <v>31.82</v>
      </c>
      <c r="Q2626" s="39" t="s">
        <v>8353</v>
      </c>
      <c r="R2626" s="39" t="s">
        <v>8351</v>
      </c>
      <c r="S2626" s="42">
        <f t="shared" ref="S2626:S2689" si="287">((((LEFT(J2626,10) &amp; "." &amp; RIGHT(J2626,3))/60)/60)/24)+DATE(1970,1,1)</f>
        <v>41144.421555810186</v>
      </c>
      <c r="T2626" s="42">
        <f t="shared" ref="T2626:T2689" si="288">((((LEFT(I2626,10) &amp; "." &amp; RIGHT(I2626,3))/60)/60)/24)+DATE(1970,1,1)</f>
        <v>41165.421560439812</v>
      </c>
      <c r="U2626" s="40">
        <f t="shared" ref="U2626:U2689" si="289">YEAR(T2626)</f>
        <v>2012</v>
      </c>
      <c r="V2626" s="40">
        <f t="shared" ref="V2626:V2689" si="290">YEAR(S2626)</f>
        <v>2012</v>
      </c>
      <c r="W2626" s="50">
        <f t="shared" si="286"/>
        <v>21.000004629626346</v>
      </c>
    </row>
    <row r="2627" spans="1:23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13">
        <f t="shared" ref="O2627:O2690" si="291">IFERROR(ROUND(E2627/D2627*100,0),"no backers")</f>
        <v>956</v>
      </c>
      <c r="P2627" s="39">
        <f t="shared" ref="P2627:P2690" si="292">IFERROR(ROUND(E2627/L2627,2),0)</f>
        <v>27.58</v>
      </c>
      <c r="Q2627" s="39" t="s">
        <v>8353</v>
      </c>
      <c r="R2627" s="39" t="s">
        <v>8351</v>
      </c>
      <c r="S2627" s="42">
        <f t="shared" si="287"/>
        <v>42658.810284814812</v>
      </c>
      <c r="T2627" s="42">
        <f t="shared" si="288"/>
        <v>42683.85194685185</v>
      </c>
      <c r="U2627" s="40">
        <f t="shared" si="289"/>
        <v>2016</v>
      </c>
      <c r="V2627" s="40">
        <f t="shared" si="290"/>
        <v>2016</v>
      </c>
      <c r="W2627" s="50">
        <f t="shared" ref="W2627:W2690" si="293">T2627-S2627</f>
        <v>25.041662037037895</v>
      </c>
    </row>
    <row r="2628" spans="1:23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13">
        <f t="shared" si="291"/>
        <v>112</v>
      </c>
      <c r="P2628" s="39">
        <f t="shared" si="292"/>
        <v>56</v>
      </c>
      <c r="Q2628" s="39" t="s">
        <v>8353</v>
      </c>
      <c r="R2628" s="39" t="s">
        <v>8351</v>
      </c>
      <c r="S2628" s="42">
        <f t="shared" si="287"/>
        <v>42128.628123483795</v>
      </c>
      <c r="T2628" s="42">
        <f t="shared" si="288"/>
        <v>42158.628123483795</v>
      </c>
      <c r="U2628" s="40">
        <f t="shared" si="289"/>
        <v>2015</v>
      </c>
      <c r="V2628" s="40">
        <f t="shared" si="290"/>
        <v>2015</v>
      </c>
      <c r="W2628" s="50">
        <f t="shared" si="293"/>
        <v>30</v>
      </c>
    </row>
    <row r="2629" spans="1:23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13">
        <f t="shared" si="291"/>
        <v>647</v>
      </c>
      <c r="P2629" s="39">
        <f t="shared" si="292"/>
        <v>21.56</v>
      </c>
      <c r="Q2629" s="39" t="s">
        <v>8353</v>
      </c>
      <c r="R2629" s="39" t="s">
        <v>8351</v>
      </c>
      <c r="S2629" s="42">
        <f t="shared" si="287"/>
        <v>42304.82941737269</v>
      </c>
      <c r="T2629" s="42">
        <f t="shared" si="288"/>
        <v>42334.871079409721</v>
      </c>
      <c r="U2629" s="40">
        <f t="shared" si="289"/>
        <v>2015</v>
      </c>
      <c r="V2629" s="40">
        <f t="shared" si="290"/>
        <v>2015</v>
      </c>
      <c r="W2629" s="50">
        <f t="shared" si="293"/>
        <v>30.041662037030619</v>
      </c>
    </row>
    <row r="2630" spans="1:23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13">
        <f t="shared" si="291"/>
        <v>110</v>
      </c>
      <c r="P2630" s="39">
        <f t="shared" si="292"/>
        <v>44.1</v>
      </c>
      <c r="Q2630" s="39" t="s">
        <v>8353</v>
      </c>
      <c r="R2630" s="39" t="s">
        <v>8351</v>
      </c>
      <c r="S2630" s="42">
        <f t="shared" si="287"/>
        <v>41953.9660540162</v>
      </c>
      <c r="T2630" s="42">
        <f t="shared" si="288"/>
        <v>41973.9660540162</v>
      </c>
      <c r="U2630" s="40">
        <f t="shared" si="289"/>
        <v>2014</v>
      </c>
      <c r="V2630" s="40">
        <f t="shared" si="290"/>
        <v>2014</v>
      </c>
      <c r="W2630" s="50">
        <f t="shared" si="293"/>
        <v>20</v>
      </c>
    </row>
    <row r="2631" spans="1:23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13">
        <f t="shared" si="291"/>
        <v>128</v>
      </c>
      <c r="P2631" s="39">
        <f t="shared" si="292"/>
        <v>63.87</v>
      </c>
      <c r="Q2631" s="39" t="s">
        <v>8353</v>
      </c>
      <c r="R2631" s="39" t="s">
        <v>8351</v>
      </c>
      <c r="S2631" s="42">
        <f t="shared" si="287"/>
        <v>42108.538450486114</v>
      </c>
      <c r="T2631" s="42">
        <f t="shared" si="288"/>
        <v>42138.538450486114</v>
      </c>
      <c r="U2631" s="40">
        <f t="shared" si="289"/>
        <v>2015</v>
      </c>
      <c r="V2631" s="40">
        <f t="shared" si="290"/>
        <v>2015</v>
      </c>
      <c r="W2631" s="50">
        <f t="shared" si="293"/>
        <v>30</v>
      </c>
    </row>
    <row r="2632" spans="1:23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13">
        <f t="shared" si="291"/>
        <v>158</v>
      </c>
      <c r="P2632" s="39">
        <f t="shared" si="292"/>
        <v>38.99</v>
      </c>
      <c r="Q2632" s="39" t="s">
        <v>8353</v>
      </c>
      <c r="R2632" s="39" t="s">
        <v>8351</v>
      </c>
      <c r="S2632" s="42">
        <f t="shared" si="287"/>
        <v>42524.105464259257</v>
      </c>
      <c r="T2632" s="42">
        <f t="shared" si="288"/>
        <v>42551.416675925924</v>
      </c>
      <c r="U2632" s="40">
        <f t="shared" si="289"/>
        <v>2016</v>
      </c>
      <c r="V2632" s="40">
        <f t="shared" si="290"/>
        <v>2016</v>
      </c>
      <c r="W2632" s="50">
        <f t="shared" si="293"/>
        <v>27.311211666667077</v>
      </c>
    </row>
    <row r="2633" spans="1:23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13">
        <f t="shared" si="291"/>
        <v>115</v>
      </c>
      <c r="P2633" s="39">
        <f t="shared" si="292"/>
        <v>80.19</v>
      </c>
      <c r="Q2633" s="39" t="s">
        <v>8353</v>
      </c>
      <c r="R2633" s="39" t="s">
        <v>8351</v>
      </c>
      <c r="S2633" s="42">
        <f t="shared" si="287"/>
        <v>42218.169296608801</v>
      </c>
      <c r="T2633" s="42">
        <f t="shared" si="288"/>
        <v>42246.169298923611</v>
      </c>
      <c r="U2633" s="40">
        <f t="shared" si="289"/>
        <v>2015</v>
      </c>
      <c r="V2633" s="40">
        <f t="shared" si="290"/>
        <v>2015</v>
      </c>
      <c r="W2633" s="50">
        <f t="shared" si="293"/>
        <v>28.000002314809535</v>
      </c>
    </row>
    <row r="2634" spans="1:23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13">
        <f t="shared" si="291"/>
        <v>137</v>
      </c>
      <c r="P2634" s="39">
        <f t="shared" si="292"/>
        <v>34.9</v>
      </c>
      <c r="Q2634" s="39" t="s">
        <v>8353</v>
      </c>
      <c r="R2634" s="39" t="s">
        <v>8351</v>
      </c>
      <c r="S2634" s="42">
        <f t="shared" si="287"/>
        <v>42494.061797905088</v>
      </c>
      <c r="T2634" s="42">
        <f t="shared" si="288"/>
        <v>42519.061797905088</v>
      </c>
      <c r="U2634" s="40">
        <f t="shared" si="289"/>
        <v>2016</v>
      </c>
      <c r="V2634" s="40">
        <f t="shared" si="290"/>
        <v>2016</v>
      </c>
      <c r="W2634" s="50">
        <f t="shared" si="293"/>
        <v>25</v>
      </c>
    </row>
    <row r="2635" spans="1:23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13">
        <f t="shared" si="291"/>
        <v>355</v>
      </c>
      <c r="P2635" s="39">
        <f t="shared" si="292"/>
        <v>89.1</v>
      </c>
      <c r="Q2635" s="39" t="s">
        <v>8353</v>
      </c>
      <c r="R2635" s="39" t="s">
        <v>8351</v>
      </c>
      <c r="S2635" s="42">
        <f t="shared" si="287"/>
        <v>41667.823290879627</v>
      </c>
      <c r="T2635" s="42">
        <f t="shared" si="288"/>
        <v>41697.958333333336</v>
      </c>
      <c r="U2635" s="40">
        <f t="shared" si="289"/>
        <v>2014</v>
      </c>
      <c r="V2635" s="40">
        <f t="shared" si="290"/>
        <v>2014</v>
      </c>
      <c r="W2635" s="50">
        <f t="shared" si="293"/>
        <v>30.135042453708593</v>
      </c>
    </row>
    <row r="2636" spans="1:23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13">
        <f t="shared" si="291"/>
        <v>106</v>
      </c>
      <c r="P2636" s="39">
        <f t="shared" si="292"/>
        <v>39.44</v>
      </c>
      <c r="Q2636" s="39" t="s">
        <v>8353</v>
      </c>
      <c r="R2636" s="39" t="s">
        <v>8351</v>
      </c>
      <c r="S2636" s="42">
        <f t="shared" si="287"/>
        <v>42612.656503715276</v>
      </c>
      <c r="T2636" s="42">
        <f t="shared" si="288"/>
        <v>42642.656503715276</v>
      </c>
      <c r="U2636" s="40">
        <f t="shared" si="289"/>
        <v>2016</v>
      </c>
      <c r="V2636" s="40">
        <f t="shared" si="290"/>
        <v>2016</v>
      </c>
      <c r="W2636" s="50">
        <f t="shared" si="293"/>
        <v>30</v>
      </c>
    </row>
    <row r="2637" spans="1:23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13">
        <f t="shared" si="291"/>
        <v>100</v>
      </c>
      <c r="P2637" s="39">
        <f t="shared" si="292"/>
        <v>136.9</v>
      </c>
      <c r="Q2637" s="39" t="s">
        <v>8353</v>
      </c>
      <c r="R2637" s="39" t="s">
        <v>8351</v>
      </c>
      <c r="S2637" s="42">
        <f t="shared" si="287"/>
        <v>42037.950941678238</v>
      </c>
      <c r="T2637" s="42">
        <f t="shared" si="288"/>
        <v>42072.909279641201</v>
      </c>
      <c r="U2637" s="40">
        <f t="shared" si="289"/>
        <v>2015</v>
      </c>
      <c r="V2637" s="40">
        <f t="shared" si="290"/>
        <v>2015</v>
      </c>
      <c r="W2637" s="50">
        <f t="shared" si="293"/>
        <v>34.958337962962105</v>
      </c>
    </row>
    <row r="2638" spans="1:23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13">
        <f t="shared" si="291"/>
        <v>187</v>
      </c>
      <c r="P2638" s="39">
        <f t="shared" si="292"/>
        <v>37.46</v>
      </c>
      <c r="Q2638" s="39" t="s">
        <v>8353</v>
      </c>
      <c r="R2638" s="39" t="s">
        <v>8351</v>
      </c>
      <c r="S2638" s="42">
        <f t="shared" si="287"/>
        <v>42636.614755949078</v>
      </c>
      <c r="T2638" s="42">
        <f t="shared" si="288"/>
        <v>42659.041673611107</v>
      </c>
      <c r="U2638" s="40">
        <f t="shared" si="289"/>
        <v>2016</v>
      </c>
      <c r="V2638" s="40">
        <f t="shared" si="290"/>
        <v>2016</v>
      </c>
      <c r="W2638" s="50">
        <f t="shared" si="293"/>
        <v>22.426917662029155</v>
      </c>
    </row>
    <row r="2639" spans="1:23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13">
        <f t="shared" si="291"/>
        <v>166</v>
      </c>
      <c r="P2639" s="39">
        <f t="shared" si="292"/>
        <v>31.96</v>
      </c>
      <c r="Q2639" s="39" t="s">
        <v>8353</v>
      </c>
      <c r="R2639" s="39" t="s">
        <v>8351</v>
      </c>
      <c r="S2639" s="42">
        <f t="shared" si="287"/>
        <v>42639.549484664356</v>
      </c>
      <c r="T2639" s="42">
        <f t="shared" si="288"/>
        <v>42655.549489293982</v>
      </c>
      <c r="U2639" s="40">
        <f t="shared" si="289"/>
        <v>2016</v>
      </c>
      <c r="V2639" s="40">
        <f t="shared" si="290"/>
        <v>2016</v>
      </c>
      <c r="W2639" s="50">
        <f t="shared" si="293"/>
        <v>16.000004629626346</v>
      </c>
    </row>
    <row r="2640" spans="1:23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13">
        <f t="shared" si="291"/>
        <v>102</v>
      </c>
      <c r="P2640" s="39">
        <f t="shared" si="292"/>
        <v>25.21</v>
      </c>
      <c r="Q2640" s="39" t="s">
        <v>8353</v>
      </c>
      <c r="R2640" s="39" t="s">
        <v>8351</v>
      </c>
      <c r="S2640" s="42">
        <f t="shared" si="287"/>
        <v>41989.913146932871</v>
      </c>
      <c r="T2640" s="42">
        <f t="shared" si="288"/>
        <v>42019.913146932871</v>
      </c>
      <c r="U2640" s="40">
        <f t="shared" si="289"/>
        <v>2015</v>
      </c>
      <c r="V2640" s="40">
        <f t="shared" si="290"/>
        <v>2014</v>
      </c>
      <c r="W2640" s="50">
        <f t="shared" si="293"/>
        <v>30</v>
      </c>
    </row>
    <row r="2641" spans="1:23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13">
        <f t="shared" si="291"/>
        <v>164</v>
      </c>
      <c r="P2641" s="39">
        <f t="shared" si="292"/>
        <v>10.039999999999999</v>
      </c>
      <c r="Q2641" s="39" t="s">
        <v>8353</v>
      </c>
      <c r="R2641" s="39" t="s">
        <v>8351</v>
      </c>
      <c r="S2641" s="42">
        <f t="shared" si="287"/>
        <v>42024.865147546298</v>
      </c>
      <c r="T2641" s="42">
        <f t="shared" si="288"/>
        <v>42054.865147546298</v>
      </c>
      <c r="U2641" s="40">
        <f t="shared" si="289"/>
        <v>2015</v>
      </c>
      <c r="V2641" s="40">
        <f t="shared" si="290"/>
        <v>2015</v>
      </c>
      <c r="W2641" s="50">
        <f t="shared" si="293"/>
        <v>30</v>
      </c>
    </row>
    <row r="2642" spans="1:23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13">
        <f t="shared" si="291"/>
        <v>106</v>
      </c>
      <c r="P2642" s="39">
        <f t="shared" si="292"/>
        <v>45.94</v>
      </c>
      <c r="Q2642" s="39" t="s">
        <v>8353</v>
      </c>
      <c r="R2642" s="39" t="s">
        <v>8351</v>
      </c>
      <c r="S2642" s="42">
        <f t="shared" si="287"/>
        <v>42103.160584189813</v>
      </c>
      <c r="T2642" s="42">
        <f t="shared" si="288"/>
        <v>42163.160584189813</v>
      </c>
      <c r="U2642" s="40">
        <f t="shared" si="289"/>
        <v>2015</v>
      </c>
      <c r="V2642" s="40">
        <f t="shared" si="290"/>
        <v>2015</v>
      </c>
      <c r="W2642" s="50">
        <f t="shared" si="293"/>
        <v>60</v>
      </c>
    </row>
    <row r="2643" spans="1:23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13">
        <f t="shared" si="291"/>
        <v>1</v>
      </c>
      <c r="P2643" s="39">
        <f t="shared" si="292"/>
        <v>15</v>
      </c>
      <c r="Q2643" s="39" t="s">
        <v>8353</v>
      </c>
      <c r="R2643" s="39" t="s">
        <v>8351</v>
      </c>
      <c r="S2643" s="42">
        <f t="shared" si="287"/>
        <v>41880.82712804398</v>
      </c>
      <c r="T2643" s="42">
        <f t="shared" si="288"/>
        <v>41897.839591898148</v>
      </c>
      <c r="U2643" s="40">
        <f t="shared" si="289"/>
        <v>2014</v>
      </c>
      <c r="V2643" s="40">
        <f t="shared" si="290"/>
        <v>2014</v>
      </c>
      <c r="W2643" s="50">
        <f t="shared" si="293"/>
        <v>17.012463854167436</v>
      </c>
    </row>
    <row r="2644" spans="1:23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13">
        <f t="shared" si="291"/>
        <v>0</v>
      </c>
      <c r="P2644" s="39">
        <f t="shared" si="292"/>
        <v>0</v>
      </c>
      <c r="Q2644" s="39" t="s">
        <v>8353</v>
      </c>
      <c r="R2644" s="39" t="s">
        <v>8351</v>
      </c>
      <c r="S2644" s="42">
        <f t="shared" si="287"/>
        <v>42536.246621620376</v>
      </c>
      <c r="T2644" s="42">
        <f t="shared" si="288"/>
        <v>42566.289592824076</v>
      </c>
      <c r="U2644" s="40">
        <f t="shared" si="289"/>
        <v>2016</v>
      </c>
      <c r="V2644" s="40">
        <f t="shared" si="290"/>
        <v>2016</v>
      </c>
      <c r="W2644" s="50">
        <f t="shared" si="293"/>
        <v>30.04297120370029</v>
      </c>
    </row>
    <row r="2645" spans="1:23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13">
        <f t="shared" si="291"/>
        <v>34</v>
      </c>
      <c r="P2645" s="39">
        <f t="shared" si="292"/>
        <v>223.58</v>
      </c>
      <c r="Q2645" s="39" t="s">
        <v>8353</v>
      </c>
      <c r="R2645" s="39" t="s">
        <v>8351</v>
      </c>
      <c r="S2645" s="42">
        <f t="shared" si="287"/>
        <v>42689.582353182872</v>
      </c>
      <c r="T2645" s="42">
        <f t="shared" si="288"/>
        <v>42725.332640509267</v>
      </c>
      <c r="U2645" s="40">
        <f t="shared" si="289"/>
        <v>2016</v>
      </c>
      <c r="V2645" s="40">
        <f t="shared" si="290"/>
        <v>2016</v>
      </c>
      <c r="W2645" s="50">
        <f t="shared" si="293"/>
        <v>35.750287326394755</v>
      </c>
    </row>
    <row r="2646" spans="1:23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13">
        <f t="shared" si="291"/>
        <v>2</v>
      </c>
      <c r="P2646" s="39">
        <f t="shared" si="292"/>
        <v>39.479999999999997</v>
      </c>
      <c r="Q2646" s="39" t="s">
        <v>8353</v>
      </c>
      <c r="R2646" s="39" t="s">
        <v>8351</v>
      </c>
      <c r="S2646" s="42">
        <f t="shared" si="287"/>
        <v>42774.79207679398</v>
      </c>
      <c r="T2646" s="42">
        <f t="shared" si="288"/>
        <v>42804.79207679398</v>
      </c>
      <c r="U2646" s="40">
        <f t="shared" si="289"/>
        <v>2017</v>
      </c>
      <c r="V2646" s="40">
        <f t="shared" si="290"/>
        <v>2017</v>
      </c>
      <c r="W2646" s="50">
        <f t="shared" si="293"/>
        <v>30</v>
      </c>
    </row>
    <row r="2647" spans="1:23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13">
        <f t="shared" si="291"/>
        <v>11</v>
      </c>
      <c r="P2647" s="39">
        <f t="shared" si="292"/>
        <v>91.3</v>
      </c>
      <c r="Q2647" s="39" t="s">
        <v>8353</v>
      </c>
      <c r="R2647" s="39" t="s">
        <v>8351</v>
      </c>
      <c r="S2647" s="42">
        <f t="shared" si="287"/>
        <v>41921.842634293978</v>
      </c>
      <c r="T2647" s="42">
        <f t="shared" si="288"/>
        <v>41951.884296331016</v>
      </c>
      <c r="U2647" s="40">
        <f t="shared" si="289"/>
        <v>2014</v>
      </c>
      <c r="V2647" s="40">
        <f t="shared" si="290"/>
        <v>2014</v>
      </c>
      <c r="W2647" s="50">
        <f t="shared" si="293"/>
        <v>30.041662037037895</v>
      </c>
    </row>
    <row r="2648" spans="1:23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13">
        <f t="shared" si="291"/>
        <v>8</v>
      </c>
      <c r="P2648" s="39">
        <f t="shared" si="292"/>
        <v>78.67</v>
      </c>
      <c r="Q2648" s="39" t="s">
        <v>8353</v>
      </c>
      <c r="R2648" s="39" t="s">
        <v>8351</v>
      </c>
      <c r="S2648" s="42">
        <f t="shared" si="287"/>
        <v>42226.313308668978</v>
      </c>
      <c r="T2648" s="42">
        <f t="shared" si="288"/>
        <v>42256.313308668978</v>
      </c>
      <c r="U2648" s="40">
        <f t="shared" si="289"/>
        <v>2015</v>
      </c>
      <c r="V2648" s="40">
        <f t="shared" si="290"/>
        <v>2015</v>
      </c>
      <c r="W2648" s="50">
        <f t="shared" si="293"/>
        <v>30</v>
      </c>
    </row>
    <row r="2649" spans="1:23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13">
        <f t="shared" si="291"/>
        <v>1</v>
      </c>
      <c r="P2649" s="39">
        <f t="shared" si="292"/>
        <v>12</v>
      </c>
      <c r="Q2649" s="39" t="s">
        <v>8353</v>
      </c>
      <c r="R2649" s="39" t="s">
        <v>8351</v>
      </c>
      <c r="S2649" s="42">
        <f t="shared" si="287"/>
        <v>42200.261794201389</v>
      </c>
      <c r="T2649" s="42">
        <f t="shared" si="288"/>
        <v>42230.261794201389</v>
      </c>
      <c r="U2649" s="40">
        <f t="shared" si="289"/>
        <v>2015</v>
      </c>
      <c r="V2649" s="40">
        <f t="shared" si="290"/>
        <v>2015</v>
      </c>
      <c r="W2649" s="50">
        <f t="shared" si="293"/>
        <v>30</v>
      </c>
    </row>
    <row r="2650" spans="1:23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13">
        <f t="shared" si="291"/>
        <v>1</v>
      </c>
      <c r="P2650" s="39">
        <f t="shared" si="292"/>
        <v>17.670000000000002</v>
      </c>
      <c r="Q2650" s="39" t="s">
        <v>8353</v>
      </c>
      <c r="R2650" s="39" t="s">
        <v>8351</v>
      </c>
      <c r="S2650" s="42">
        <f t="shared" si="287"/>
        <v>42408.714818981476</v>
      </c>
      <c r="T2650" s="42">
        <f t="shared" si="288"/>
        <v>42438.714818981476</v>
      </c>
      <c r="U2650" s="40">
        <f t="shared" si="289"/>
        <v>2016</v>
      </c>
      <c r="V2650" s="40">
        <f t="shared" si="290"/>
        <v>2016</v>
      </c>
      <c r="W2650" s="50">
        <f t="shared" si="293"/>
        <v>30</v>
      </c>
    </row>
    <row r="2651" spans="1:23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13">
        <f t="shared" si="291"/>
        <v>0</v>
      </c>
      <c r="P2651" s="39">
        <f t="shared" si="292"/>
        <v>41.33</v>
      </c>
      <c r="Q2651" s="39" t="s">
        <v>8353</v>
      </c>
      <c r="R2651" s="39" t="s">
        <v>8351</v>
      </c>
      <c r="S2651" s="42">
        <f t="shared" si="287"/>
        <v>42341.997013206019</v>
      </c>
      <c r="T2651" s="42">
        <f t="shared" si="288"/>
        <v>42401.997013206019</v>
      </c>
      <c r="U2651" s="40">
        <f t="shared" si="289"/>
        <v>2016</v>
      </c>
      <c r="V2651" s="40">
        <f t="shared" si="290"/>
        <v>2015</v>
      </c>
      <c r="W2651" s="50">
        <f t="shared" si="293"/>
        <v>60</v>
      </c>
    </row>
    <row r="2652" spans="1:23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13">
        <f t="shared" si="291"/>
        <v>1</v>
      </c>
      <c r="P2652" s="39">
        <f t="shared" si="292"/>
        <v>71.599999999999994</v>
      </c>
      <c r="Q2652" s="39" t="s">
        <v>8353</v>
      </c>
      <c r="R2652" s="39" t="s">
        <v>8351</v>
      </c>
      <c r="S2652" s="42">
        <f t="shared" si="287"/>
        <v>42695.624344247684</v>
      </c>
      <c r="T2652" s="42">
        <f t="shared" si="288"/>
        <v>42725.624344247684</v>
      </c>
      <c r="U2652" s="40">
        <f t="shared" si="289"/>
        <v>2016</v>
      </c>
      <c r="V2652" s="40">
        <f t="shared" si="290"/>
        <v>2016</v>
      </c>
      <c r="W2652" s="50">
        <f t="shared" si="293"/>
        <v>30</v>
      </c>
    </row>
    <row r="2653" spans="1:23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13">
        <f t="shared" si="291"/>
        <v>2</v>
      </c>
      <c r="P2653" s="39">
        <f t="shared" si="292"/>
        <v>307.82</v>
      </c>
      <c r="Q2653" s="39" t="s">
        <v>8353</v>
      </c>
      <c r="R2653" s="39" t="s">
        <v>8351</v>
      </c>
      <c r="S2653" s="42">
        <f t="shared" si="287"/>
        <v>42327.805669085647</v>
      </c>
      <c r="T2653" s="42">
        <f t="shared" si="288"/>
        <v>42355.805659826394</v>
      </c>
      <c r="U2653" s="40">
        <f t="shared" si="289"/>
        <v>2015</v>
      </c>
      <c r="V2653" s="40">
        <f t="shared" si="290"/>
        <v>2015</v>
      </c>
      <c r="W2653" s="50">
        <f t="shared" si="293"/>
        <v>27.999990740747307</v>
      </c>
    </row>
    <row r="2654" spans="1:23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13">
        <f t="shared" si="291"/>
        <v>1</v>
      </c>
      <c r="P2654" s="39">
        <f t="shared" si="292"/>
        <v>80.45</v>
      </c>
      <c r="Q2654" s="39" t="s">
        <v>8353</v>
      </c>
      <c r="R2654" s="39" t="s">
        <v>8351</v>
      </c>
      <c r="S2654" s="42">
        <f t="shared" si="287"/>
        <v>41953.15885792824</v>
      </c>
      <c r="T2654" s="42">
        <f t="shared" si="288"/>
        <v>41983.15885792824</v>
      </c>
      <c r="U2654" s="40">
        <f t="shared" si="289"/>
        <v>2014</v>
      </c>
      <c r="V2654" s="40">
        <f t="shared" si="290"/>
        <v>2014</v>
      </c>
      <c r="W2654" s="50">
        <f t="shared" si="293"/>
        <v>30</v>
      </c>
    </row>
    <row r="2655" spans="1:23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13">
        <f t="shared" si="291"/>
        <v>12</v>
      </c>
      <c r="P2655" s="39">
        <f t="shared" si="292"/>
        <v>83.94</v>
      </c>
      <c r="Q2655" s="39" t="s">
        <v>8353</v>
      </c>
      <c r="R2655" s="39" t="s">
        <v>8351</v>
      </c>
      <c r="S2655" s="42">
        <f t="shared" si="287"/>
        <v>41771.651934340276</v>
      </c>
      <c r="T2655" s="42">
        <f t="shared" si="288"/>
        <v>41803.166666666664</v>
      </c>
      <c r="U2655" s="40">
        <f t="shared" si="289"/>
        <v>2014</v>
      </c>
      <c r="V2655" s="40">
        <f t="shared" si="290"/>
        <v>2014</v>
      </c>
      <c r="W2655" s="50">
        <f t="shared" si="293"/>
        <v>31.514732326388184</v>
      </c>
    </row>
    <row r="2656" spans="1:23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13">
        <f t="shared" si="291"/>
        <v>0</v>
      </c>
      <c r="P2656" s="39">
        <f t="shared" si="292"/>
        <v>8.5</v>
      </c>
      <c r="Q2656" s="39" t="s">
        <v>8353</v>
      </c>
      <c r="R2656" s="39" t="s">
        <v>8351</v>
      </c>
      <c r="S2656" s="42">
        <f t="shared" si="287"/>
        <v>42055.600999143513</v>
      </c>
      <c r="T2656" s="42">
        <f t="shared" si="288"/>
        <v>42115.559337106482</v>
      </c>
      <c r="U2656" s="40">
        <f t="shared" si="289"/>
        <v>2015</v>
      </c>
      <c r="V2656" s="40">
        <f t="shared" si="290"/>
        <v>2015</v>
      </c>
      <c r="W2656" s="50">
        <f t="shared" si="293"/>
        <v>59.958337962969381</v>
      </c>
    </row>
    <row r="2657" spans="1:23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13">
        <f t="shared" si="291"/>
        <v>21</v>
      </c>
      <c r="P2657" s="39">
        <f t="shared" si="292"/>
        <v>73.37</v>
      </c>
      <c r="Q2657" s="39" t="s">
        <v>8353</v>
      </c>
      <c r="R2657" s="39" t="s">
        <v>8351</v>
      </c>
      <c r="S2657" s="42">
        <f t="shared" si="287"/>
        <v>42381.866292210645</v>
      </c>
      <c r="T2657" s="42">
        <f t="shared" si="288"/>
        <v>42409.833333333328</v>
      </c>
      <c r="U2657" s="40">
        <f t="shared" si="289"/>
        <v>2016</v>
      </c>
      <c r="V2657" s="40">
        <f t="shared" si="290"/>
        <v>2016</v>
      </c>
      <c r="W2657" s="50">
        <f t="shared" si="293"/>
        <v>27.96704112268344</v>
      </c>
    </row>
    <row r="2658" spans="1:23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13">
        <f t="shared" si="291"/>
        <v>11</v>
      </c>
      <c r="P2658" s="39">
        <f t="shared" si="292"/>
        <v>112.86</v>
      </c>
      <c r="Q2658" s="39" t="s">
        <v>8353</v>
      </c>
      <c r="R2658" s="39" t="s">
        <v>8351</v>
      </c>
      <c r="S2658" s="42">
        <f t="shared" si="287"/>
        <v>42767.688526481477</v>
      </c>
      <c r="T2658" s="42">
        <f t="shared" si="288"/>
        <v>42806.791668981481</v>
      </c>
      <c r="U2658" s="40">
        <f t="shared" si="289"/>
        <v>2017</v>
      </c>
      <c r="V2658" s="40">
        <f t="shared" si="290"/>
        <v>2017</v>
      </c>
      <c r="W2658" s="50">
        <f t="shared" si="293"/>
        <v>39.103142500003742</v>
      </c>
    </row>
    <row r="2659" spans="1:23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13">
        <f t="shared" si="291"/>
        <v>19</v>
      </c>
      <c r="P2659" s="39">
        <f t="shared" si="292"/>
        <v>95.28</v>
      </c>
      <c r="Q2659" s="39" t="s">
        <v>8353</v>
      </c>
      <c r="R2659" s="39" t="s">
        <v>8351</v>
      </c>
      <c r="S2659" s="42">
        <f t="shared" si="287"/>
        <v>42551.928854780097</v>
      </c>
      <c r="T2659" s="42">
        <f t="shared" si="288"/>
        <v>42585.062509259253</v>
      </c>
      <c r="U2659" s="40">
        <f t="shared" si="289"/>
        <v>2016</v>
      </c>
      <c r="V2659" s="40">
        <f t="shared" si="290"/>
        <v>2016</v>
      </c>
      <c r="W2659" s="50">
        <f t="shared" si="293"/>
        <v>33.133654479155666</v>
      </c>
    </row>
    <row r="2660" spans="1:23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13">
        <f t="shared" si="291"/>
        <v>0</v>
      </c>
      <c r="P2660" s="39">
        <f t="shared" si="292"/>
        <v>22.75</v>
      </c>
      <c r="Q2660" s="39" t="s">
        <v>8353</v>
      </c>
      <c r="R2660" s="39" t="s">
        <v>8351</v>
      </c>
      <c r="S2660" s="42">
        <f t="shared" si="287"/>
        <v>42551.884192060184</v>
      </c>
      <c r="T2660" s="42">
        <f t="shared" si="288"/>
        <v>42581.884192060184</v>
      </c>
      <c r="U2660" s="40">
        <f t="shared" si="289"/>
        <v>2016</v>
      </c>
      <c r="V2660" s="40">
        <f t="shared" si="290"/>
        <v>2016</v>
      </c>
      <c r="W2660" s="50">
        <f t="shared" si="293"/>
        <v>30</v>
      </c>
    </row>
    <row r="2661" spans="1:23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13">
        <f t="shared" si="291"/>
        <v>3</v>
      </c>
      <c r="P2661" s="39">
        <f t="shared" si="292"/>
        <v>133.30000000000001</v>
      </c>
      <c r="Q2661" s="39" t="s">
        <v>8353</v>
      </c>
      <c r="R2661" s="39" t="s">
        <v>8351</v>
      </c>
      <c r="S2661" s="42">
        <f t="shared" si="287"/>
        <v>42082.069562615739</v>
      </c>
      <c r="T2661" s="42">
        <f t="shared" si="288"/>
        <v>42112.069562615739</v>
      </c>
      <c r="U2661" s="40">
        <f t="shared" si="289"/>
        <v>2015</v>
      </c>
      <c r="V2661" s="40">
        <f t="shared" si="290"/>
        <v>2015</v>
      </c>
      <c r="W2661" s="50">
        <f t="shared" si="293"/>
        <v>30</v>
      </c>
    </row>
    <row r="2662" spans="1:23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13">
        <f t="shared" si="291"/>
        <v>0</v>
      </c>
      <c r="P2662" s="39">
        <f t="shared" si="292"/>
        <v>3.8</v>
      </c>
      <c r="Q2662" s="39" t="s">
        <v>8353</v>
      </c>
      <c r="R2662" s="39" t="s">
        <v>8351</v>
      </c>
      <c r="S2662" s="42">
        <f t="shared" si="287"/>
        <v>42272.713180763894</v>
      </c>
      <c r="T2662" s="42">
        <f t="shared" si="288"/>
        <v>42332.754842800932</v>
      </c>
      <c r="U2662" s="40">
        <f t="shared" si="289"/>
        <v>2015</v>
      </c>
      <c r="V2662" s="40">
        <f t="shared" si="290"/>
        <v>2015</v>
      </c>
      <c r="W2662" s="50">
        <f t="shared" si="293"/>
        <v>60.041662037037895</v>
      </c>
    </row>
    <row r="2663" spans="1:23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13">
        <f t="shared" si="291"/>
        <v>103</v>
      </c>
      <c r="P2663" s="39">
        <f t="shared" si="292"/>
        <v>85.75</v>
      </c>
      <c r="Q2663" s="39" t="s">
        <v>8353</v>
      </c>
      <c r="R2663" s="39" t="s">
        <v>8352</v>
      </c>
      <c r="S2663" s="42">
        <f t="shared" si="287"/>
        <v>41542.958449189813</v>
      </c>
      <c r="T2663" s="42">
        <f t="shared" si="288"/>
        <v>41572.958449189813</v>
      </c>
      <c r="U2663" s="40">
        <f t="shared" si="289"/>
        <v>2013</v>
      </c>
      <c r="V2663" s="40">
        <f t="shared" si="290"/>
        <v>2013</v>
      </c>
      <c r="W2663" s="50">
        <f t="shared" si="293"/>
        <v>30</v>
      </c>
    </row>
    <row r="2664" spans="1:23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13">
        <f t="shared" si="291"/>
        <v>107</v>
      </c>
      <c r="P2664" s="39">
        <f t="shared" si="292"/>
        <v>267</v>
      </c>
      <c r="Q2664" s="39" t="s">
        <v>8353</v>
      </c>
      <c r="R2664" s="39" t="s">
        <v>8352</v>
      </c>
      <c r="S2664" s="42">
        <f t="shared" si="287"/>
        <v>42207.746686493061</v>
      </c>
      <c r="T2664" s="42">
        <f t="shared" si="288"/>
        <v>42237.746686493061</v>
      </c>
      <c r="U2664" s="40">
        <f t="shared" si="289"/>
        <v>2015</v>
      </c>
      <c r="V2664" s="40">
        <f t="shared" si="290"/>
        <v>2015</v>
      </c>
      <c r="W2664" s="50">
        <f t="shared" si="293"/>
        <v>30</v>
      </c>
    </row>
    <row r="2665" spans="1:23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13">
        <f t="shared" si="291"/>
        <v>105</v>
      </c>
      <c r="P2665" s="39">
        <f t="shared" si="292"/>
        <v>373.56</v>
      </c>
      <c r="Q2665" s="39" t="s">
        <v>8353</v>
      </c>
      <c r="R2665" s="39" t="s">
        <v>8352</v>
      </c>
      <c r="S2665" s="42">
        <f t="shared" si="287"/>
        <v>42222.622766284723</v>
      </c>
      <c r="T2665" s="42">
        <f t="shared" si="288"/>
        <v>42251.625009259253</v>
      </c>
      <c r="U2665" s="40">
        <f t="shared" si="289"/>
        <v>2015</v>
      </c>
      <c r="V2665" s="40">
        <f t="shared" si="290"/>
        <v>2015</v>
      </c>
      <c r="W2665" s="50">
        <f t="shared" si="293"/>
        <v>29.002242974529509</v>
      </c>
    </row>
    <row r="2666" spans="1:23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13">
        <f t="shared" si="291"/>
        <v>103</v>
      </c>
      <c r="P2666" s="39">
        <f t="shared" si="292"/>
        <v>174.04</v>
      </c>
      <c r="Q2666" s="39" t="s">
        <v>8353</v>
      </c>
      <c r="R2666" s="39" t="s">
        <v>8352</v>
      </c>
      <c r="S2666" s="42">
        <f t="shared" si="287"/>
        <v>42313.025437465272</v>
      </c>
      <c r="T2666" s="42">
        <f t="shared" si="288"/>
        <v>42347.290976157412</v>
      </c>
      <c r="U2666" s="40">
        <f t="shared" si="289"/>
        <v>2015</v>
      </c>
      <c r="V2666" s="40">
        <f t="shared" si="290"/>
        <v>2015</v>
      </c>
      <c r="W2666" s="50">
        <f t="shared" si="293"/>
        <v>34.265538692139671</v>
      </c>
    </row>
    <row r="2667" spans="1:23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13">
        <f t="shared" si="291"/>
        <v>123</v>
      </c>
      <c r="P2667" s="39">
        <f t="shared" si="292"/>
        <v>93.7</v>
      </c>
      <c r="Q2667" s="39" t="s">
        <v>8353</v>
      </c>
      <c r="R2667" s="39" t="s">
        <v>8352</v>
      </c>
      <c r="S2667" s="42">
        <f t="shared" si="287"/>
        <v>42083.895543680555</v>
      </c>
      <c r="T2667" s="42">
        <f t="shared" si="288"/>
        <v>42128.895543680555</v>
      </c>
      <c r="U2667" s="40">
        <f t="shared" si="289"/>
        <v>2015</v>
      </c>
      <c r="V2667" s="40">
        <f t="shared" si="290"/>
        <v>2015</v>
      </c>
      <c r="W2667" s="50">
        <f t="shared" si="293"/>
        <v>45</v>
      </c>
    </row>
    <row r="2668" spans="1:23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13">
        <f t="shared" si="291"/>
        <v>159</v>
      </c>
      <c r="P2668" s="39">
        <f t="shared" si="292"/>
        <v>77.33</v>
      </c>
      <c r="Q2668" s="39" t="s">
        <v>8353</v>
      </c>
      <c r="R2668" s="39" t="s">
        <v>8352</v>
      </c>
      <c r="S2668" s="42">
        <f t="shared" si="287"/>
        <v>42235.764345358795</v>
      </c>
      <c r="T2668" s="42">
        <f t="shared" si="288"/>
        <v>42272.875009259253</v>
      </c>
      <c r="U2668" s="40">
        <f t="shared" si="289"/>
        <v>2015</v>
      </c>
      <c r="V2668" s="40">
        <f t="shared" si="290"/>
        <v>2015</v>
      </c>
      <c r="W2668" s="50">
        <f t="shared" si="293"/>
        <v>37.110663900457439</v>
      </c>
    </row>
    <row r="2669" spans="1:23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13">
        <f t="shared" si="291"/>
        <v>111</v>
      </c>
      <c r="P2669" s="39">
        <f t="shared" si="292"/>
        <v>92.22</v>
      </c>
      <c r="Q2669" s="39" t="s">
        <v>8353</v>
      </c>
      <c r="R2669" s="39" t="s">
        <v>8352</v>
      </c>
      <c r="S2669" s="42">
        <f t="shared" si="287"/>
        <v>42380.926115925926</v>
      </c>
      <c r="T2669" s="42">
        <f t="shared" si="288"/>
        <v>42410.926115925926</v>
      </c>
      <c r="U2669" s="40">
        <f t="shared" si="289"/>
        <v>2016</v>
      </c>
      <c r="V2669" s="40">
        <f t="shared" si="290"/>
        <v>2016</v>
      </c>
      <c r="W2669" s="50">
        <f t="shared" si="293"/>
        <v>30</v>
      </c>
    </row>
    <row r="2670" spans="1:23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13">
        <f t="shared" si="291"/>
        <v>171</v>
      </c>
      <c r="P2670" s="39">
        <f t="shared" si="292"/>
        <v>60.96</v>
      </c>
      <c r="Q2670" s="39" t="s">
        <v>8353</v>
      </c>
      <c r="R2670" s="39" t="s">
        <v>8352</v>
      </c>
      <c r="S2670" s="42">
        <f t="shared" si="287"/>
        <v>42275.588718344909</v>
      </c>
      <c r="T2670" s="42">
        <f t="shared" si="288"/>
        <v>42317.605561574077</v>
      </c>
      <c r="U2670" s="40">
        <f t="shared" si="289"/>
        <v>2015</v>
      </c>
      <c r="V2670" s="40">
        <f t="shared" si="290"/>
        <v>2015</v>
      </c>
      <c r="W2670" s="50">
        <f t="shared" si="293"/>
        <v>42.016843229168444</v>
      </c>
    </row>
    <row r="2671" spans="1:23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13">
        <f t="shared" si="291"/>
        <v>125</v>
      </c>
      <c r="P2671" s="39">
        <f t="shared" si="292"/>
        <v>91</v>
      </c>
      <c r="Q2671" s="39" t="s">
        <v>8353</v>
      </c>
      <c r="R2671" s="39" t="s">
        <v>8352</v>
      </c>
      <c r="S2671" s="42">
        <f t="shared" si="287"/>
        <v>42319.035834444439</v>
      </c>
      <c r="T2671" s="42">
        <f t="shared" si="288"/>
        <v>42379.035834444439</v>
      </c>
      <c r="U2671" s="40">
        <f t="shared" si="289"/>
        <v>2016</v>
      </c>
      <c r="V2671" s="40">
        <f t="shared" si="290"/>
        <v>2015</v>
      </c>
      <c r="W2671" s="50">
        <f t="shared" si="293"/>
        <v>60</v>
      </c>
    </row>
    <row r="2672" spans="1:23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13">
        <f t="shared" si="291"/>
        <v>6</v>
      </c>
      <c r="P2672" s="39">
        <f t="shared" si="292"/>
        <v>41.58</v>
      </c>
      <c r="Q2672" s="39" t="s">
        <v>8353</v>
      </c>
      <c r="R2672" s="39" t="s">
        <v>8352</v>
      </c>
      <c r="S2672" s="42">
        <f t="shared" si="287"/>
        <v>41821.02060856481</v>
      </c>
      <c r="T2672" s="42">
        <f t="shared" si="288"/>
        <v>41849.020610879626</v>
      </c>
      <c r="U2672" s="40">
        <f t="shared" si="289"/>
        <v>2014</v>
      </c>
      <c r="V2672" s="40">
        <f t="shared" si="290"/>
        <v>2014</v>
      </c>
      <c r="W2672" s="50">
        <f t="shared" si="293"/>
        <v>28.000002314816811</v>
      </c>
    </row>
    <row r="2673" spans="1:23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13">
        <f t="shared" si="291"/>
        <v>11</v>
      </c>
      <c r="P2673" s="39">
        <f t="shared" si="292"/>
        <v>33.76</v>
      </c>
      <c r="Q2673" s="39" t="s">
        <v>8353</v>
      </c>
      <c r="R2673" s="39" t="s">
        <v>8352</v>
      </c>
      <c r="S2673" s="42">
        <f t="shared" si="287"/>
        <v>41962.749038379625</v>
      </c>
      <c r="T2673" s="42">
        <f t="shared" si="288"/>
        <v>41992.818065740743</v>
      </c>
      <c r="U2673" s="40">
        <f t="shared" si="289"/>
        <v>2014</v>
      </c>
      <c r="V2673" s="40">
        <f t="shared" si="290"/>
        <v>2014</v>
      </c>
      <c r="W2673" s="50">
        <f t="shared" si="293"/>
        <v>30.06902736111806</v>
      </c>
    </row>
    <row r="2674" spans="1:23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13">
        <f t="shared" si="291"/>
        <v>33</v>
      </c>
      <c r="P2674" s="39">
        <f t="shared" si="292"/>
        <v>70.62</v>
      </c>
      <c r="Q2674" s="39" t="s">
        <v>8353</v>
      </c>
      <c r="R2674" s="39" t="s">
        <v>8352</v>
      </c>
      <c r="S2674" s="42">
        <f t="shared" si="287"/>
        <v>42344.884148032404</v>
      </c>
      <c r="T2674" s="42">
        <f t="shared" si="288"/>
        <v>42366.250004629634</v>
      </c>
      <c r="U2674" s="40">
        <f t="shared" si="289"/>
        <v>2015</v>
      </c>
      <c r="V2674" s="40">
        <f t="shared" si="290"/>
        <v>2015</v>
      </c>
      <c r="W2674" s="50">
        <f t="shared" si="293"/>
        <v>21.36585659722914</v>
      </c>
    </row>
    <row r="2675" spans="1:23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13">
        <f t="shared" si="291"/>
        <v>28</v>
      </c>
      <c r="P2675" s="39">
        <f t="shared" si="292"/>
        <v>167.15</v>
      </c>
      <c r="Q2675" s="39" t="s">
        <v>8353</v>
      </c>
      <c r="R2675" s="39" t="s">
        <v>8352</v>
      </c>
      <c r="S2675" s="42">
        <f t="shared" si="287"/>
        <v>41912.541666655095</v>
      </c>
      <c r="T2675" s="42">
        <f t="shared" si="288"/>
        <v>41941.947924768516</v>
      </c>
      <c r="U2675" s="40">
        <f t="shared" si="289"/>
        <v>2014</v>
      </c>
      <c r="V2675" s="40">
        <f t="shared" si="290"/>
        <v>2014</v>
      </c>
      <c r="W2675" s="50">
        <f t="shared" si="293"/>
        <v>29.406258113420336</v>
      </c>
    </row>
    <row r="2676" spans="1:23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13">
        <f t="shared" si="291"/>
        <v>63</v>
      </c>
      <c r="P2676" s="39">
        <f t="shared" si="292"/>
        <v>128.62</v>
      </c>
      <c r="Q2676" s="39" t="s">
        <v>8353</v>
      </c>
      <c r="R2676" s="39" t="s">
        <v>8352</v>
      </c>
      <c r="S2676" s="42">
        <f t="shared" si="287"/>
        <v>42529.632762384259</v>
      </c>
      <c r="T2676" s="42">
        <f t="shared" si="288"/>
        <v>42556.207647453703</v>
      </c>
      <c r="U2676" s="40">
        <f t="shared" si="289"/>
        <v>2016</v>
      </c>
      <c r="V2676" s="40">
        <f t="shared" si="290"/>
        <v>2016</v>
      </c>
      <c r="W2676" s="50">
        <f t="shared" si="293"/>
        <v>26.574885069443553</v>
      </c>
    </row>
    <row r="2677" spans="1:23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13">
        <f t="shared" si="291"/>
        <v>8</v>
      </c>
      <c r="P2677" s="39">
        <f t="shared" si="292"/>
        <v>65.41</v>
      </c>
      <c r="Q2677" s="39" t="s">
        <v>8353</v>
      </c>
      <c r="R2677" s="39" t="s">
        <v>8352</v>
      </c>
      <c r="S2677" s="42">
        <f t="shared" si="287"/>
        <v>41923.857519548612</v>
      </c>
      <c r="T2677" s="42">
        <f t="shared" si="288"/>
        <v>41953.899181585643</v>
      </c>
      <c r="U2677" s="40">
        <f t="shared" si="289"/>
        <v>2014</v>
      </c>
      <c r="V2677" s="40">
        <f t="shared" si="290"/>
        <v>2014</v>
      </c>
      <c r="W2677" s="50">
        <f t="shared" si="293"/>
        <v>30.041662037030619</v>
      </c>
    </row>
    <row r="2678" spans="1:23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13">
        <f t="shared" si="291"/>
        <v>50</v>
      </c>
      <c r="P2678" s="39">
        <f t="shared" si="292"/>
        <v>117.56</v>
      </c>
      <c r="Q2678" s="39" t="s">
        <v>8353</v>
      </c>
      <c r="R2678" s="39" t="s">
        <v>8352</v>
      </c>
      <c r="S2678" s="42">
        <f t="shared" si="287"/>
        <v>42482.62470108796</v>
      </c>
      <c r="T2678" s="42">
        <f t="shared" si="288"/>
        <v>42512.62470108796</v>
      </c>
      <c r="U2678" s="40">
        <f t="shared" si="289"/>
        <v>2016</v>
      </c>
      <c r="V2678" s="40">
        <f t="shared" si="290"/>
        <v>2016</v>
      </c>
      <c r="W2678" s="50">
        <f t="shared" si="293"/>
        <v>30</v>
      </c>
    </row>
    <row r="2679" spans="1:23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13">
        <f t="shared" si="291"/>
        <v>18</v>
      </c>
      <c r="P2679" s="39">
        <f t="shared" si="292"/>
        <v>126.48</v>
      </c>
      <c r="Q2679" s="39" t="s">
        <v>8353</v>
      </c>
      <c r="R2679" s="39" t="s">
        <v>8352</v>
      </c>
      <c r="S2679" s="42">
        <f t="shared" si="287"/>
        <v>41793.029434525459</v>
      </c>
      <c r="T2679" s="42">
        <f t="shared" si="288"/>
        <v>41823.029434525459</v>
      </c>
      <c r="U2679" s="40">
        <f t="shared" si="289"/>
        <v>2014</v>
      </c>
      <c r="V2679" s="40">
        <f t="shared" si="290"/>
        <v>2014</v>
      </c>
      <c r="W2679" s="50">
        <f t="shared" si="293"/>
        <v>30</v>
      </c>
    </row>
    <row r="2680" spans="1:23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13">
        <f t="shared" si="291"/>
        <v>0</v>
      </c>
      <c r="P2680" s="39">
        <f t="shared" si="292"/>
        <v>550</v>
      </c>
      <c r="Q2680" s="39" t="s">
        <v>8353</v>
      </c>
      <c r="R2680" s="39" t="s">
        <v>8352</v>
      </c>
      <c r="S2680" s="42">
        <f t="shared" si="287"/>
        <v>42241.798214872688</v>
      </c>
      <c r="T2680" s="42">
        <f t="shared" si="288"/>
        <v>42271.798214872688</v>
      </c>
      <c r="U2680" s="40">
        <f t="shared" si="289"/>
        <v>2015</v>
      </c>
      <c r="V2680" s="40">
        <f t="shared" si="290"/>
        <v>2015</v>
      </c>
      <c r="W2680" s="50">
        <f t="shared" si="293"/>
        <v>30</v>
      </c>
    </row>
    <row r="2681" spans="1:23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13">
        <f t="shared" si="291"/>
        <v>0</v>
      </c>
      <c r="P2681" s="39">
        <f t="shared" si="292"/>
        <v>44</v>
      </c>
      <c r="Q2681" s="39" t="s">
        <v>8353</v>
      </c>
      <c r="R2681" s="39" t="s">
        <v>8352</v>
      </c>
      <c r="S2681" s="42">
        <f t="shared" si="287"/>
        <v>42033.001095995372</v>
      </c>
      <c r="T2681" s="42">
        <f t="shared" si="288"/>
        <v>42063.001095995372</v>
      </c>
      <c r="U2681" s="40">
        <f t="shared" si="289"/>
        <v>2015</v>
      </c>
      <c r="V2681" s="40">
        <f t="shared" si="290"/>
        <v>2015</v>
      </c>
      <c r="W2681" s="50">
        <f t="shared" si="293"/>
        <v>30</v>
      </c>
    </row>
    <row r="2682" spans="1:23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13">
        <f t="shared" si="291"/>
        <v>1</v>
      </c>
      <c r="P2682" s="39">
        <f t="shared" si="292"/>
        <v>69</v>
      </c>
      <c r="Q2682" s="39" t="s">
        <v>8353</v>
      </c>
      <c r="R2682" s="39" t="s">
        <v>8352</v>
      </c>
      <c r="S2682" s="42">
        <f t="shared" si="287"/>
        <v>42436.211702442131</v>
      </c>
      <c r="T2682" s="42">
        <f t="shared" si="288"/>
        <v>42466.170040405093</v>
      </c>
      <c r="U2682" s="40">
        <f t="shared" si="289"/>
        <v>2016</v>
      </c>
      <c r="V2682" s="40">
        <f t="shared" si="290"/>
        <v>2016</v>
      </c>
      <c r="W2682" s="50">
        <f t="shared" si="293"/>
        <v>29.958337962962105</v>
      </c>
    </row>
    <row r="2683" spans="1:23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13">
        <f t="shared" si="291"/>
        <v>1</v>
      </c>
      <c r="P2683" s="39">
        <f t="shared" si="292"/>
        <v>27.5</v>
      </c>
      <c r="Q2683" s="39" t="s">
        <v>8315</v>
      </c>
      <c r="R2683" s="39" t="s">
        <v>8311</v>
      </c>
      <c r="S2683" s="42">
        <f t="shared" si="287"/>
        <v>41805.895263310187</v>
      </c>
      <c r="T2683" s="42">
        <f t="shared" si="288"/>
        <v>41830.895263310187</v>
      </c>
      <c r="U2683" s="40">
        <f t="shared" si="289"/>
        <v>2014</v>
      </c>
      <c r="V2683" s="40">
        <f t="shared" si="290"/>
        <v>2014</v>
      </c>
      <c r="W2683" s="50">
        <f t="shared" si="293"/>
        <v>25</v>
      </c>
    </row>
    <row r="2684" spans="1:23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13">
        <f t="shared" si="291"/>
        <v>28</v>
      </c>
      <c r="P2684" s="39">
        <f t="shared" si="292"/>
        <v>84.9</v>
      </c>
      <c r="Q2684" s="39" t="s">
        <v>8315</v>
      </c>
      <c r="R2684" s="39" t="s">
        <v>8311</v>
      </c>
      <c r="S2684" s="42">
        <f t="shared" si="287"/>
        <v>41932.87199699074</v>
      </c>
      <c r="T2684" s="42">
        <f t="shared" si="288"/>
        <v>41965.249316435191</v>
      </c>
      <c r="U2684" s="40">
        <f t="shared" si="289"/>
        <v>2014</v>
      </c>
      <c r="V2684" s="40">
        <f t="shared" si="290"/>
        <v>2014</v>
      </c>
      <c r="W2684" s="50">
        <f t="shared" si="293"/>
        <v>32.377319444451132</v>
      </c>
    </row>
    <row r="2685" spans="1:23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13">
        <f t="shared" si="291"/>
        <v>0</v>
      </c>
      <c r="P2685" s="39">
        <f t="shared" si="292"/>
        <v>12</v>
      </c>
      <c r="Q2685" s="39" t="s">
        <v>8315</v>
      </c>
      <c r="R2685" s="39" t="s">
        <v>8311</v>
      </c>
      <c r="S2685" s="42">
        <f t="shared" si="287"/>
        <v>42034.755095370376</v>
      </c>
      <c r="T2685" s="42">
        <f t="shared" si="288"/>
        <v>42064.755095370376</v>
      </c>
      <c r="U2685" s="40">
        <f t="shared" si="289"/>
        <v>2015</v>
      </c>
      <c r="V2685" s="40">
        <f t="shared" si="290"/>
        <v>2015</v>
      </c>
      <c r="W2685" s="50">
        <f t="shared" si="293"/>
        <v>30</v>
      </c>
    </row>
    <row r="2686" spans="1:23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13">
        <f t="shared" si="291"/>
        <v>1</v>
      </c>
      <c r="P2686" s="39">
        <f t="shared" si="292"/>
        <v>200</v>
      </c>
      <c r="Q2686" s="39" t="s">
        <v>8315</v>
      </c>
      <c r="R2686" s="39" t="s">
        <v>8311</v>
      </c>
      <c r="S2686" s="42">
        <f t="shared" si="287"/>
        <v>41820.914646122685</v>
      </c>
      <c r="T2686" s="42">
        <f t="shared" si="288"/>
        <v>41860.914646122685</v>
      </c>
      <c r="U2686" s="40">
        <f t="shared" si="289"/>
        <v>2014</v>
      </c>
      <c r="V2686" s="40">
        <f t="shared" si="290"/>
        <v>2014</v>
      </c>
      <c r="W2686" s="50">
        <f t="shared" si="293"/>
        <v>40</v>
      </c>
    </row>
    <row r="2687" spans="1:23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13">
        <f t="shared" si="291"/>
        <v>0</v>
      </c>
      <c r="P2687" s="39">
        <f t="shared" si="292"/>
        <v>10</v>
      </c>
      <c r="Q2687" s="39" t="s">
        <v>8315</v>
      </c>
      <c r="R2687" s="39" t="s">
        <v>8311</v>
      </c>
      <c r="S2687" s="42">
        <f t="shared" si="287"/>
        <v>42061.695959837962</v>
      </c>
      <c r="T2687" s="42">
        <f t="shared" si="288"/>
        <v>42121.654286226854</v>
      </c>
      <c r="U2687" s="40">
        <f t="shared" si="289"/>
        <v>2015</v>
      </c>
      <c r="V2687" s="40">
        <f t="shared" si="290"/>
        <v>2015</v>
      </c>
      <c r="W2687" s="50">
        <f t="shared" si="293"/>
        <v>59.958326388892601</v>
      </c>
    </row>
    <row r="2688" spans="1:23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13">
        <f t="shared" si="291"/>
        <v>0</v>
      </c>
      <c r="P2688" s="39">
        <f t="shared" si="292"/>
        <v>0</v>
      </c>
      <c r="Q2688" s="39" t="s">
        <v>8315</v>
      </c>
      <c r="R2688" s="39" t="s">
        <v>8311</v>
      </c>
      <c r="S2688" s="42">
        <f t="shared" si="287"/>
        <v>41892.974808136576</v>
      </c>
      <c r="T2688" s="42">
        <f t="shared" si="288"/>
        <v>41912.974808136576</v>
      </c>
      <c r="U2688" s="40">
        <f t="shared" si="289"/>
        <v>2014</v>
      </c>
      <c r="V2688" s="40">
        <f t="shared" si="290"/>
        <v>2014</v>
      </c>
      <c r="W2688" s="50">
        <f t="shared" si="293"/>
        <v>20</v>
      </c>
    </row>
    <row r="2689" spans="1:23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13">
        <f t="shared" si="291"/>
        <v>0</v>
      </c>
      <c r="P2689" s="39">
        <f t="shared" si="292"/>
        <v>0</v>
      </c>
      <c r="Q2689" s="39" t="s">
        <v>8315</v>
      </c>
      <c r="R2689" s="39" t="s">
        <v>8311</v>
      </c>
      <c r="S2689" s="42">
        <f t="shared" si="287"/>
        <v>42154.640258310188</v>
      </c>
      <c r="T2689" s="42">
        <f t="shared" si="288"/>
        <v>42184.640258310188</v>
      </c>
      <c r="U2689" s="40">
        <f t="shared" si="289"/>
        <v>2015</v>
      </c>
      <c r="V2689" s="40">
        <f t="shared" si="290"/>
        <v>2015</v>
      </c>
      <c r="W2689" s="50">
        <f t="shared" si="293"/>
        <v>30</v>
      </c>
    </row>
    <row r="2690" spans="1:23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13">
        <f t="shared" si="291"/>
        <v>0</v>
      </c>
      <c r="P2690" s="39">
        <f t="shared" si="292"/>
        <v>5.29</v>
      </c>
      <c r="Q2690" s="39" t="s">
        <v>8315</v>
      </c>
      <c r="R2690" s="39" t="s">
        <v>8311</v>
      </c>
      <c r="S2690" s="42">
        <f t="shared" ref="S2690:S2753" si="294">((((LEFT(J2690,10) &amp; "." &amp; RIGHT(J2690,3))/60)/60)/24)+DATE(1970,1,1)</f>
        <v>42028.118875810178</v>
      </c>
      <c r="T2690" s="42">
        <f t="shared" ref="T2690:T2753" si="295">((((LEFT(I2690,10) &amp; "." &amp; RIGHT(I2690,3))/60)/60)/24)+DATE(1970,1,1)</f>
        <v>42059.125009259253</v>
      </c>
      <c r="U2690" s="40">
        <f t="shared" ref="U2690:U2753" si="296">YEAR(T2690)</f>
        <v>2015</v>
      </c>
      <c r="V2690" s="40">
        <f t="shared" ref="V2690:V2753" si="297">YEAR(S2690)</f>
        <v>2015</v>
      </c>
      <c r="W2690" s="50">
        <f t="shared" si="293"/>
        <v>31.006133449074696</v>
      </c>
    </row>
    <row r="2691" spans="1:23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13">
        <f t="shared" ref="O2691:O2754" si="298">IFERROR(ROUND(E2691/D2691*100,0),"no backers")</f>
        <v>0</v>
      </c>
      <c r="P2691" s="39">
        <f t="shared" ref="P2691:P2754" si="299">IFERROR(ROUND(E2691/L2691,2),0)</f>
        <v>1</v>
      </c>
      <c r="Q2691" s="39" t="s">
        <v>8315</v>
      </c>
      <c r="R2691" s="39" t="s">
        <v>8311</v>
      </c>
      <c r="S2691" s="42">
        <f t="shared" si="294"/>
        <v>42551.961700115746</v>
      </c>
      <c r="T2691" s="42">
        <f t="shared" si="295"/>
        <v>42581.961700115746</v>
      </c>
      <c r="U2691" s="40">
        <f t="shared" si="296"/>
        <v>2016</v>
      </c>
      <c r="V2691" s="40">
        <f t="shared" si="297"/>
        <v>2016</v>
      </c>
      <c r="W2691" s="50">
        <f t="shared" ref="W2691:W2754" si="300">T2691-S2691</f>
        <v>30</v>
      </c>
    </row>
    <row r="2692" spans="1:23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13">
        <f t="shared" si="298"/>
        <v>11</v>
      </c>
      <c r="P2692" s="39">
        <f t="shared" si="299"/>
        <v>72.760000000000005</v>
      </c>
      <c r="Q2692" s="39" t="s">
        <v>8315</v>
      </c>
      <c r="R2692" s="39" t="s">
        <v>8311</v>
      </c>
      <c r="S2692" s="42">
        <f t="shared" si="294"/>
        <v>42113.105054120373</v>
      </c>
      <c r="T2692" s="42">
        <f t="shared" si="295"/>
        <v>42158.105054120373</v>
      </c>
      <c r="U2692" s="40">
        <f t="shared" si="296"/>
        <v>2015</v>
      </c>
      <c r="V2692" s="40">
        <f t="shared" si="297"/>
        <v>2015</v>
      </c>
      <c r="W2692" s="50">
        <f t="shared" si="300"/>
        <v>45</v>
      </c>
    </row>
    <row r="2693" spans="1:23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13">
        <f t="shared" si="298"/>
        <v>0</v>
      </c>
      <c r="P2693" s="39">
        <f t="shared" si="299"/>
        <v>17.5</v>
      </c>
      <c r="Q2693" s="39" t="s">
        <v>8315</v>
      </c>
      <c r="R2693" s="39" t="s">
        <v>8311</v>
      </c>
      <c r="S2693" s="42">
        <f t="shared" si="294"/>
        <v>42089.724045798604</v>
      </c>
      <c r="T2693" s="42">
        <f t="shared" si="295"/>
        <v>42134.724045798604</v>
      </c>
      <c r="U2693" s="40">
        <f t="shared" si="296"/>
        <v>2015</v>
      </c>
      <c r="V2693" s="40">
        <f t="shared" si="297"/>
        <v>2015</v>
      </c>
      <c r="W2693" s="50">
        <f t="shared" si="300"/>
        <v>45</v>
      </c>
    </row>
    <row r="2694" spans="1:23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13">
        <f t="shared" si="298"/>
        <v>1</v>
      </c>
      <c r="P2694" s="39">
        <f t="shared" si="299"/>
        <v>25</v>
      </c>
      <c r="Q2694" s="39" t="s">
        <v>8315</v>
      </c>
      <c r="R2694" s="39" t="s">
        <v>8311</v>
      </c>
      <c r="S2694" s="42">
        <f t="shared" si="294"/>
        <v>42058.334033101855</v>
      </c>
      <c r="T2694" s="42">
        <f t="shared" si="295"/>
        <v>42088.292371064817</v>
      </c>
      <c r="U2694" s="40">
        <f t="shared" si="296"/>
        <v>2015</v>
      </c>
      <c r="V2694" s="40">
        <f t="shared" si="297"/>
        <v>2015</v>
      </c>
      <c r="W2694" s="50">
        <f t="shared" si="300"/>
        <v>29.958337962962105</v>
      </c>
    </row>
    <row r="2695" spans="1:23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13">
        <f t="shared" si="298"/>
        <v>1</v>
      </c>
      <c r="P2695" s="39">
        <f t="shared" si="299"/>
        <v>13.33</v>
      </c>
      <c r="Q2695" s="39" t="s">
        <v>8315</v>
      </c>
      <c r="R2695" s="39" t="s">
        <v>8311</v>
      </c>
      <c r="S2695" s="42">
        <f t="shared" si="294"/>
        <v>41834.138506550924</v>
      </c>
      <c r="T2695" s="42">
        <f t="shared" si="295"/>
        <v>41864.138506550924</v>
      </c>
      <c r="U2695" s="40">
        <f t="shared" si="296"/>
        <v>2014</v>
      </c>
      <c r="V2695" s="40">
        <f t="shared" si="297"/>
        <v>2014</v>
      </c>
      <c r="W2695" s="50">
        <f t="shared" si="300"/>
        <v>30</v>
      </c>
    </row>
    <row r="2696" spans="1:23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13">
        <f t="shared" si="298"/>
        <v>0</v>
      </c>
      <c r="P2696" s="39">
        <f t="shared" si="299"/>
        <v>1</v>
      </c>
      <c r="Q2696" s="39" t="s">
        <v>8315</v>
      </c>
      <c r="R2696" s="39" t="s">
        <v>8311</v>
      </c>
      <c r="S2696" s="42">
        <f t="shared" si="294"/>
        <v>41878.140506238429</v>
      </c>
      <c r="T2696" s="42">
        <f t="shared" si="295"/>
        <v>41908.140506238429</v>
      </c>
      <c r="U2696" s="40">
        <f t="shared" si="296"/>
        <v>2014</v>
      </c>
      <c r="V2696" s="40">
        <f t="shared" si="297"/>
        <v>2014</v>
      </c>
      <c r="W2696" s="50">
        <f t="shared" si="300"/>
        <v>30</v>
      </c>
    </row>
    <row r="2697" spans="1:23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13">
        <f t="shared" si="298"/>
        <v>0</v>
      </c>
      <c r="P2697" s="39">
        <f t="shared" si="299"/>
        <v>23.67</v>
      </c>
      <c r="Q2697" s="39" t="s">
        <v>8315</v>
      </c>
      <c r="R2697" s="39" t="s">
        <v>8311</v>
      </c>
      <c r="S2697" s="42">
        <f t="shared" si="294"/>
        <v>42048.181924976852</v>
      </c>
      <c r="T2697" s="42">
        <f t="shared" si="295"/>
        <v>42108.140262939814</v>
      </c>
      <c r="U2697" s="40">
        <f t="shared" si="296"/>
        <v>2015</v>
      </c>
      <c r="V2697" s="40">
        <f t="shared" si="297"/>
        <v>2015</v>
      </c>
      <c r="W2697" s="50">
        <f t="shared" si="300"/>
        <v>59.958337962962105</v>
      </c>
    </row>
    <row r="2698" spans="1:23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13">
        <f t="shared" si="298"/>
        <v>6</v>
      </c>
      <c r="P2698" s="39">
        <f t="shared" si="299"/>
        <v>89.21</v>
      </c>
      <c r="Q2698" s="39" t="s">
        <v>8315</v>
      </c>
      <c r="R2698" s="39" t="s">
        <v>8311</v>
      </c>
      <c r="S2698" s="42">
        <f t="shared" si="294"/>
        <v>41964.844455555554</v>
      </c>
      <c r="T2698" s="42">
        <f t="shared" si="295"/>
        <v>41998.844450925928</v>
      </c>
      <c r="U2698" s="40">
        <f t="shared" si="296"/>
        <v>2014</v>
      </c>
      <c r="V2698" s="40">
        <f t="shared" si="297"/>
        <v>2014</v>
      </c>
      <c r="W2698" s="50">
        <f t="shared" si="300"/>
        <v>33.999995370373654</v>
      </c>
    </row>
    <row r="2699" spans="1:23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13">
        <f t="shared" si="298"/>
        <v>26</v>
      </c>
      <c r="P2699" s="39">
        <f t="shared" si="299"/>
        <v>116.56</v>
      </c>
      <c r="Q2699" s="39" t="s">
        <v>8315</v>
      </c>
      <c r="R2699" s="39" t="s">
        <v>8311</v>
      </c>
      <c r="S2699" s="42">
        <f t="shared" si="294"/>
        <v>42187.94008591435</v>
      </c>
      <c r="T2699" s="42">
        <f t="shared" si="295"/>
        <v>42218.916675925924</v>
      </c>
      <c r="U2699" s="40">
        <f t="shared" si="296"/>
        <v>2015</v>
      </c>
      <c r="V2699" s="40">
        <f t="shared" si="297"/>
        <v>2015</v>
      </c>
      <c r="W2699" s="50">
        <f t="shared" si="300"/>
        <v>30.976590011574444</v>
      </c>
    </row>
    <row r="2700" spans="1:23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13">
        <f t="shared" si="298"/>
        <v>0</v>
      </c>
      <c r="P2700" s="39">
        <f t="shared" si="299"/>
        <v>13.01</v>
      </c>
      <c r="Q2700" s="39" t="s">
        <v>8315</v>
      </c>
      <c r="R2700" s="39" t="s">
        <v>8311</v>
      </c>
      <c r="S2700" s="42">
        <f t="shared" si="294"/>
        <v>41787.898250092592</v>
      </c>
      <c r="T2700" s="42">
        <f t="shared" si="295"/>
        <v>41817.898250092592</v>
      </c>
      <c r="U2700" s="40">
        <f t="shared" si="296"/>
        <v>2014</v>
      </c>
      <c r="V2700" s="40">
        <f t="shared" si="297"/>
        <v>2014</v>
      </c>
      <c r="W2700" s="50">
        <f t="shared" si="300"/>
        <v>30</v>
      </c>
    </row>
    <row r="2701" spans="1:23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13">
        <f t="shared" si="298"/>
        <v>0</v>
      </c>
      <c r="P2701" s="39">
        <f t="shared" si="299"/>
        <v>0</v>
      </c>
      <c r="Q2701" s="39" t="s">
        <v>8315</v>
      </c>
      <c r="R2701" s="39" t="s">
        <v>8311</v>
      </c>
      <c r="S2701" s="42">
        <f t="shared" si="294"/>
        <v>41829.896567858799</v>
      </c>
      <c r="T2701" s="42">
        <f t="shared" si="295"/>
        <v>41859.896567858799</v>
      </c>
      <c r="U2701" s="40">
        <f t="shared" si="296"/>
        <v>2014</v>
      </c>
      <c r="V2701" s="40">
        <f t="shared" si="297"/>
        <v>2014</v>
      </c>
      <c r="W2701" s="50">
        <f t="shared" si="300"/>
        <v>30</v>
      </c>
    </row>
    <row r="2702" spans="1:23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13">
        <f t="shared" si="298"/>
        <v>1</v>
      </c>
      <c r="P2702" s="39">
        <f t="shared" si="299"/>
        <v>17.5</v>
      </c>
      <c r="Q2702" s="39" t="s">
        <v>8315</v>
      </c>
      <c r="R2702" s="39" t="s">
        <v>8311</v>
      </c>
      <c r="S2702" s="42">
        <f t="shared" si="294"/>
        <v>41870.874687175921</v>
      </c>
      <c r="T2702" s="42">
        <f t="shared" si="295"/>
        <v>41900.874687175921</v>
      </c>
      <c r="U2702" s="40">
        <f t="shared" si="296"/>
        <v>2014</v>
      </c>
      <c r="V2702" s="40">
        <f t="shared" si="297"/>
        <v>2014</v>
      </c>
      <c r="W2702" s="50">
        <f t="shared" si="300"/>
        <v>30</v>
      </c>
    </row>
    <row r="2703" spans="1:23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13">
        <f t="shared" si="298"/>
        <v>46</v>
      </c>
      <c r="P2703" s="39">
        <f t="shared" si="299"/>
        <v>34.130000000000003</v>
      </c>
      <c r="Q2703" s="39" t="s">
        <v>8346</v>
      </c>
      <c r="R2703" s="39" t="s">
        <v>8317</v>
      </c>
      <c r="S2703" s="42">
        <f t="shared" si="294"/>
        <v>42801.774707569442</v>
      </c>
      <c r="T2703" s="42">
        <f t="shared" si="295"/>
        <v>42832.733038587961</v>
      </c>
      <c r="U2703" s="40">
        <f t="shared" si="296"/>
        <v>2017</v>
      </c>
      <c r="V2703" s="40">
        <f t="shared" si="297"/>
        <v>2017</v>
      </c>
      <c r="W2703" s="50">
        <f t="shared" si="300"/>
        <v>30.958331018518948</v>
      </c>
    </row>
    <row r="2704" spans="1:23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13">
        <f t="shared" si="298"/>
        <v>34</v>
      </c>
      <c r="P2704" s="39">
        <f t="shared" si="299"/>
        <v>132.35</v>
      </c>
      <c r="Q2704" s="39" t="s">
        <v>8346</v>
      </c>
      <c r="R2704" s="39" t="s">
        <v>8317</v>
      </c>
      <c r="S2704" s="42">
        <f t="shared" si="294"/>
        <v>42800.801824965281</v>
      </c>
      <c r="T2704" s="42">
        <f t="shared" si="295"/>
        <v>42830.760151354167</v>
      </c>
      <c r="U2704" s="40">
        <f t="shared" si="296"/>
        <v>2017</v>
      </c>
      <c r="V2704" s="40">
        <f t="shared" si="297"/>
        <v>2017</v>
      </c>
      <c r="W2704" s="50">
        <f t="shared" si="300"/>
        <v>29.958326388885325</v>
      </c>
    </row>
    <row r="2705" spans="1:23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13">
        <f t="shared" si="298"/>
        <v>104</v>
      </c>
      <c r="P2705" s="39">
        <f t="shared" si="299"/>
        <v>922.22</v>
      </c>
      <c r="Q2705" s="39" t="s">
        <v>8346</v>
      </c>
      <c r="R2705" s="39" t="s">
        <v>8317</v>
      </c>
      <c r="S2705" s="42">
        <f t="shared" si="294"/>
        <v>42756.69016701389</v>
      </c>
      <c r="T2705" s="42">
        <f t="shared" si="295"/>
        <v>42816.648504976853</v>
      </c>
      <c r="U2705" s="40">
        <f t="shared" si="296"/>
        <v>2017</v>
      </c>
      <c r="V2705" s="40">
        <f t="shared" si="297"/>
        <v>2017</v>
      </c>
      <c r="W2705" s="50">
        <f t="shared" si="300"/>
        <v>59.958337962962105</v>
      </c>
    </row>
    <row r="2706" spans="1:23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13">
        <f t="shared" si="298"/>
        <v>6</v>
      </c>
      <c r="P2706" s="39">
        <f t="shared" si="299"/>
        <v>163.57</v>
      </c>
      <c r="Q2706" s="39" t="s">
        <v>8346</v>
      </c>
      <c r="R2706" s="39" t="s">
        <v>8317</v>
      </c>
      <c r="S2706" s="42">
        <f t="shared" si="294"/>
        <v>42787.862438819444</v>
      </c>
      <c r="T2706" s="42">
        <f t="shared" si="295"/>
        <v>42830.820767523146</v>
      </c>
      <c r="U2706" s="40">
        <f t="shared" si="296"/>
        <v>2017</v>
      </c>
      <c r="V2706" s="40">
        <f t="shared" si="297"/>
        <v>2017</v>
      </c>
      <c r="W2706" s="50">
        <f t="shared" si="300"/>
        <v>42.958328703702136</v>
      </c>
    </row>
    <row r="2707" spans="1:23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13">
        <f t="shared" si="298"/>
        <v>11</v>
      </c>
      <c r="P2707" s="39">
        <f t="shared" si="299"/>
        <v>217.38</v>
      </c>
      <c r="Q2707" s="39" t="s">
        <v>8346</v>
      </c>
      <c r="R2707" s="39" t="s">
        <v>8317</v>
      </c>
      <c r="S2707" s="42">
        <f t="shared" si="294"/>
        <v>42773.916189328702</v>
      </c>
      <c r="T2707" s="42">
        <f t="shared" si="295"/>
        <v>42818.874515717587</v>
      </c>
      <c r="U2707" s="40">
        <f t="shared" si="296"/>
        <v>2017</v>
      </c>
      <c r="V2707" s="40">
        <f t="shared" si="297"/>
        <v>2017</v>
      </c>
      <c r="W2707" s="50">
        <f t="shared" si="300"/>
        <v>44.958326388885325</v>
      </c>
    </row>
    <row r="2708" spans="1:23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13">
        <f t="shared" si="298"/>
        <v>112</v>
      </c>
      <c r="P2708" s="39">
        <f t="shared" si="299"/>
        <v>149.44</v>
      </c>
      <c r="Q2708" s="39" t="s">
        <v>8346</v>
      </c>
      <c r="R2708" s="39" t="s">
        <v>8317</v>
      </c>
      <c r="S2708" s="42">
        <f t="shared" si="294"/>
        <v>41899.294947719907</v>
      </c>
      <c r="T2708" s="42">
        <f t="shared" si="295"/>
        <v>41928.290980787038</v>
      </c>
      <c r="U2708" s="40">
        <f t="shared" si="296"/>
        <v>2014</v>
      </c>
      <c r="V2708" s="40">
        <f t="shared" si="297"/>
        <v>2014</v>
      </c>
      <c r="W2708" s="50">
        <f t="shared" si="300"/>
        <v>28.996033067131066</v>
      </c>
    </row>
    <row r="2709" spans="1:23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13">
        <f t="shared" si="298"/>
        <v>351</v>
      </c>
      <c r="P2709" s="39">
        <f t="shared" si="299"/>
        <v>71.239999999999995</v>
      </c>
      <c r="Q2709" s="39" t="s">
        <v>8346</v>
      </c>
      <c r="R2709" s="39" t="s">
        <v>8317</v>
      </c>
      <c r="S2709" s="42">
        <f t="shared" si="294"/>
        <v>41391.78291021991</v>
      </c>
      <c r="T2709" s="42">
        <f t="shared" si="295"/>
        <v>41421.290983101855</v>
      </c>
      <c r="U2709" s="40">
        <f t="shared" si="296"/>
        <v>2013</v>
      </c>
      <c r="V2709" s="40">
        <f t="shared" si="297"/>
        <v>2013</v>
      </c>
      <c r="W2709" s="50">
        <f t="shared" si="300"/>
        <v>29.508072881944827</v>
      </c>
    </row>
    <row r="2710" spans="1:23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13">
        <f t="shared" si="298"/>
        <v>233</v>
      </c>
      <c r="P2710" s="39">
        <f t="shared" si="299"/>
        <v>44.46</v>
      </c>
      <c r="Q2710" s="39" t="s">
        <v>8346</v>
      </c>
      <c r="R2710" s="39" t="s">
        <v>8317</v>
      </c>
      <c r="S2710" s="42">
        <f t="shared" si="294"/>
        <v>42512.698223680556</v>
      </c>
      <c r="T2710" s="42">
        <f t="shared" si="295"/>
        <v>42572.698223680556</v>
      </c>
      <c r="U2710" s="40">
        <f t="shared" si="296"/>
        <v>2016</v>
      </c>
      <c r="V2710" s="40">
        <f t="shared" si="297"/>
        <v>2016</v>
      </c>
      <c r="W2710" s="50">
        <f t="shared" si="300"/>
        <v>60</v>
      </c>
    </row>
    <row r="2711" spans="1:23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13">
        <f t="shared" si="298"/>
        <v>102</v>
      </c>
      <c r="P2711" s="39">
        <f t="shared" si="299"/>
        <v>164.94</v>
      </c>
      <c r="Q2711" s="39" t="s">
        <v>8346</v>
      </c>
      <c r="R2711" s="39" t="s">
        <v>8317</v>
      </c>
      <c r="S2711" s="42">
        <f t="shared" si="294"/>
        <v>42612.14978172454</v>
      </c>
      <c r="T2711" s="42">
        <f t="shared" si="295"/>
        <v>42647.165978472221</v>
      </c>
      <c r="U2711" s="40">
        <f t="shared" si="296"/>
        <v>2016</v>
      </c>
      <c r="V2711" s="40">
        <f t="shared" si="297"/>
        <v>2016</v>
      </c>
      <c r="W2711" s="50">
        <f t="shared" si="300"/>
        <v>35.016196747681533</v>
      </c>
    </row>
    <row r="2712" spans="1:23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13">
        <f t="shared" si="298"/>
        <v>154</v>
      </c>
      <c r="P2712" s="39">
        <f t="shared" si="299"/>
        <v>84.87</v>
      </c>
      <c r="Q2712" s="39" t="s">
        <v>8346</v>
      </c>
      <c r="R2712" s="39" t="s">
        <v>8317</v>
      </c>
      <c r="S2712" s="42">
        <f t="shared" si="294"/>
        <v>41828.229495694446</v>
      </c>
      <c r="T2712" s="42">
        <f t="shared" si="295"/>
        <v>41860.083340277779</v>
      </c>
      <c r="U2712" s="40">
        <f t="shared" si="296"/>
        <v>2014</v>
      </c>
      <c r="V2712" s="40">
        <f t="shared" si="297"/>
        <v>2014</v>
      </c>
      <c r="W2712" s="50">
        <f t="shared" si="300"/>
        <v>31.85384458333283</v>
      </c>
    </row>
    <row r="2713" spans="1:23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13">
        <f t="shared" si="298"/>
        <v>101</v>
      </c>
      <c r="P2713" s="39">
        <f t="shared" si="299"/>
        <v>53.95</v>
      </c>
      <c r="Q2713" s="39" t="s">
        <v>8346</v>
      </c>
      <c r="R2713" s="39" t="s">
        <v>8317</v>
      </c>
      <c r="S2713" s="42">
        <f t="shared" si="294"/>
        <v>41780.745263773148</v>
      </c>
      <c r="T2713" s="42">
        <f t="shared" si="295"/>
        <v>41810.917368750001</v>
      </c>
      <c r="U2713" s="40">
        <f t="shared" si="296"/>
        <v>2014</v>
      </c>
      <c r="V2713" s="40">
        <f t="shared" si="297"/>
        <v>2014</v>
      </c>
      <c r="W2713" s="50">
        <f t="shared" si="300"/>
        <v>30.172104976853007</v>
      </c>
    </row>
    <row r="2714" spans="1:23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13">
        <f t="shared" si="298"/>
        <v>131</v>
      </c>
      <c r="P2714" s="39">
        <f t="shared" si="299"/>
        <v>50.53</v>
      </c>
      <c r="Q2714" s="39" t="s">
        <v>8346</v>
      </c>
      <c r="R2714" s="39" t="s">
        <v>8317</v>
      </c>
      <c r="S2714" s="42">
        <f t="shared" si="294"/>
        <v>41432.062043518519</v>
      </c>
      <c r="T2714" s="42">
        <f t="shared" si="295"/>
        <v>41468.750004629634</v>
      </c>
      <c r="U2714" s="40">
        <f t="shared" si="296"/>
        <v>2013</v>
      </c>
      <c r="V2714" s="40">
        <f t="shared" si="297"/>
        <v>2013</v>
      </c>
      <c r="W2714" s="50">
        <f t="shared" si="300"/>
        <v>36.687961111114419</v>
      </c>
    </row>
    <row r="2715" spans="1:23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13">
        <f t="shared" si="298"/>
        <v>102</v>
      </c>
      <c r="P2715" s="39">
        <f t="shared" si="299"/>
        <v>108</v>
      </c>
      <c r="Q2715" s="39" t="s">
        <v>8346</v>
      </c>
      <c r="R2715" s="39" t="s">
        <v>8317</v>
      </c>
      <c r="S2715" s="42">
        <f t="shared" si="294"/>
        <v>42322.653757916669</v>
      </c>
      <c r="T2715" s="42">
        <f t="shared" si="295"/>
        <v>42362.653757916669</v>
      </c>
      <c r="U2715" s="40">
        <f t="shared" si="296"/>
        <v>2015</v>
      </c>
      <c r="V2715" s="40">
        <f t="shared" si="297"/>
        <v>2015</v>
      </c>
      <c r="W2715" s="50">
        <f t="shared" si="300"/>
        <v>40</v>
      </c>
    </row>
    <row r="2716" spans="1:23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13">
        <f t="shared" si="298"/>
        <v>116</v>
      </c>
      <c r="P2716" s="39">
        <f t="shared" si="299"/>
        <v>95.37</v>
      </c>
      <c r="Q2716" s="39" t="s">
        <v>8346</v>
      </c>
      <c r="R2716" s="39" t="s">
        <v>8317</v>
      </c>
      <c r="S2716" s="42">
        <f t="shared" si="294"/>
        <v>42629.655053194445</v>
      </c>
      <c r="T2716" s="42">
        <f t="shared" si="295"/>
        <v>42657.958333333328</v>
      </c>
      <c r="U2716" s="40">
        <f t="shared" si="296"/>
        <v>2016</v>
      </c>
      <c r="V2716" s="40">
        <f t="shared" si="297"/>
        <v>2016</v>
      </c>
      <c r="W2716" s="50">
        <f t="shared" si="300"/>
        <v>28.303280138883565</v>
      </c>
    </row>
    <row r="2717" spans="1:23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13">
        <f t="shared" si="298"/>
        <v>265</v>
      </c>
      <c r="P2717" s="39">
        <f t="shared" si="299"/>
        <v>57.63</v>
      </c>
      <c r="Q2717" s="39" t="s">
        <v>8346</v>
      </c>
      <c r="R2717" s="39" t="s">
        <v>8317</v>
      </c>
      <c r="S2717" s="42">
        <f t="shared" si="294"/>
        <v>42387.398479490745</v>
      </c>
      <c r="T2717" s="42">
        <f t="shared" si="295"/>
        <v>42421.398474861111</v>
      </c>
      <c r="U2717" s="40">
        <f t="shared" si="296"/>
        <v>2016</v>
      </c>
      <c r="V2717" s="40">
        <f t="shared" si="297"/>
        <v>2016</v>
      </c>
      <c r="W2717" s="50">
        <f t="shared" si="300"/>
        <v>33.999995370366378</v>
      </c>
    </row>
    <row r="2718" spans="1:23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13">
        <f t="shared" si="298"/>
        <v>120</v>
      </c>
      <c r="P2718" s="39">
        <f t="shared" si="299"/>
        <v>64.16</v>
      </c>
      <c r="Q2718" s="39" t="s">
        <v>8346</v>
      </c>
      <c r="R2718" s="39" t="s">
        <v>8317</v>
      </c>
      <c r="S2718" s="42">
        <f t="shared" si="294"/>
        <v>42255.333254548612</v>
      </c>
      <c r="T2718" s="42">
        <f t="shared" si="295"/>
        <v>42285.333254548612</v>
      </c>
      <c r="U2718" s="40">
        <f t="shared" si="296"/>
        <v>2015</v>
      </c>
      <c r="V2718" s="40">
        <f t="shared" si="297"/>
        <v>2015</v>
      </c>
      <c r="W2718" s="50">
        <f t="shared" si="300"/>
        <v>30</v>
      </c>
    </row>
    <row r="2719" spans="1:23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13">
        <f t="shared" si="298"/>
        <v>120</v>
      </c>
      <c r="P2719" s="39">
        <f t="shared" si="299"/>
        <v>92.39</v>
      </c>
      <c r="Q2719" s="39" t="s">
        <v>8346</v>
      </c>
      <c r="R2719" s="39" t="s">
        <v>8317</v>
      </c>
      <c r="S2719" s="42">
        <f t="shared" si="294"/>
        <v>41934.91491954861</v>
      </c>
      <c r="T2719" s="42">
        <f t="shared" si="295"/>
        <v>41979.956593159717</v>
      </c>
      <c r="U2719" s="40">
        <f t="shared" si="296"/>
        <v>2014</v>
      </c>
      <c r="V2719" s="40">
        <f t="shared" si="297"/>
        <v>2014</v>
      </c>
      <c r="W2719" s="50">
        <f t="shared" si="300"/>
        <v>45.041673611107399</v>
      </c>
    </row>
    <row r="2720" spans="1:23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13">
        <f t="shared" si="298"/>
        <v>104</v>
      </c>
      <c r="P2720" s="39">
        <f t="shared" si="299"/>
        <v>125.98</v>
      </c>
      <c r="Q2720" s="39" t="s">
        <v>8346</v>
      </c>
      <c r="R2720" s="39" t="s">
        <v>8317</v>
      </c>
      <c r="S2720" s="42">
        <f t="shared" si="294"/>
        <v>42465.596596585645</v>
      </c>
      <c r="T2720" s="42">
        <f t="shared" si="295"/>
        <v>42493.958337962962</v>
      </c>
      <c r="U2720" s="40">
        <f t="shared" si="296"/>
        <v>2016</v>
      </c>
      <c r="V2720" s="40">
        <f t="shared" si="297"/>
        <v>2016</v>
      </c>
      <c r="W2720" s="50">
        <f t="shared" si="300"/>
        <v>28.36174137731723</v>
      </c>
    </row>
    <row r="2721" spans="1:23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13">
        <f t="shared" si="298"/>
        <v>109</v>
      </c>
      <c r="P2721" s="39">
        <f t="shared" si="299"/>
        <v>94.64</v>
      </c>
      <c r="Q2721" s="39" t="s">
        <v>8346</v>
      </c>
      <c r="R2721" s="39" t="s">
        <v>8317</v>
      </c>
      <c r="S2721" s="42">
        <f t="shared" si="294"/>
        <v>42418.03118395833</v>
      </c>
      <c r="T2721" s="42">
        <f t="shared" si="295"/>
        <v>42477.989521921292</v>
      </c>
      <c r="U2721" s="40">
        <f t="shared" si="296"/>
        <v>2016</v>
      </c>
      <c r="V2721" s="40">
        <f t="shared" si="297"/>
        <v>2016</v>
      </c>
      <c r="W2721" s="50">
        <f t="shared" si="300"/>
        <v>59.958337962962105</v>
      </c>
    </row>
    <row r="2722" spans="1:23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13">
        <f t="shared" si="298"/>
        <v>118</v>
      </c>
      <c r="P2722" s="39">
        <f t="shared" si="299"/>
        <v>170.7</v>
      </c>
      <c r="Q2722" s="39" t="s">
        <v>8346</v>
      </c>
      <c r="R2722" s="39" t="s">
        <v>8317</v>
      </c>
      <c r="S2722" s="42">
        <f t="shared" si="294"/>
        <v>42655.465898761569</v>
      </c>
      <c r="T2722" s="42">
        <f t="shared" si="295"/>
        <v>42685.507560798607</v>
      </c>
      <c r="U2722" s="40">
        <f t="shared" si="296"/>
        <v>2016</v>
      </c>
      <c r="V2722" s="40">
        <f t="shared" si="297"/>
        <v>2016</v>
      </c>
      <c r="W2722" s="50">
        <f t="shared" si="300"/>
        <v>30.041662037037895</v>
      </c>
    </row>
    <row r="2723" spans="1:23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13">
        <f t="shared" si="298"/>
        <v>1462</v>
      </c>
      <c r="P2723" s="39">
        <f t="shared" si="299"/>
        <v>40.76</v>
      </c>
      <c r="Q2723" s="39" t="s">
        <v>8353</v>
      </c>
      <c r="R2723" s="39" t="s">
        <v>8350</v>
      </c>
      <c r="S2723" s="42">
        <f t="shared" si="294"/>
        <v>41493.543965254634</v>
      </c>
      <c r="T2723" s="42">
        <f t="shared" si="295"/>
        <v>41523.791666666664</v>
      </c>
      <c r="U2723" s="40">
        <f t="shared" si="296"/>
        <v>2013</v>
      </c>
      <c r="V2723" s="40">
        <f t="shared" si="297"/>
        <v>2013</v>
      </c>
      <c r="W2723" s="50">
        <f t="shared" si="300"/>
        <v>30.247701412030437</v>
      </c>
    </row>
    <row r="2724" spans="1:23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13">
        <f t="shared" si="298"/>
        <v>253</v>
      </c>
      <c r="P2724" s="39">
        <f t="shared" si="299"/>
        <v>68.25</v>
      </c>
      <c r="Q2724" s="39" t="s">
        <v>8353</v>
      </c>
      <c r="R2724" s="39" t="s">
        <v>8350</v>
      </c>
      <c r="S2724" s="42">
        <f t="shared" si="294"/>
        <v>42704.857095520827</v>
      </c>
      <c r="T2724" s="42">
        <f t="shared" si="295"/>
        <v>42764.857095520827</v>
      </c>
      <c r="U2724" s="40">
        <f t="shared" si="296"/>
        <v>2017</v>
      </c>
      <c r="V2724" s="40">
        <f t="shared" si="297"/>
        <v>2016</v>
      </c>
      <c r="W2724" s="50">
        <f t="shared" si="300"/>
        <v>60</v>
      </c>
    </row>
    <row r="2725" spans="1:23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13">
        <f t="shared" si="298"/>
        <v>140</v>
      </c>
      <c r="P2725" s="39">
        <f t="shared" si="299"/>
        <v>95.49</v>
      </c>
      <c r="Q2725" s="39" t="s">
        <v>8353</v>
      </c>
      <c r="R2725" s="39" t="s">
        <v>8350</v>
      </c>
      <c r="S2725" s="42">
        <f t="shared" si="294"/>
        <v>41944.838987129631</v>
      </c>
      <c r="T2725" s="42">
        <f t="shared" si="295"/>
        <v>42004.880649166669</v>
      </c>
      <c r="U2725" s="40">
        <f t="shared" si="296"/>
        <v>2014</v>
      </c>
      <c r="V2725" s="40">
        <f t="shared" si="297"/>
        <v>2014</v>
      </c>
      <c r="W2725" s="50">
        <f t="shared" si="300"/>
        <v>60.041662037037895</v>
      </c>
    </row>
    <row r="2726" spans="1:23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13">
        <f t="shared" si="298"/>
        <v>297</v>
      </c>
      <c r="P2726" s="39">
        <f t="shared" si="299"/>
        <v>7.19</v>
      </c>
      <c r="Q2726" s="39" t="s">
        <v>8353</v>
      </c>
      <c r="R2726" s="39" t="s">
        <v>8350</v>
      </c>
      <c r="S2726" s="42">
        <f t="shared" si="294"/>
        <v>42199.327074756948</v>
      </c>
      <c r="T2726" s="42">
        <f t="shared" si="295"/>
        <v>42231.327072442131</v>
      </c>
      <c r="U2726" s="40">
        <f t="shared" si="296"/>
        <v>2015</v>
      </c>
      <c r="V2726" s="40">
        <f t="shared" si="297"/>
        <v>2015</v>
      </c>
      <c r="W2726" s="50">
        <f t="shared" si="300"/>
        <v>31.999997685183189</v>
      </c>
    </row>
    <row r="2727" spans="1:23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13">
        <f t="shared" si="298"/>
        <v>145</v>
      </c>
      <c r="P2727" s="39">
        <f t="shared" si="299"/>
        <v>511.65</v>
      </c>
      <c r="Q2727" s="39" t="s">
        <v>8353</v>
      </c>
      <c r="R2727" s="39" t="s">
        <v>8350</v>
      </c>
      <c r="S2727" s="42">
        <f t="shared" si="294"/>
        <v>42745.744626562504</v>
      </c>
      <c r="T2727" s="42">
        <f t="shared" si="295"/>
        <v>42795.744626562504</v>
      </c>
      <c r="U2727" s="40">
        <f t="shared" si="296"/>
        <v>2017</v>
      </c>
      <c r="V2727" s="40">
        <f t="shared" si="297"/>
        <v>2017</v>
      </c>
      <c r="W2727" s="50">
        <f t="shared" si="300"/>
        <v>50</v>
      </c>
    </row>
    <row r="2728" spans="1:23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13">
        <f t="shared" si="298"/>
        <v>106</v>
      </c>
      <c r="P2728" s="39">
        <f t="shared" si="299"/>
        <v>261.75</v>
      </c>
      <c r="Q2728" s="39" t="s">
        <v>8353</v>
      </c>
      <c r="R2728" s="39" t="s">
        <v>8350</v>
      </c>
      <c r="S2728" s="42">
        <f t="shared" si="294"/>
        <v>42452.579992025465</v>
      </c>
      <c r="T2728" s="42">
        <f t="shared" si="295"/>
        <v>42482.579992025465</v>
      </c>
      <c r="U2728" s="40">
        <f t="shared" si="296"/>
        <v>2016</v>
      </c>
      <c r="V2728" s="40">
        <f t="shared" si="297"/>
        <v>2016</v>
      </c>
      <c r="W2728" s="50">
        <f t="shared" si="300"/>
        <v>30</v>
      </c>
    </row>
    <row r="2729" spans="1:23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13">
        <f t="shared" si="298"/>
        <v>493</v>
      </c>
      <c r="P2729" s="39">
        <f t="shared" si="299"/>
        <v>69.760000000000005</v>
      </c>
      <c r="Q2729" s="39" t="s">
        <v>8353</v>
      </c>
      <c r="R2729" s="39" t="s">
        <v>8350</v>
      </c>
      <c r="S2729" s="42">
        <f t="shared" si="294"/>
        <v>42198.676655821764</v>
      </c>
      <c r="T2729" s="42">
        <f t="shared" si="295"/>
        <v>42223.676655821764</v>
      </c>
      <c r="U2729" s="40">
        <f t="shared" si="296"/>
        <v>2015</v>
      </c>
      <c r="V2729" s="40">
        <f t="shared" si="297"/>
        <v>2015</v>
      </c>
      <c r="W2729" s="50">
        <f t="shared" si="300"/>
        <v>25</v>
      </c>
    </row>
    <row r="2730" spans="1:23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13">
        <f t="shared" si="298"/>
        <v>202</v>
      </c>
      <c r="P2730" s="39">
        <f t="shared" si="299"/>
        <v>77.23</v>
      </c>
      <c r="Q2730" s="39" t="s">
        <v>8353</v>
      </c>
      <c r="R2730" s="39" t="s">
        <v>8350</v>
      </c>
      <c r="S2730" s="42">
        <f t="shared" si="294"/>
        <v>42333.599935578706</v>
      </c>
      <c r="T2730" s="42">
        <f t="shared" si="295"/>
        <v>42368.599935578706</v>
      </c>
      <c r="U2730" s="40">
        <f t="shared" si="296"/>
        <v>2015</v>
      </c>
      <c r="V2730" s="40">
        <f t="shared" si="297"/>
        <v>2015</v>
      </c>
      <c r="W2730" s="50">
        <f t="shared" si="300"/>
        <v>35</v>
      </c>
    </row>
    <row r="2731" spans="1:23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13">
        <f t="shared" si="298"/>
        <v>104</v>
      </c>
      <c r="P2731" s="39">
        <f t="shared" si="299"/>
        <v>340.57</v>
      </c>
      <c r="Q2731" s="39" t="s">
        <v>8353</v>
      </c>
      <c r="R2731" s="39" t="s">
        <v>8350</v>
      </c>
      <c r="S2731" s="42">
        <f t="shared" si="294"/>
        <v>42095.24070829861</v>
      </c>
      <c r="T2731" s="42">
        <f t="shared" si="295"/>
        <v>42125.24070829861</v>
      </c>
      <c r="U2731" s="40">
        <f t="shared" si="296"/>
        <v>2015</v>
      </c>
      <c r="V2731" s="40">
        <f t="shared" si="297"/>
        <v>2015</v>
      </c>
      <c r="W2731" s="50">
        <f t="shared" si="300"/>
        <v>30</v>
      </c>
    </row>
    <row r="2732" spans="1:23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13">
        <f t="shared" si="298"/>
        <v>170</v>
      </c>
      <c r="P2732" s="39">
        <f t="shared" si="299"/>
        <v>67.42</v>
      </c>
      <c r="Q2732" s="39" t="s">
        <v>8353</v>
      </c>
      <c r="R2732" s="39" t="s">
        <v>8350</v>
      </c>
      <c r="S2732" s="42">
        <f t="shared" si="294"/>
        <v>41351.54138396991</v>
      </c>
      <c r="T2732" s="42">
        <f t="shared" si="295"/>
        <v>41386.54138396991</v>
      </c>
      <c r="U2732" s="40">
        <f t="shared" si="296"/>
        <v>2013</v>
      </c>
      <c r="V2732" s="40">
        <f t="shared" si="297"/>
        <v>2013</v>
      </c>
      <c r="W2732" s="50">
        <f t="shared" si="300"/>
        <v>35</v>
      </c>
    </row>
    <row r="2733" spans="1:23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13">
        <f t="shared" si="298"/>
        <v>104</v>
      </c>
      <c r="P2733" s="39">
        <f t="shared" si="299"/>
        <v>845.7</v>
      </c>
      <c r="Q2733" s="39" t="s">
        <v>8353</v>
      </c>
      <c r="R2733" s="39" t="s">
        <v>8350</v>
      </c>
      <c r="S2733" s="42">
        <f t="shared" si="294"/>
        <v>41872.525724791667</v>
      </c>
      <c r="T2733" s="42">
        <f t="shared" si="295"/>
        <v>41930.166675925924</v>
      </c>
      <c r="U2733" s="40">
        <f t="shared" si="296"/>
        <v>2014</v>
      </c>
      <c r="V2733" s="40">
        <f t="shared" si="297"/>
        <v>2014</v>
      </c>
      <c r="W2733" s="50">
        <f t="shared" si="300"/>
        <v>57.640951134257193</v>
      </c>
    </row>
    <row r="2734" spans="1:23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13">
        <f t="shared" si="298"/>
        <v>118</v>
      </c>
      <c r="P2734" s="39">
        <f t="shared" si="299"/>
        <v>97.19</v>
      </c>
      <c r="Q2734" s="39" t="s">
        <v>8353</v>
      </c>
      <c r="R2734" s="39" t="s">
        <v>8350</v>
      </c>
      <c r="S2734" s="42">
        <f t="shared" si="294"/>
        <v>41389.80820402778</v>
      </c>
      <c r="T2734" s="42">
        <f t="shared" si="295"/>
        <v>41422.000002314817</v>
      </c>
      <c r="U2734" s="40">
        <f t="shared" si="296"/>
        <v>2013</v>
      </c>
      <c r="V2734" s="40">
        <f t="shared" si="297"/>
        <v>2013</v>
      </c>
      <c r="W2734" s="50">
        <f t="shared" si="300"/>
        <v>32.191798287036363</v>
      </c>
    </row>
    <row r="2735" spans="1:23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13">
        <f t="shared" si="298"/>
        <v>108</v>
      </c>
      <c r="P2735" s="39">
        <f t="shared" si="299"/>
        <v>451.84</v>
      </c>
      <c r="Q2735" s="39" t="s">
        <v>8353</v>
      </c>
      <c r="R2735" s="39" t="s">
        <v>8350</v>
      </c>
      <c r="S2735" s="42">
        <f t="shared" si="294"/>
        <v>42044.272853865739</v>
      </c>
      <c r="T2735" s="42">
        <f t="shared" si="295"/>
        <v>42104.231191828701</v>
      </c>
      <c r="U2735" s="40">
        <f t="shared" si="296"/>
        <v>2015</v>
      </c>
      <c r="V2735" s="40">
        <f t="shared" si="297"/>
        <v>2015</v>
      </c>
      <c r="W2735" s="50">
        <f t="shared" si="300"/>
        <v>59.958337962962105</v>
      </c>
    </row>
    <row r="2736" spans="1:23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13">
        <f t="shared" si="298"/>
        <v>2260300</v>
      </c>
      <c r="P2736" s="39">
        <f t="shared" si="299"/>
        <v>138.66999999999999</v>
      </c>
      <c r="Q2736" s="39" t="s">
        <v>8353</v>
      </c>
      <c r="R2736" s="39" t="s">
        <v>8350</v>
      </c>
      <c r="S2736" s="42">
        <f t="shared" si="294"/>
        <v>42626.668895740739</v>
      </c>
      <c r="T2736" s="42">
        <f t="shared" si="295"/>
        <v>42656.915983101848</v>
      </c>
      <c r="U2736" s="40">
        <f t="shared" si="296"/>
        <v>2016</v>
      </c>
      <c r="V2736" s="40">
        <f t="shared" si="297"/>
        <v>2016</v>
      </c>
      <c r="W2736" s="50">
        <f t="shared" si="300"/>
        <v>30.247087361109152</v>
      </c>
    </row>
    <row r="2737" spans="1:23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13">
        <f t="shared" si="298"/>
        <v>978</v>
      </c>
      <c r="P2737" s="39">
        <f t="shared" si="299"/>
        <v>21.64</v>
      </c>
      <c r="Q2737" s="39" t="s">
        <v>8353</v>
      </c>
      <c r="R2737" s="39" t="s">
        <v>8350</v>
      </c>
      <c r="S2737" s="42">
        <f t="shared" si="294"/>
        <v>41316.12095196759</v>
      </c>
      <c r="T2737" s="42">
        <f t="shared" si="295"/>
        <v>41346.833342592588</v>
      </c>
      <c r="U2737" s="40">
        <f t="shared" si="296"/>
        <v>2013</v>
      </c>
      <c r="V2737" s="40">
        <f t="shared" si="297"/>
        <v>2013</v>
      </c>
      <c r="W2737" s="50">
        <f t="shared" si="300"/>
        <v>30.712390624998079</v>
      </c>
    </row>
    <row r="2738" spans="1:23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13">
        <f t="shared" si="298"/>
        <v>123</v>
      </c>
      <c r="P2738" s="39">
        <f t="shared" si="299"/>
        <v>169.52</v>
      </c>
      <c r="Q2738" s="39" t="s">
        <v>8353</v>
      </c>
      <c r="R2738" s="39" t="s">
        <v>8350</v>
      </c>
      <c r="S2738" s="42">
        <f t="shared" si="294"/>
        <v>41722.666363113429</v>
      </c>
      <c r="T2738" s="42">
        <f t="shared" si="295"/>
        <v>41752.666363113429</v>
      </c>
      <c r="U2738" s="40">
        <f t="shared" si="296"/>
        <v>2014</v>
      </c>
      <c r="V2738" s="40">
        <f t="shared" si="297"/>
        <v>2014</v>
      </c>
      <c r="W2738" s="50">
        <f t="shared" si="300"/>
        <v>30</v>
      </c>
    </row>
    <row r="2739" spans="1:23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13">
        <f t="shared" si="298"/>
        <v>246</v>
      </c>
      <c r="P2739" s="39">
        <f t="shared" si="299"/>
        <v>161.88</v>
      </c>
      <c r="Q2739" s="39" t="s">
        <v>8353</v>
      </c>
      <c r="R2739" s="39" t="s">
        <v>8350</v>
      </c>
      <c r="S2739" s="42">
        <f t="shared" si="294"/>
        <v>41611.917674618053</v>
      </c>
      <c r="T2739" s="42">
        <f t="shared" si="295"/>
        <v>41654.791671296298</v>
      </c>
      <c r="U2739" s="40">
        <f t="shared" si="296"/>
        <v>2014</v>
      </c>
      <c r="V2739" s="40">
        <f t="shared" si="297"/>
        <v>2013</v>
      </c>
      <c r="W2739" s="50">
        <f t="shared" si="300"/>
        <v>42.873996678245021</v>
      </c>
    </row>
    <row r="2740" spans="1:23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13">
        <f t="shared" si="298"/>
        <v>148</v>
      </c>
      <c r="P2740" s="39">
        <f t="shared" si="299"/>
        <v>493.13</v>
      </c>
      <c r="Q2740" s="39" t="s">
        <v>8353</v>
      </c>
      <c r="R2740" s="39" t="s">
        <v>8350</v>
      </c>
      <c r="S2740" s="42">
        <f t="shared" si="294"/>
        <v>42620.143574120368</v>
      </c>
      <c r="T2740" s="42">
        <f t="shared" si="295"/>
        <v>42680.143574120368</v>
      </c>
      <c r="U2740" s="40">
        <f t="shared" si="296"/>
        <v>2016</v>
      </c>
      <c r="V2740" s="40">
        <f t="shared" si="297"/>
        <v>2016</v>
      </c>
      <c r="W2740" s="50">
        <f t="shared" si="300"/>
        <v>60</v>
      </c>
    </row>
    <row r="2741" spans="1:23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13">
        <f t="shared" si="298"/>
        <v>384</v>
      </c>
      <c r="P2741" s="39">
        <f t="shared" si="299"/>
        <v>22.12</v>
      </c>
      <c r="Q2741" s="39" t="s">
        <v>8353</v>
      </c>
      <c r="R2741" s="39" t="s">
        <v>8350</v>
      </c>
      <c r="S2741" s="42">
        <f t="shared" si="294"/>
        <v>41719.887936539351</v>
      </c>
      <c r="T2741" s="42">
        <f t="shared" si="295"/>
        <v>41764.887936539351</v>
      </c>
      <c r="U2741" s="40">
        <f t="shared" si="296"/>
        <v>2014</v>
      </c>
      <c r="V2741" s="40">
        <f t="shared" si="297"/>
        <v>2014</v>
      </c>
      <c r="W2741" s="50">
        <f t="shared" si="300"/>
        <v>45</v>
      </c>
    </row>
    <row r="2742" spans="1:23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13">
        <f t="shared" si="298"/>
        <v>103</v>
      </c>
      <c r="P2742" s="39">
        <f t="shared" si="299"/>
        <v>18.239999999999998</v>
      </c>
      <c r="Q2742" s="39" t="s">
        <v>8353</v>
      </c>
      <c r="R2742" s="39" t="s">
        <v>8350</v>
      </c>
      <c r="S2742" s="42">
        <f t="shared" si="294"/>
        <v>42045.031853611115</v>
      </c>
      <c r="T2742" s="42">
        <f t="shared" si="295"/>
        <v>42074.990191574077</v>
      </c>
      <c r="U2742" s="40">
        <f t="shared" si="296"/>
        <v>2015</v>
      </c>
      <c r="V2742" s="40">
        <f t="shared" si="297"/>
        <v>2015</v>
      </c>
      <c r="W2742" s="50">
        <f t="shared" si="300"/>
        <v>29.958337962962105</v>
      </c>
    </row>
    <row r="2743" spans="1:23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13">
        <f t="shared" si="298"/>
        <v>0</v>
      </c>
      <c r="P2743" s="39">
        <f t="shared" si="299"/>
        <v>8.75</v>
      </c>
      <c r="Q2743" s="39" t="s">
        <v>8344</v>
      </c>
      <c r="R2743" s="39" t="s">
        <v>8343</v>
      </c>
      <c r="S2743" s="42">
        <f t="shared" si="294"/>
        <v>41911.65743752315</v>
      </c>
      <c r="T2743" s="42">
        <f t="shared" si="295"/>
        <v>41932.088203935185</v>
      </c>
      <c r="U2743" s="40">
        <f t="shared" si="296"/>
        <v>2014</v>
      </c>
      <c r="V2743" s="40">
        <f t="shared" si="297"/>
        <v>2014</v>
      </c>
      <c r="W2743" s="50">
        <f t="shared" si="300"/>
        <v>20.430766412035155</v>
      </c>
    </row>
    <row r="2744" spans="1:23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13">
        <f t="shared" si="298"/>
        <v>29</v>
      </c>
      <c r="P2744" s="39">
        <f t="shared" si="299"/>
        <v>40.61</v>
      </c>
      <c r="Q2744" s="39" t="s">
        <v>8344</v>
      </c>
      <c r="R2744" s="39" t="s">
        <v>8343</v>
      </c>
      <c r="S2744" s="42">
        <f t="shared" si="294"/>
        <v>41030.719763738423</v>
      </c>
      <c r="T2744" s="42">
        <f t="shared" si="295"/>
        <v>41044.719759108797</v>
      </c>
      <c r="U2744" s="40">
        <f t="shared" si="296"/>
        <v>2012</v>
      </c>
      <c r="V2744" s="40">
        <f t="shared" si="297"/>
        <v>2012</v>
      </c>
      <c r="W2744" s="50">
        <f t="shared" si="300"/>
        <v>13.999995370373654</v>
      </c>
    </row>
    <row r="2745" spans="1:23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13">
        <f t="shared" si="298"/>
        <v>0</v>
      </c>
      <c r="P2745" s="39">
        <f t="shared" si="299"/>
        <v>0</v>
      </c>
      <c r="Q2745" s="39" t="s">
        <v>8344</v>
      </c>
      <c r="R2745" s="39" t="s">
        <v>8343</v>
      </c>
      <c r="S2745" s="42">
        <f t="shared" si="294"/>
        <v>42632.328791747685</v>
      </c>
      <c r="T2745" s="42">
        <f t="shared" si="295"/>
        <v>42662.328791747685</v>
      </c>
      <c r="U2745" s="40">
        <f t="shared" si="296"/>
        <v>2016</v>
      </c>
      <c r="V2745" s="40">
        <f t="shared" si="297"/>
        <v>2016</v>
      </c>
      <c r="W2745" s="50">
        <f t="shared" si="300"/>
        <v>30</v>
      </c>
    </row>
    <row r="2746" spans="1:23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13">
        <f t="shared" si="298"/>
        <v>5</v>
      </c>
      <c r="P2746" s="39">
        <f t="shared" si="299"/>
        <v>37.950000000000003</v>
      </c>
      <c r="Q2746" s="39" t="s">
        <v>8344</v>
      </c>
      <c r="R2746" s="39" t="s">
        <v>8343</v>
      </c>
      <c r="S2746" s="42">
        <f t="shared" si="294"/>
        <v>40938.062488402778</v>
      </c>
      <c r="T2746" s="42">
        <f t="shared" si="295"/>
        <v>40968.062488402778</v>
      </c>
      <c r="U2746" s="40">
        <f t="shared" si="296"/>
        <v>2012</v>
      </c>
      <c r="V2746" s="40">
        <f t="shared" si="297"/>
        <v>2012</v>
      </c>
      <c r="W2746" s="50">
        <f t="shared" si="300"/>
        <v>30</v>
      </c>
    </row>
    <row r="2747" spans="1:23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13">
        <f t="shared" si="298"/>
        <v>22</v>
      </c>
      <c r="P2747" s="39">
        <f t="shared" si="299"/>
        <v>35.729999999999997</v>
      </c>
      <c r="Q2747" s="39" t="s">
        <v>8344</v>
      </c>
      <c r="R2747" s="39" t="s">
        <v>8343</v>
      </c>
      <c r="S2747" s="42">
        <f t="shared" si="294"/>
        <v>41044.988059814816</v>
      </c>
      <c r="T2747" s="42">
        <f t="shared" si="295"/>
        <v>41104.988059814816</v>
      </c>
      <c r="U2747" s="40">
        <f t="shared" si="296"/>
        <v>2012</v>
      </c>
      <c r="V2747" s="40">
        <f t="shared" si="297"/>
        <v>2012</v>
      </c>
      <c r="W2747" s="50">
        <f t="shared" si="300"/>
        <v>60</v>
      </c>
    </row>
    <row r="2748" spans="1:23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13">
        <f t="shared" si="298"/>
        <v>27</v>
      </c>
      <c r="P2748" s="39">
        <f t="shared" si="299"/>
        <v>42.16</v>
      </c>
      <c r="Q2748" s="39" t="s">
        <v>8344</v>
      </c>
      <c r="R2748" s="39" t="s">
        <v>8343</v>
      </c>
      <c r="S2748" s="42">
        <f t="shared" si="294"/>
        <v>41850.781387858799</v>
      </c>
      <c r="T2748" s="42">
        <f t="shared" si="295"/>
        <v>41880.781387858799</v>
      </c>
      <c r="U2748" s="40">
        <f t="shared" si="296"/>
        <v>2014</v>
      </c>
      <c r="V2748" s="40">
        <f t="shared" si="297"/>
        <v>2014</v>
      </c>
      <c r="W2748" s="50">
        <f t="shared" si="300"/>
        <v>30</v>
      </c>
    </row>
    <row r="2749" spans="1:23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13">
        <f t="shared" si="298"/>
        <v>28</v>
      </c>
      <c r="P2749" s="39">
        <f t="shared" si="299"/>
        <v>35</v>
      </c>
      <c r="Q2749" s="39" t="s">
        <v>8344</v>
      </c>
      <c r="R2749" s="39" t="s">
        <v>8343</v>
      </c>
      <c r="S2749" s="42">
        <f t="shared" si="294"/>
        <v>41044.648124965279</v>
      </c>
      <c r="T2749" s="42">
        <f t="shared" si="295"/>
        <v>41076.131946759262</v>
      </c>
      <c r="U2749" s="40">
        <f t="shared" si="296"/>
        <v>2012</v>
      </c>
      <c r="V2749" s="40">
        <f t="shared" si="297"/>
        <v>2012</v>
      </c>
      <c r="W2749" s="50">
        <f t="shared" si="300"/>
        <v>31.483821793983225</v>
      </c>
    </row>
    <row r="2750" spans="1:23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13">
        <f t="shared" si="298"/>
        <v>1</v>
      </c>
      <c r="P2750" s="39">
        <f t="shared" si="299"/>
        <v>13.25</v>
      </c>
      <c r="Q2750" s="39" t="s">
        <v>8344</v>
      </c>
      <c r="R2750" s="39" t="s">
        <v>8343</v>
      </c>
      <c r="S2750" s="42">
        <f t="shared" si="294"/>
        <v>42585.710680578704</v>
      </c>
      <c r="T2750" s="42">
        <f t="shared" si="295"/>
        <v>42615.710680578704</v>
      </c>
      <c r="U2750" s="40">
        <f t="shared" si="296"/>
        <v>2016</v>
      </c>
      <c r="V2750" s="40">
        <f t="shared" si="297"/>
        <v>2016</v>
      </c>
      <c r="W2750" s="50">
        <f t="shared" si="300"/>
        <v>30</v>
      </c>
    </row>
    <row r="2751" spans="1:23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13">
        <f t="shared" si="298"/>
        <v>1</v>
      </c>
      <c r="P2751" s="39">
        <f t="shared" si="299"/>
        <v>55</v>
      </c>
      <c r="Q2751" s="39" t="s">
        <v>8344</v>
      </c>
      <c r="R2751" s="39" t="s">
        <v>8343</v>
      </c>
      <c r="S2751" s="42">
        <f t="shared" si="294"/>
        <v>42068.79904672454</v>
      </c>
      <c r="T2751" s="42">
        <f t="shared" si="295"/>
        <v>42098.757373113425</v>
      </c>
      <c r="U2751" s="40">
        <f t="shared" si="296"/>
        <v>2015</v>
      </c>
      <c r="V2751" s="40">
        <f t="shared" si="297"/>
        <v>2015</v>
      </c>
      <c r="W2751" s="50">
        <f t="shared" si="300"/>
        <v>29.958326388885325</v>
      </c>
    </row>
    <row r="2752" spans="1:23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13">
        <f t="shared" si="298"/>
        <v>0</v>
      </c>
      <c r="P2752" s="39">
        <f t="shared" si="299"/>
        <v>0</v>
      </c>
      <c r="Q2752" s="39" t="s">
        <v>8344</v>
      </c>
      <c r="R2752" s="39" t="s">
        <v>8343</v>
      </c>
      <c r="S2752" s="42">
        <f t="shared" si="294"/>
        <v>41078.899830381946</v>
      </c>
      <c r="T2752" s="42">
        <f t="shared" si="295"/>
        <v>41090.833337962962</v>
      </c>
      <c r="U2752" s="40">
        <f t="shared" si="296"/>
        <v>2012</v>
      </c>
      <c r="V2752" s="40">
        <f t="shared" si="297"/>
        <v>2012</v>
      </c>
      <c r="W2752" s="50">
        <f t="shared" si="300"/>
        <v>11.933507581015874</v>
      </c>
    </row>
    <row r="2753" spans="1:23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13">
        <f t="shared" si="298"/>
        <v>0</v>
      </c>
      <c r="P2753" s="39">
        <f t="shared" si="299"/>
        <v>0</v>
      </c>
      <c r="Q2753" s="39" t="s">
        <v>8344</v>
      </c>
      <c r="R2753" s="39" t="s">
        <v>8343</v>
      </c>
      <c r="S2753" s="42">
        <f t="shared" si="294"/>
        <v>41747.887069930555</v>
      </c>
      <c r="T2753" s="42">
        <f t="shared" si="295"/>
        <v>41807.887069930555</v>
      </c>
      <c r="U2753" s="40">
        <f t="shared" si="296"/>
        <v>2014</v>
      </c>
      <c r="V2753" s="40">
        <f t="shared" si="297"/>
        <v>2014</v>
      </c>
      <c r="W2753" s="50">
        <f t="shared" si="300"/>
        <v>60</v>
      </c>
    </row>
    <row r="2754" spans="1:23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13">
        <f t="shared" si="298"/>
        <v>11</v>
      </c>
      <c r="P2754" s="39">
        <f t="shared" si="299"/>
        <v>39.29</v>
      </c>
      <c r="Q2754" s="39" t="s">
        <v>8344</v>
      </c>
      <c r="R2754" s="39" t="s">
        <v>8343</v>
      </c>
      <c r="S2754" s="42">
        <f t="shared" ref="S2754:S2817" si="301">((((LEFT(J2754,10) &amp; "." &amp; RIGHT(J2754,3))/60)/60)/24)+DATE(1970,1,1)</f>
        <v>40855.765098425923</v>
      </c>
      <c r="T2754" s="42">
        <f t="shared" ref="T2754:T2817" si="302">((((LEFT(I2754,10) &amp; "." &amp; RIGHT(I2754,3))/60)/60)/24)+DATE(1970,1,1)</f>
        <v>40895.765098425923</v>
      </c>
      <c r="U2754" s="40">
        <f t="shared" ref="U2754:U2817" si="303">YEAR(T2754)</f>
        <v>2011</v>
      </c>
      <c r="V2754" s="40">
        <f t="shared" ref="V2754:V2817" si="304">YEAR(S2754)</f>
        <v>2011</v>
      </c>
      <c r="W2754" s="50">
        <f t="shared" si="300"/>
        <v>40</v>
      </c>
    </row>
    <row r="2755" spans="1:23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13">
        <f t="shared" ref="O2755:O2818" si="305">IFERROR(ROUND(E2755/D2755*100,0),"no backers")</f>
        <v>19</v>
      </c>
      <c r="P2755" s="39">
        <f t="shared" ref="P2755:P2818" si="306">IFERROR(ROUND(E2755/L2755,2),0)</f>
        <v>47.5</v>
      </c>
      <c r="Q2755" s="39" t="s">
        <v>8344</v>
      </c>
      <c r="R2755" s="39" t="s">
        <v>8343</v>
      </c>
      <c r="S2755" s="42">
        <f t="shared" si="301"/>
        <v>41117.900729432869</v>
      </c>
      <c r="T2755" s="42">
        <f t="shared" si="302"/>
        <v>41147.900729432869</v>
      </c>
      <c r="U2755" s="40">
        <f t="shared" si="303"/>
        <v>2012</v>
      </c>
      <c r="V2755" s="40">
        <f t="shared" si="304"/>
        <v>2012</v>
      </c>
      <c r="W2755" s="50">
        <f t="shared" ref="W2755:W2818" si="307">T2755-S2755</f>
        <v>30</v>
      </c>
    </row>
    <row r="2756" spans="1:23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13">
        <f t="shared" si="305"/>
        <v>0</v>
      </c>
      <c r="P2756" s="39">
        <f t="shared" si="306"/>
        <v>0</v>
      </c>
      <c r="Q2756" s="39" t="s">
        <v>8344</v>
      </c>
      <c r="R2756" s="39" t="s">
        <v>8343</v>
      </c>
      <c r="S2756" s="42">
        <f t="shared" si="301"/>
        <v>41863.63601332176</v>
      </c>
      <c r="T2756" s="42">
        <f t="shared" si="302"/>
        <v>41893.63601332176</v>
      </c>
      <c r="U2756" s="40">
        <f t="shared" si="303"/>
        <v>2014</v>
      </c>
      <c r="V2756" s="40">
        <f t="shared" si="304"/>
        <v>2014</v>
      </c>
      <c r="W2756" s="50">
        <f t="shared" si="307"/>
        <v>30</v>
      </c>
    </row>
    <row r="2757" spans="1:23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13">
        <f t="shared" si="305"/>
        <v>52</v>
      </c>
      <c r="P2757" s="39">
        <f t="shared" si="306"/>
        <v>17.329999999999998</v>
      </c>
      <c r="Q2757" s="39" t="s">
        <v>8344</v>
      </c>
      <c r="R2757" s="39" t="s">
        <v>8343</v>
      </c>
      <c r="S2757" s="42">
        <f t="shared" si="301"/>
        <v>42072.7908278588</v>
      </c>
      <c r="T2757" s="42">
        <f t="shared" si="302"/>
        <v>42102.7908278588</v>
      </c>
      <c r="U2757" s="40">
        <f t="shared" si="303"/>
        <v>2015</v>
      </c>
      <c r="V2757" s="40">
        <f t="shared" si="304"/>
        <v>2015</v>
      </c>
      <c r="W2757" s="50">
        <f t="shared" si="307"/>
        <v>30</v>
      </c>
    </row>
    <row r="2758" spans="1:23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13">
        <f t="shared" si="305"/>
        <v>10</v>
      </c>
      <c r="P2758" s="39">
        <f t="shared" si="306"/>
        <v>31.76</v>
      </c>
      <c r="Q2758" s="39" t="s">
        <v>8344</v>
      </c>
      <c r="R2758" s="39" t="s">
        <v>8343</v>
      </c>
      <c r="S2758" s="42">
        <f t="shared" si="301"/>
        <v>41620.900476863426</v>
      </c>
      <c r="T2758" s="42">
        <f t="shared" si="302"/>
        <v>41650.900476863426</v>
      </c>
      <c r="U2758" s="40">
        <f t="shared" si="303"/>
        <v>2014</v>
      </c>
      <c r="V2758" s="40">
        <f t="shared" si="304"/>
        <v>2013</v>
      </c>
      <c r="W2758" s="50">
        <f t="shared" si="307"/>
        <v>30</v>
      </c>
    </row>
    <row r="2759" spans="1:23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13">
        <f t="shared" si="305"/>
        <v>1</v>
      </c>
      <c r="P2759" s="39">
        <f t="shared" si="306"/>
        <v>5</v>
      </c>
      <c r="Q2759" s="39" t="s">
        <v>8344</v>
      </c>
      <c r="R2759" s="39" t="s">
        <v>8343</v>
      </c>
      <c r="S2759" s="42">
        <f t="shared" si="301"/>
        <v>42573.656624212963</v>
      </c>
      <c r="T2759" s="42">
        <f t="shared" si="302"/>
        <v>42588.656624212963</v>
      </c>
      <c r="U2759" s="40">
        <f t="shared" si="303"/>
        <v>2016</v>
      </c>
      <c r="V2759" s="40">
        <f t="shared" si="304"/>
        <v>2016</v>
      </c>
      <c r="W2759" s="50">
        <f t="shared" si="307"/>
        <v>15</v>
      </c>
    </row>
    <row r="2760" spans="1:23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13">
        <f t="shared" si="305"/>
        <v>12</v>
      </c>
      <c r="P2760" s="39">
        <f t="shared" si="306"/>
        <v>39</v>
      </c>
      <c r="Q2760" s="39" t="s">
        <v>8344</v>
      </c>
      <c r="R2760" s="39" t="s">
        <v>8343</v>
      </c>
      <c r="S2760" s="42">
        <f t="shared" si="301"/>
        <v>42639.441934988427</v>
      </c>
      <c r="T2760" s="42">
        <f t="shared" si="302"/>
        <v>42653.44194193287</v>
      </c>
      <c r="U2760" s="40">
        <f t="shared" si="303"/>
        <v>2016</v>
      </c>
      <c r="V2760" s="40">
        <f t="shared" si="304"/>
        <v>2016</v>
      </c>
      <c r="W2760" s="50">
        <f t="shared" si="307"/>
        <v>14.000006944443157</v>
      </c>
    </row>
    <row r="2761" spans="1:23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13">
        <f t="shared" si="305"/>
        <v>11</v>
      </c>
      <c r="P2761" s="39">
        <f t="shared" si="306"/>
        <v>52.5</v>
      </c>
      <c r="Q2761" s="39" t="s">
        <v>8344</v>
      </c>
      <c r="R2761" s="39" t="s">
        <v>8343</v>
      </c>
      <c r="S2761" s="42">
        <f t="shared" si="301"/>
        <v>42524.366512337961</v>
      </c>
      <c r="T2761" s="42">
        <f t="shared" si="302"/>
        <v>42567.366514652778</v>
      </c>
      <c r="U2761" s="40">
        <f t="shared" si="303"/>
        <v>2016</v>
      </c>
      <c r="V2761" s="40">
        <f t="shared" si="304"/>
        <v>2016</v>
      </c>
      <c r="W2761" s="50">
        <f t="shared" si="307"/>
        <v>43.000002314816811</v>
      </c>
    </row>
    <row r="2762" spans="1:23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13">
        <f t="shared" si="305"/>
        <v>0</v>
      </c>
      <c r="P2762" s="39">
        <f t="shared" si="306"/>
        <v>0</v>
      </c>
      <c r="Q2762" s="39" t="s">
        <v>8344</v>
      </c>
      <c r="R2762" s="39" t="s">
        <v>8343</v>
      </c>
      <c r="S2762" s="42">
        <f t="shared" si="301"/>
        <v>41415.461322430558</v>
      </c>
      <c r="T2762" s="42">
        <f t="shared" si="302"/>
        <v>41445.461322430558</v>
      </c>
      <c r="U2762" s="40">
        <f t="shared" si="303"/>
        <v>2013</v>
      </c>
      <c r="V2762" s="40">
        <f t="shared" si="304"/>
        <v>2013</v>
      </c>
      <c r="W2762" s="50">
        <f t="shared" si="307"/>
        <v>30</v>
      </c>
    </row>
    <row r="2763" spans="1:23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13">
        <f t="shared" si="305"/>
        <v>1</v>
      </c>
      <c r="P2763" s="39">
        <f t="shared" si="306"/>
        <v>9</v>
      </c>
      <c r="Q2763" s="39" t="s">
        <v>8344</v>
      </c>
      <c r="R2763" s="39" t="s">
        <v>8343</v>
      </c>
      <c r="S2763" s="42">
        <f t="shared" si="301"/>
        <v>41247.063584409727</v>
      </c>
      <c r="T2763" s="42">
        <f t="shared" si="302"/>
        <v>41277.063584409727</v>
      </c>
      <c r="U2763" s="40">
        <f t="shared" si="303"/>
        <v>2013</v>
      </c>
      <c r="V2763" s="40">
        <f t="shared" si="304"/>
        <v>2012</v>
      </c>
      <c r="W2763" s="50">
        <f t="shared" si="307"/>
        <v>30</v>
      </c>
    </row>
    <row r="2764" spans="1:23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13">
        <f t="shared" si="305"/>
        <v>1</v>
      </c>
      <c r="P2764" s="39">
        <f t="shared" si="306"/>
        <v>25</v>
      </c>
      <c r="Q2764" s="39" t="s">
        <v>8344</v>
      </c>
      <c r="R2764" s="39" t="s">
        <v>8343</v>
      </c>
      <c r="S2764" s="42">
        <f t="shared" si="301"/>
        <v>40927.036983738428</v>
      </c>
      <c r="T2764" s="42">
        <f t="shared" si="302"/>
        <v>40986.99532170139</v>
      </c>
      <c r="U2764" s="40">
        <f t="shared" si="303"/>
        <v>2012</v>
      </c>
      <c r="V2764" s="40">
        <f t="shared" si="304"/>
        <v>2012</v>
      </c>
      <c r="W2764" s="50">
        <f t="shared" si="307"/>
        <v>59.958337962962105</v>
      </c>
    </row>
    <row r="2765" spans="1:23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13">
        <f t="shared" si="305"/>
        <v>0</v>
      </c>
      <c r="P2765" s="39">
        <f t="shared" si="306"/>
        <v>30</v>
      </c>
      <c r="Q2765" s="39" t="s">
        <v>8344</v>
      </c>
      <c r="R2765" s="39" t="s">
        <v>8343</v>
      </c>
      <c r="S2765" s="42">
        <f t="shared" si="301"/>
        <v>41373.579683842596</v>
      </c>
      <c r="T2765" s="42">
        <f t="shared" si="302"/>
        <v>41418.579683842596</v>
      </c>
      <c r="U2765" s="40">
        <f t="shared" si="303"/>
        <v>2013</v>
      </c>
      <c r="V2765" s="40">
        <f t="shared" si="304"/>
        <v>2013</v>
      </c>
      <c r="W2765" s="50">
        <f t="shared" si="307"/>
        <v>45</v>
      </c>
    </row>
    <row r="2766" spans="1:23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13">
        <f t="shared" si="305"/>
        <v>1</v>
      </c>
      <c r="P2766" s="39">
        <f t="shared" si="306"/>
        <v>11.25</v>
      </c>
      <c r="Q2766" s="39" t="s">
        <v>8344</v>
      </c>
      <c r="R2766" s="39" t="s">
        <v>8343</v>
      </c>
      <c r="S2766" s="42">
        <f t="shared" si="301"/>
        <v>41030.292032766207</v>
      </c>
      <c r="T2766" s="42">
        <f t="shared" si="302"/>
        <v>41059.791671296298</v>
      </c>
      <c r="U2766" s="40">
        <f t="shared" si="303"/>
        <v>2012</v>
      </c>
      <c r="V2766" s="40">
        <f t="shared" si="304"/>
        <v>2012</v>
      </c>
      <c r="W2766" s="50">
        <f t="shared" si="307"/>
        <v>29.499638530091033</v>
      </c>
    </row>
    <row r="2767" spans="1:23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13">
        <f t="shared" si="305"/>
        <v>0</v>
      </c>
      <c r="P2767" s="39">
        <f t="shared" si="306"/>
        <v>0</v>
      </c>
      <c r="Q2767" s="39" t="s">
        <v>8344</v>
      </c>
      <c r="R2767" s="39" t="s">
        <v>8343</v>
      </c>
      <c r="S2767" s="42">
        <f t="shared" si="301"/>
        <v>41194.579028101856</v>
      </c>
      <c r="T2767" s="42">
        <f t="shared" si="302"/>
        <v>41210.579032731483</v>
      </c>
      <c r="U2767" s="40">
        <f t="shared" si="303"/>
        <v>2012</v>
      </c>
      <c r="V2767" s="40">
        <f t="shared" si="304"/>
        <v>2012</v>
      </c>
      <c r="W2767" s="50">
        <f t="shared" si="307"/>
        <v>16.000004629626346</v>
      </c>
    </row>
    <row r="2768" spans="1:23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13">
        <f t="shared" si="305"/>
        <v>2</v>
      </c>
      <c r="P2768" s="39">
        <f t="shared" si="306"/>
        <v>25</v>
      </c>
      <c r="Q2768" s="39" t="s">
        <v>8344</v>
      </c>
      <c r="R2768" s="39" t="s">
        <v>8343</v>
      </c>
      <c r="S2768" s="42">
        <f t="shared" si="301"/>
        <v>40736.668038402779</v>
      </c>
      <c r="T2768" s="42">
        <f t="shared" si="302"/>
        <v>40766.668038402779</v>
      </c>
      <c r="U2768" s="40">
        <f t="shared" si="303"/>
        <v>2011</v>
      </c>
      <c r="V2768" s="40">
        <f t="shared" si="304"/>
        <v>2011</v>
      </c>
      <c r="W2768" s="50">
        <f t="shared" si="307"/>
        <v>30</v>
      </c>
    </row>
    <row r="2769" spans="1:23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13">
        <f t="shared" si="305"/>
        <v>1</v>
      </c>
      <c r="P2769" s="39">
        <f t="shared" si="306"/>
        <v>11.33</v>
      </c>
      <c r="Q2769" s="39" t="s">
        <v>8344</v>
      </c>
      <c r="R2769" s="39" t="s">
        <v>8343</v>
      </c>
      <c r="S2769" s="42">
        <f t="shared" si="301"/>
        <v>42172.958912615737</v>
      </c>
      <c r="T2769" s="42">
        <f t="shared" si="302"/>
        <v>42232.958912615737</v>
      </c>
      <c r="U2769" s="40">
        <f t="shared" si="303"/>
        <v>2015</v>
      </c>
      <c r="V2769" s="40">
        <f t="shared" si="304"/>
        <v>2015</v>
      </c>
      <c r="W2769" s="50">
        <f t="shared" si="307"/>
        <v>60</v>
      </c>
    </row>
    <row r="2770" spans="1:23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13">
        <f t="shared" si="305"/>
        <v>14</v>
      </c>
      <c r="P2770" s="39">
        <f t="shared" si="306"/>
        <v>29.47</v>
      </c>
      <c r="Q2770" s="39" t="s">
        <v>8344</v>
      </c>
      <c r="R2770" s="39" t="s">
        <v>8343</v>
      </c>
      <c r="S2770" s="42">
        <f t="shared" si="301"/>
        <v>40967.61485327546</v>
      </c>
      <c r="T2770" s="42">
        <f t="shared" si="302"/>
        <v>40997.573191238429</v>
      </c>
      <c r="U2770" s="40">
        <f t="shared" si="303"/>
        <v>2012</v>
      </c>
      <c r="V2770" s="40">
        <f t="shared" si="304"/>
        <v>2012</v>
      </c>
      <c r="W2770" s="50">
        <f t="shared" si="307"/>
        <v>29.958337962969381</v>
      </c>
    </row>
    <row r="2771" spans="1:23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13">
        <f t="shared" si="305"/>
        <v>0</v>
      </c>
      <c r="P2771" s="39">
        <f t="shared" si="306"/>
        <v>1</v>
      </c>
      <c r="Q2771" s="39" t="s">
        <v>8344</v>
      </c>
      <c r="R2771" s="39" t="s">
        <v>8343</v>
      </c>
      <c r="S2771" s="42">
        <f t="shared" si="301"/>
        <v>41745.826282291666</v>
      </c>
      <c r="T2771" s="42">
        <f t="shared" si="302"/>
        <v>41795.826282291666</v>
      </c>
      <c r="U2771" s="40">
        <f t="shared" si="303"/>
        <v>2014</v>
      </c>
      <c r="V2771" s="40">
        <f t="shared" si="304"/>
        <v>2014</v>
      </c>
      <c r="W2771" s="50">
        <f t="shared" si="307"/>
        <v>50</v>
      </c>
    </row>
    <row r="2772" spans="1:23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13">
        <f t="shared" si="305"/>
        <v>10</v>
      </c>
      <c r="P2772" s="39">
        <f t="shared" si="306"/>
        <v>63.1</v>
      </c>
      <c r="Q2772" s="39" t="s">
        <v>8344</v>
      </c>
      <c r="R2772" s="39" t="s">
        <v>8343</v>
      </c>
      <c r="S2772" s="42">
        <f t="shared" si="301"/>
        <v>41686.705216782408</v>
      </c>
      <c r="T2772" s="42">
        <f t="shared" si="302"/>
        <v>41716.6635431713</v>
      </c>
      <c r="U2772" s="40">
        <f t="shared" si="303"/>
        <v>2014</v>
      </c>
      <c r="V2772" s="40">
        <f t="shared" si="304"/>
        <v>2014</v>
      </c>
      <c r="W2772" s="50">
        <f t="shared" si="307"/>
        <v>29.958326388892601</v>
      </c>
    </row>
    <row r="2773" spans="1:23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13">
        <f t="shared" si="305"/>
        <v>0</v>
      </c>
      <c r="P2773" s="39">
        <f t="shared" si="306"/>
        <v>0</v>
      </c>
      <c r="Q2773" s="39" t="s">
        <v>8344</v>
      </c>
      <c r="R2773" s="39" t="s">
        <v>8343</v>
      </c>
      <c r="S2773" s="42">
        <f t="shared" si="301"/>
        <v>41257.531714583332</v>
      </c>
      <c r="T2773" s="42">
        <f t="shared" si="302"/>
        <v>41306.708333333336</v>
      </c>
      <c r="U2773" s="40">
        <f t="shared" si="303"/>
        <v>2013</v>
      </c>
      <c r="V2773" s="40">
        <f t="shared" si="304"/>
        <v>2012</v>
      </c>
      <c r="W2773" s="50">
        <f t="shared" si="307"/>
        <v>49.176618750003399</v>
      </c>
    </row>
    <row r="2774" spans="1:23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13">
        <f t="shared" si="305"/>
        <v>0</v>
      </c>
      <c r="P2774" s="39">
        <f t="shared" si="306"/>
        <v>0</v>
      </c>
      <c r="Q2774" s="39" t="s">
        <v>8344</v>
      </c>
      <c r="R2774" s="39" t="s">
        <v>8343</v>
      </c>
      <c r="S2774" s="42">
        <f t="shared" si="301"/>
        <v>41537.869146921294</v>
      </c>
      <c r="T2774" s="42">
        <f t="shared" si="302"/>
        <v>41552.869146921294</v>
      </c>
      <c r="U2774" s="40">
        <f t="shared" si="303"/>
        <v>2013</v>
      </c>
      <c r="V2774" s="40">
        <f t="shared" si="304"/>
        <v>2013</v>
      </c>
      <c r="W2774" s="50">
        <f t="shared" si="307"/>
        <v>15</v>
      </c>
    </row>
    <row r="2775" spans="1:23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13">
        <f t="shared" si="305"/>
        <v>0</v>
      </c>
      <c r="P2775" s="39">
        <f t="shared" si="306"/>
        <v>1</v>
      </c>
      <c r="Q2775" s="39" t="s">
        <v>8344</v>
      </c>
      <c r="R2775" s="39" t="s">
        <v>8343</v>
      </c>
      <c r="S2775" s="42">
        <f t="shared" si="301"/>
        <v>42474.864834733802</v>
      </c>
      <c r="T2775" s="42">
        <f t="shared" si="302"/>
        <v>42484.864834733802</v>
      </c>
      <c r="U2775" s="40">
        <f t="shared" si="303"/>
        <v>2016</v>
      </c>
      <c r="V2775" s="40">
        <f t="shared" si="304"/>
        <v>2016</v>
      </c>
      <c r="W2775" s="50">
        <f t="shared" si="307"/>
        <v>10</v>
      </c>
    </row>
    <row r="2776" spans="1:23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13">
        <f t="shared" si="305"/>
        <v>14</v>
      </c>
      <c r="P2776" s="39">
        <f t="shared" si="306"/>
        <v>43.85</v>
      </c>
      <c r="Q2776" s="39" t="s">
        <v>8344</v>
      </c>
      <c r="R2776" s="39" t="s">
        <v>8343</v>
      </c>
      <c r="S2776" s="42">
        <f t="shared" si="301"/>
        <v>41311.126489907409</v>
      </c>
      <c r="T2776" s="42">
        <f t="shared" si="302"/>
        <v>41341.126489907409</v>
      </c>
      <c r="U2776" s="40">
        <f t="shared" si="303"/>
        <v>2013</v>
      </c>
      <c r="V2776" s="40">
        <f t="shared" si="304"/>
        <v>2013</v>
      </c>
      <c r="W2776" s="50">
        <f t="shared" si="307"/>
        <v>30</v>
      </c>
    </row>
    <row r="2777" spans="1:23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13">
        <f t="shared" si="305"/>
        <v>3</v>
      </c>
      <c r="P2777" s="39">
        <f t="shared" si="306"/>
        <v>75</v>
      </c>
      <c r="Q2777" s="39" t="s">
        <v>8344</v>
      </c>
      <c r="R2777" s="39" t="s">
        <v>8343</v>
      </c>
      <c r="S2777" s="42">
        <f t="shared" si="301"/>
        <v>40863.013365208331</v>
      </c>
      <c r="T2777" s="42">
        <f t="shared" si="302"/>
        <v>40893.013365208331</v>
      </c>
      <c r="U2777" s="40">
        <f t="shared" si="303"/>
        <v>2011</v>
      </c>
      <c r="V2777" s="40">
        <f t="shared" si="304"/>
        <v>2011</v>
      </c>
      <c r="W2777" s="50">
        <f t="shared" si="307"/>
        <v>30</v>
      </c>
    </row>
    <row r="2778" spans="1:23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13">
        <f t="shared" si="305"/>
        <v>8</v>
      </c>
      <c r="P2778" s="39">
        <f t="shared" si="306"/>
        <v>45.97</v>
      </c>
      <c r="Q2778" s="39" t="s">
        <v>8344</v>
      </c>
      <c r="R2778" s="39" t="s">
        <v>8343</v>
      </c>
      <c r="S2778" s="42">
        <f t="shared" si="301"/>
        <v>42136.297181435191</v>
      </c>
      <c r="T2778" s="42">
        <f t="shared" si="302"/>
        <v>42167.29718606481</v>
      </c>
      <c r="U2778" s="40">
        <f t="shared" si="303"/>
        <v>2015</v>
      </c>
      <c r="V2778" s="40">
        <f t="shared" si="304"/>
        <v>2015</v>
      </c>
      <c r="W2778" s="50">
        <f t="shared" si="307"/>
        <v>31.00000462961907</v>
      </c>
    </row>
    <row r="2779" spans="1:23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13">
        <f t="shared" si="305"/>
        <v>0</v>
      </c>
      <c r="P2779" s="39">
        <f t="shared" si="306"/>
        <v>10</v>
      </c>
      <c r="Q2779" s="39" t="s">
        <v>8344</v>
      </c>
      <c r="R2779" s="39" t="s">
        <v>8343</v>
      </c>
      <c r="S2779" s="42">
        <f t="shared" si="301"/>
        <v>42172.669027824071</v>
      </c>
      <c r="T2779" s="42">
        <f t="shared" si="302"/>
        <v>42202.669027824071</v>
      </c>
      <c r="U2779" s="40">
        <f t="shared" si="303"/>
        <v>2015</v>
      </c>
      <c r="V2779" s="40">
        <f t="shared" si="304"/>
        <v>2015</v>
      </c>
      <c r="W2779" s="50">
        <f t="shared" si="307"/>
        <v>30</v>
      </c>
    </row>
    <row r="2780" spans="1:23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13">
        <f t="shared" si="305"/>
        <v>26</v>
      </c>
      <c r="P2780" s="39">
        <f t="shared" si="306"/>
        <v>93.67</v>
      </c>
      <c r="Q2780" s="39" t="s">
        <v>8344</v>
      </c>
      <c r="R2780" s="39" t="s">
        <v>8343</v>
      </c>
      <c r="S2780" s="42">
        <f t="shared" si="301"/>
        <v>41846.978082245369</v>
      </c>
      <c r="T2780" s="42">
        <f t="shared" si="302"/>
        <v>41876.978082245369</v>
      </c>
      <c r="U2780" s="40">
        <f t="shared" si="303"/>
        <v>2014</v>
      </c>
      <c r="V2780" s="40">
        <f t="shared" si="304"/>
        <v>2014</v>
      </c>
      <c r="W2780" s="50">
        <f t="shared" si="307"/>
        <v>30</v>
      </c>
    </row>
    <row r="2781" spans="1:23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13">
        <f t="shared" si="305"/>
        <v>2</v>
      </c>
      <c r="P2781" s="39">
        <f t="shared" si="306"/>
        <v>53</v>
      </c>
      <c r="Q2781" s="39" t="s">
        <v>8344</v>
      </c>
      <c r="R2781" s="39" t="s">
        <v>8343</v>
      </c>
      <c r="S2781" s="42">
        <f t="shared" si="301"/>
        <v>42300.585891446754</v>
      </c>
      <c r="T2781" s="42">
        <f t="shared" si="302"/>
        <v>42330.627565057875</v>
      </c>
      <c r="U2781" s="40">
        <f t="shared" si="303"/>
        <v>2015</v>
      </c>
      <c r="V2781" s="40">
        <f t="shared" si="304"/>
        <v>2015</v>
      </c>
      <c r="W2781" s="50">
        <f t="shared" si="307"/>
        <v>30.041673611121951</v>
      </c>
    </row>
    <row r="2782" spans="1:23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13">
        <f t="shared" si="305"/>
        <v>0</v>
      </c>
      <c r="P2782" s="39">
        <f t="shared" si="306"/>
        <v>0</v>
      </c>
      <c r="Q2782" s="39" t="s">
        <v>8344</v>
      </c>
      <c r="R2782" s="39" t="s">
        <v>8343</v>
      </c>
      <c r="S2782" s="42">
        <f t="shared" si="301"/>
        <v>42774.447785740747</v>
      </c>
      <c r="T2782" s="42">
        <f t="shared" si="302"/>
        <v>42804.447785740747</v>
      </c>
      <c r="U2782" s="40">
        <f t="shared" si="303"/>
        <v>2017</v>
      </c>
      <c r="V2782" s="40">
        <f t="shared" si="304"/>
        <v>2017</v>
      </c>
      <c r="W2782" s="50">
        <f t="shared" si="307"/>
        <v>30</v>
      </c>
    </row>
    <row r="2783" spans="1:23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13">
        <f t="shared" si="305"/>
        <v>105</v>
      </c>
      <c r="P2783" s="39">
        <f t="shared" si="306"/>
        <v>47</v>
      </c>
      <c r="Q2783" s="39" t="s">
        <v>8346</v>
      </c>
      <c r="R2783" s="39" t="s">
        <v>8316</v>
      </c>
      <c r="S2783" s="42">
        <f t="shared" si="301"/>
        <v>42018.941608263893</v>
      </c>
      <c r="T2783" s="42">
        <f t="shared" si="302"/>
        <v>42047.291671296298</v>
      </c>
      <c r="U2783" s="40">
        <f t="shared" si="303"/>
        <v>2015</v>
      </c>
      <c r="V2783" s="40">
        <f t="shared" si="304"/>
        <v>2015</v>
      </c>
      <c r="W2783" s="50">
        <f t="shared" si="307"/>
        <v>28.35006303240516</v>
      </c>
    </row>
    <row r="2784" spans="1:23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13">
        <f t="shared" si="305"/>
        <v>120</v>
      </c>
      <c r="P2784" s="39">
        <f t="shared" si="306"/>
        <v>66.67</v>
      </c>
      <c r="Q2784" s="39" t="s">
        <v>8346</v>
      </c>
      <c r="R2784" s="39" t="s">
        <v>8316</v>
      </c>
      <c r="S2784" s="42">
        <f t="shared" si="301"/>
        <v>42026.924985162041</v>
      </c>
      <c r="T2784" s="42">
        <f t="shared" si="302"/>
        <v>42052.207640509267</v>
      </c>
      <c r="U2784" s="40">
        <f t="shared" si="303"/>
        <v>2015</v>
      </c>
      <c r="V2784" s="40">
        <f t="shared" si="304"/>
        <v>2015</v>
      </c>
      <c r="W2784" s="50">
        <f t="shared" si="307"/>
        <v>25.282655347225955</v>
      </c>
    </row>
    <row r="2785" spans="1:23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13">
        <f t="shared" si="305"/>
        <v>115</v>
      </c>
      <c r="P2785" s="39">
        <f t="shared" si="306"/>
        <v>18.77</v>
      </c>
      <c r="Q2785" s="39" t="s">
        <v>8346</v>
      </c>
      <c r="R2785" s="39" t="s">
        <v>8316</v>
      </c>
      <c r="S2785" s="42">
        <f t="shared" si="301"/>
        <v>42103.535264421298</v>
      </c>
      <c r="T2785" s="42">
        <f t="shared" si="302"/>
        <v>42117.535259791664</v>
      </c>
      <c r="U2785" s="40">
        <f t="shared" si="303"/>
        <v>2015</v>
      </c>
      <c r="V2785" s="40">
        <f t="shared" si="304"/>
        <v>2015</v>
      </c>
      <c r="W2785" s="50">
        <f t="shared" si="307"/>
        <v>13.999995370366378</v>
      </c>
    </row>
    <row r="2786" spans="1:23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13">
        <f t="shared" si="305"/>
        <v>119</v>
      </c>
      <c r="P2786" s="39">
        <f t="shared" si="306"/>
        <v>66.11</v>
      </c>
      <c r="Q2786" s="39" t="s">
        <v>8346</v>
      </c>
      <c r="R2786" s="39" t="s">
        <v>8316</v>
      </c>
      <c r="S2786" s="42">
        <f t="shared" si="301"/>
        <v>41920.787539849538</v>
      </c>
      <c r="T2786" s="42">
        <f t="shared" si="302"/>
        <v>41941.787544479164</v>
      </c>
      <c r="U2786" s="40">
        <f t="shared" si="303"/>
        <v>2014</v>
      </c>
      <c r="V2786" s="40">
        <f t="shared" si="304"/>
        <v>2014</v>
      </c>
      <c r="W2786" s="50">
        <f t="shared" si="307"/>
        <v>21.000004629626346</v>
      </c>
    </row>
    <row r="2787" spans="1:23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13">
        <f t="shared" si="305"/>
        <v>105</v>
      </c>
      <c r="P2787" s="39">
        <f t="shared" si="306"/>
        <v>36.86</v>
      </c>
      <c r="Q2787" s="39" t="s">
        <v>8346</v>
      </c>
      <c r="R2787" s="39" t="s">
        <v>8316</v>
      </c>
      <c r="S2787" s="42">
        <f t="shared" si="301"/>
        <v>42558.189444062504</v>
      </c>
      <c r="T2787" s="42">
        <f t="shared" si="302"/>
        <v>42587.875009259253</v>
      </c>
      <c r="U2787" s="40">
        <f t="shared" si="303"/>
        <v>2016</v>
      </c>
      <c r="V2787" s="40">
        <f t="shared" si="304"/>
        <v>2016</v>
      </c>
      <c r="W2787" s="50">
        <f t="shared" si="307"/>
        <v>29.685565196748939</v>
      </c>
    </row>
    <row r="2788" spans="1:23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13">
        <f t="shared" si="305"/>
        <v>118</v>
      </c>
      <c r="P2788" s="39">
        <f t="shared" si="306"/>
        <v>39.81</v>
      </c>
      <c r="Q2788" s="39" t="s">
        <v>8346</v>
      </c>
      <c r="R2788" s="39" t="s">
        <v>8316</v>
      </c>
      <c r="S2788" s="42">
        <f t="shared" si="301"/>
        <v>41815.569219675926</v>
      </c>
      <c r="T2788" s="42">
        <f t="shared" si="302"/>
        <v>41829.569215046293</v>
      </c>
      <c r="U2788" s="40">
        <f t="shared" si="303"/>
        <v>2014</v>
      </c>
      <c r="V2788" s="40">
        <f t="shared" si="304"/>
        <v>2014</v>
      </c>
      <c r="W2788" s="50">
        <f t="shared" si="307"/>
        <v>13.999995370366378</v>
      </c>
    </row>
    <row r="2789" spans="1:23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13">
        <f t="shared" si="305"/>
        <v>120</v>
      </c>
      <c r="P2789" s="39">
        <f t="shared" si="306"/>
        <v>31.5</v>
      </c>
      <c r="Q2789" s="39" t="s">
        <v>8346</v>
      </c>
      <c r="R2789" s="39" t="s">
        <v>8316</v>
      </c>
      <c r="S2789" s="42">
        <f t="shared" si="301"/>
        <v>41808.198527222223</v>
      </c>
      <c r="T2789" s="42">
        <f t="shared" si="302"/>
        <v>41838.198527222223</v>
      </c>
      <c r="U2789" s="40">
        <f t="shared" si="303"/>
        <v>2014</v>
      </c>
      <c r="V2789" s="40">
        <f t="shared" si="304"/>
        <v>2014</v>
      </c>
      <c r="W2789" s="50">
        <f t="shared" si="307"/>
        <v>30</v>
      </c>
    </row>
    <row r="2790" spans="1:23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13">
        <f t="shared" si="305"/>
        <v>103</v>
      </c>
      <c r="P2790" s="39">
        <f t="shared" si="306"/>
        <v>102.5</v>
      </c>
      <c r="Q2790" s="39" t="s">
        <v>8346</v>
      </c>
      <c r="R2790" s="39" t="s">
        <v>8316</v>
      </c>
      <c r="S2790" s="42">
        <f t="shared" si="301"/>
        <v>42550.701887071758</v>
      </c>
      <c r="T2790" s="42">
        <f t="shared" si="302"/>
        <v>42580.701887071758</v>
      </c>
      <c r="U2790" s="40">
        <f t="shared" si="303"/>
        <v>2016</v>
      </c>
      <c r="V2790" s="40">
        <f t="shared" si="304"/>
        <v>2016</v>
      </c>
      <c r="W2790" s="50">
        <f t="shared" si="307"/>
        <v>30</v>
      </c>
    </row>
    <row r="2791" spans="1:23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13">
        <f t="shared" si="305"/>
        <v>101</v>
      </c>
      <c r="P2791" s="39">
        <f t="shared" si="306"/>
        <v>126.46</v>
      </c>
      <c r="Q2791" s="39" t="s">
        <v>8346</v>
      </c>
      <c r="R2791" s="39" t="s">
        <v>8316</v>
      </c>
      <c r="S2791" s="42">
        <f t="shared" si="301"/>
        <v>42056.013135810186</v>
      </c>
      <c r="T2791" s="42">
        <f t="shared" si="302"/>
        <v>42075.166675925924</v>
      </c>
      <c r="U2791" s="40">
        <f t="shared" si="303"/>
        <v>2015</v>
      </c>
      <c r="V2791" s="40">
        <f t="shared" si="304"/>
        <v>2015</v>
      </c>
      <c r="W2791" s="50">
        <f t="shared" si="307"/>
        <v>19.153540115737997</v>
      </c>
    </row>
    <row r="2792" spans="1:23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13">
        <f t="shared" si="305"/>
        <v>105</v>
      </c>
      <c r="P2792" s="39">
        <f t="shared" si="306"/>
        <v>47.88</v>
      </c>
      <c r="Q2792" s="39" t="s">
        <v>8346</v>
      </c>
      <c r="R2792" s="39" t="s">
        <v>8316</v>
      </c>
      <c r="S2792" s="42">
        <f t="shared" si="301"/>
        <v>42016.938702581021</v>
      </c>
      <c r="T2792" s="42">
        <f t="shared" si="302"/>
        <v>42046.938702581021</v>
      </c>
      <c r="U2792" s="40">
        <f t="shared" si="303"/>
        <v>2015</v>
      </c>
      <c r="V2792" s="40">
        <f t="shared" si="304"/>
        <v>2015</v>
      </c>
      <c r="W2792" s="50">
        <f t="shared" si="307"/>
        <v>30</v>
      </c>
    </row>
    <row r="2793" spans="1:23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13">
        <f t="shared" si="305"/>
        <v>103</v>
      </c>
      <c r="P2793" s="39">
        <f t="shared" si="306"/>
        <v>73.209999999999994</v>
      </c>
      <c r="Q2793" s="39" t="s">
        <v>8346</v>
      </c>
      <c r="R2793" s="39" t="s">
        <v>8316</v>
      </c>
      <c r="S2793" s="42">
        <f t="shared" si="301"/>
        <v>42591.899994895837</v>
      </c>
      <c r="T2793" s="42">
        <f t="shared" si="302"/>
        <v>42622.166673611107</v>
      </c>
      <c r="U2793" s="40">
        <f t="shared" si="303"/>
        <v>2016</v>
      </c>
      <c r="V2793" s="40">
        <f t="shared" si="304"/>
        <v>2016</v>
      </c>
      <c r="W2793" s="50">
        <f t="shared" si="307"/>
        <v>30.266678715270245</v>
      </c>
    </row>
    <row r="2794" spans="1:23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13">
        <f t="shared" si="305"/>
        <v>108</v>
      </c>
      <c r="P2794" s="39">
        <f t="shared" si="306"/>
        <v>89.67</v>
      </c>
      <c r="Q2794" s="39" t="s">
        <v>8346</v>
      </c>
      <c r="R2794" s="39" t="s">
        <v>8316</v>
      </c>
      <c r="S2794" s="42">
        <f t="shared" si="301"/>
        <v>42183.231013414348</v>
      </c>
      <c r="T2794" s="42">
        <f t="shared" si="302"/>
        <v>42228.231013414348</v>
      </c>
      <c r="U2794" s="40">
        <f t="shared" si="303"/>
        <v>2015</v>
      </c>
      <c r="V2794" s="40">
        <f t="shared" si="304"/>
        <v>2015</v>
      </c>
      <c r="W2794" s="50">
        <f t="shared" si="307"/>
        <v>45</v>
      </c>
    </row>
    <row r="2795" spans="1:23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13">
        <f t="shared" si="305"/>
        <v>111</v>
      </c>
      <c r="P2795" s="39">
        <f t="shared" si="306"/>
        <v>151.46</v>
      </c>
      <c r="Q2795" s="39" t="s">
        <v>8346</v>
      </c>
      <c r="R2795" s="39" t="s">
        <v>8316</v>
      </c>
      <c r="S2795" s="42">
        <f t="shared" si="301"/>
        <v>42176.419039409724</v>
      </c>
      <c r="T2795" s="42">
        <f t="shared" si="302"/>
        <v>42206.419039409724</v>
      </c>
      <c r="U2795" s="40">
        <f t="shared" si="303"/>
        <v>2015</v>
      </c>
      <c r="V2795" s="40">
        <f t="shared" si="304"/>
        <v>2015</v>
      </c>
      <c r="W2795" s="50">
        <f t="shared" si="307"/>
        <v>30</v>
      </c>
    </row>
    <row r="2796" spans="1:23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13">
        <f t="shared" si="305"/>
        <v>150</v>
      </c>
      <c r="P2796" s="39">
        <f t="shared" si="306"/>
        <v>25</v>
      </c>
      <c r="Q2796" s="39" t="s">
        <v>8346</v>
      </c>
      <c r="R2796" s="39" t="s">
        <v>8316</v>
      </c>
      <c r="S2796" s="42">
        <f t="shared" si="301"/>
        <v>42416.691661562494</v>
      </c>
      <c r="T2796" s="42">
        <f t="shared" si="302"/>
        <v>42432.791673611107</v>
      </c>
      <c r="U2796" s="40">
        <f t="shared" si="303"/>
        <v>2016</v>
      </c>
      <c r="V2796" s="40">
        <f t="shared" si="304"/>
        <v>2016</v>
      </c>
      <c r="W2796" s="50">
        <f t="shared" si="307"/>
        <v>16.10001204861328</v>
      </c>
    </row>
    <row r="2797" spans="1:23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13">
        <f t="shared" si="305"/>
        <v>104</v>
      </c>
      <c r="P2797" s="39">
        <f t="shared" si="306"/>
        <v>36.5</v>
      </c>
      <c r="Q2797" s="39" t="s">
        <v>8346</v>
      </c>
      <c r="R2797" s="39" t="s">
        <v>8316</v>
      </c>
      <c r="S2797" s="42">
        <f t="shared" si="301"/>
        <v>41780.525947233793</v>
      </c>
      <c r="T2797" s="42">
        <f t="shared" si="302"/>
        <v>41796.958340277779</v>
      </c>
      <c r="U2797" s="40">
        <f t="shared" si="303"/>
        <v>2014</v>
      </c>
      <c r="V2797" s="40">
        <f t="shared" si="304"/>
        <v>2014</v>
      </c>
      <c r="W2797" s="50">
        <f t="shared" si="307"/>
        <v>16.43239304398594</v>
      </c>
    </row>
    <row r="2798" spans="1:23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13">
        <f t="shared" si="305"/>
        <v>116</v>
      </c>
      <c r="P2798" s="39">
        <f t="shared" si="306"/>
        <v>44</v>
      </c>
      <c r="Q2798" s="39" t="s">
        <v>8346</v>
      </c>
      <c r="R2798" s="39" t="s">
        <v>8316</v>
      </c>
      <c r="S2798" s="42">
        <f t="shared" si="301"/>
        <v>41795.528102175929</v>
      </c>
      <c r="T2798" s="42">
        <f t="shared" si="302"/>
        <v>41825.528102175929</v>
      </c>
      <c r="U2798" s="40">
        <f t="shared" si="303"/>
        <v>2014</v>
      </c>
      <c r="V2798" s="40">
        <f t="shared" si="304"/>
        <v>2014</v>
      </c>
      <c r="W2798" s="50">
        <f t="shared" si="307"/>
        <v>30</v>
      </c>
    </row>
    <row r="2799" spans="1:23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13">
        <f t="shared" si="305"/>
        <v>103</v>
      </c>
      <c r="P2799" s="39">
        <f t="shared" si="306"/>
        <v>87.36</v>
      </c>
      <c r="Q2799" s="39" t="s">
        <v>8346</v>
      </c>
      <c r="R2799" s="39" t="s">
        <v>8316</v>
      </c>
      <c r="S2799" s="42">
        <f t="shared" si="301"/>
        <v>41798.940287500001</v>
      </c>
      <c r="T2799" s="42">
        <f t="shared" si="302"/>
        <v>41828.940287500001</v>
      </c>
      <c r="U2799" s="40">
        <f t="shared" si="303"/>
        <v>2014</v>
      </c>
      <c r="V2799" s="40">
        <f t="shared" si="304"/>
        <v>2014</v>
      </c>
      <c r="W2799" s="50">
        <f t="shared" si="307"/>
        <v>30</v>
      </c>
    </row>
    <row r="2800" spans="1:23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13">
        <f t="shared" si="305"/>
        <v>101</v>
      </c>
      <c r="P2800" s="39">
        <f t="shared" si="306"/>
        <v>36.47</v>
      </c>
      <c r="Q2800" s="39" t="s">
        <v>8346</v>
      </c>
      <c r="R2800" s="39" t="s">
        <v>8316</v>
      </c>
      <c r="S2800" s="42">
        <f t="shared" si="301"/>
        <v>42201.675012974534</v>
      </c>
      <c r="T2800" s="42">
        <f t="shared" si="302"/>
        <v>42216.666671296298</v>
      </c>
      <c r="U2800" s="40">
        <f t="shared" si="303"/>
        <v>2015</v>
      </c>
      <c r="V2800" s="40">
        <f t="shared" si="304"/>
        <v>2015</v>
      </c>
      <c r="W2800" s="50">
        <f t="shared" si="307"/>
        <v>14.99165832176368</v>
      </c>
    </row>
    <row r="2801" spans="1:23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13">
        <f t="shared" si="305"/>
        <v>117</v>
      </c>
      <c r="P2801" s="39">
        <f t="shared" si="306"/>
        <v>44.86</v>
      </c>
      <c r="Q2801" s="39" t="s">
        <v>8346</v>
      </c>
      <c r="R2801" s="39" t="s">
        <v>8316</v>
      </c>
      <c r="S2801" s="42">
        <f t="shared" si="301"/>
        <v>42507.264699884254</v>
      </c>
      <c r="T2801" s="42">
        <f t="shared" si="302"/>
        <v>42538.666668981481</v>
      </c>
      <c r="U2801" s="40">
        <f t="shared" si="303"/>
        <v>2016</v>
      </c>
      <c r="V2801" s="40">
        <f t="shared" si="304"/>
        <v>2016</v>
      </c>
      <c r="W2801" s="50">
        <f t="shared" si="307"/>
        <v>31.401969097227266</v>
      </c>
    </row>
    <row r="2802" spans="1:23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13">
        <f t="shared" si="305"/>
        <v>133</v>
      </c>
      <c r="P2802" s="39">
        <f t="shared" si="306"/>
        <v>42.9</v>
      </c>
      <c r="Q2802" s="39" t="s">
        <v>8346</v>
      </c>
      <c r="R2802" s="39" t="s">
        <v>8316</v>
      </c>
      <c r="S2802" s="42">
        <f t="shared" si="301"/>
        <v>41948.552851458335</v>
      </c>
      <c r="T2802" s="42">
        <f t="shared" si="302"/>
        <v>42008.552851458335</v>
      </c>
      <c r="U2802" s="40">
        <f t="shared" si="303"/>
        <v>2015</v>
      </c>
      <c r="V2802" s="40">
        <f t="shared" si="304"/>
        <v>2014</v>
      </c>
      <c r="W2802" s="50">
        <f t="shared" si="307"/>
        <v>60</v>
      </c>
    </row>
    <row r="2803" spans="1:23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13">
        <f t="shared" si="305"/>
        <v>133</v>
      </c>
      <c r="P2803" s="39">
        <f t="shared" si="306"/>
        <v>51.23</v>
      </c>
      <c r="Q2803" s="39" t="s">
        <v>8346</v>
      </c>
      <c r="R2803" s="39" t="s">
        <v>8316</v>
      </c>
      <c r="S2803" s="42">
        <f t="shared" si="301"/>
        <v>41900.24316445602</v>
      </c>
      <c r="T2803" s="42">
        <f t="shared" si="302"/>
        <v>41922.458342592588</v>
      </c>
      <c r="U2803" s="40">
        <f t="shared" si="303"/>
        <v>2014</v>
      </c>
      <c r="V2803" s="40">
        <f t="shared" si="304"/>
        <v>2014</v>
      </c>
      <c r="W2803" s="50">
        <f t="shared" si="307"/>
        <v>22.215178136568284</v>
      </c>
    </row>
    <row r="2804" spans="1:23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13">
        <f t="shared" si="305"/>
        <v>102</v>
      </c>
      <c r="P2804" s="39">
        <f t="shared" si="306"/>
        <v>33.94</v>
      </c>
      <c r="Q2804" s="39" t="s">
        <v>8346</v>
      </c>
      <c r="R2804" s="39" t="s">
        <v>8316</v>
      </c>
      <c r="S2804" s="42">
        <f t="shared" si="301"/>
        <v>42192.647072997686</v>
      </c>
      <c r="T2804" s="42">
        <f t="shared" si="302"/>
        <v>42222.647072997686</v>
      </c>
      <c r="U2804" s="40">
        <f t="shared" si="303"/>
        <v>2015</v>
      </c>
      <c r="V2804" s="40">
        <f t="shared" si="304"/>
        <v>2015</v>
      </c>
      <c r="W2804" s="50">
        <f t="shared" si="307"/>
        <v>30</v>
      </c>
    </row>
    <row r="2805" spans="1:23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13">
        <f t="shared" si="305"/>
        <v>128</v>
      </c>
      <c r="P2805" s="39">
        <f t="shared" si="306"/>
        <v>90.74</v>
      </c>
      <c r="Q2805" s="39" t="s">
        <v>8346</v>
      </c>
      <c r="R2805" s="39" t="s">
        <v>8316</v>
      </c>
      <c r="S2805" s="42">
        <f t="shared" si="301"/>
        <v>42158.065697638885</v>
      </c>
      <c r="T2805" s="42">
        <f t="shared" si="302"/>
        <v>42201.000009259253</v>
      </c>
      <c r="U2805" s="40">
        <f t="shared" si="303"/>
        <v>2015</v>
      </c>
      <c r="V2805" s="40">
        <f t="shared" si="304"/>
        <v>2015</v>
      </c>
      <c r="W2805" s="50">
        <f t="shared" si="307"/>
        <v>42.934311620367225</v>
      </c>
    </row>
    <row r="2806" spans="1:23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13">
        <f t="shared" si="305"/>
        <v>115</v>
      </c>
      <c r="P2806" s="39">
        <f t="shared" si="306"/>
        <v>50</v>
      </c>
      <c r="Q2806" s="39" t="s">
        <v>8346</v>
      </c>
      <c r="R2806" s="39" t="s">
        <v>8316</v>
      </c>
      <c r="S2806" s="42">
        <f t="shared" si="301"/>
        <v>41881.4535994213</v>
      </c>
      <c r="T2806" s="42">
        <f t="shared" si="302"/>
        <v>41911.4535994213</v>
      </c>
      <c r="U2806" s="40">
        <f t="shared" si="303"/>
        <v>2014</v>
      </c>
      <c r="V2806" s="40">
        <f t="shared" si="304"/>
        <v>2014</v>
      </c>
      <c r="W2806" s="50">
        <f t="shared" si="307"/>
        <v>30</v>
      </c>
    </row>
    <row r="2807" spans="1:23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13">
        <f t="shared" si="305"/>
        <v>110</v>
      </c>
      <c r="P2807" s="39">
        <f t="shared" si="306"/>
        <v>24.44</v>
      </c>
      <c r="Q2807" s="39" t="s">
        <v>8346</v>
      </c>
      <c r="R2807" s="39" t="s">
        <v>8316</v>
      </c>
      <c r="S2807" s="42">
        <f t="shared" si="301"/>
        <v>42213.505477696759</v>
      </c>
      <c r="T2807" s="42">
        <f t="shared" si="302"/>
        <v>42238.505477696759</v>
      </c>
      <c r="U2807" s="40">
        <f t="shared" si="303"/>
        <v>2015</v>
      </c>
      <c r="V2807" s="40">
        <f t="shared" si="304"/>
        <v>2015</v>
      </c>
      <c r="W2807" s="50">
        <f t="shared" si="307"/>
        <v>25</v>
      </c>
    </row>
    <row r="2808" spans="1:23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13">
        <f t="shared" si="305"/>
        <v>112</v>
      </c>
      <c r="P2808" s="39">
        <f t="shared" si="306"/>
        <v>44.25</v>
      </c>
      <c r="Q2808" s="39" t="s">
        <v>8346</v>
      </c>
      <c r="R2808" s="39" t="s">
        <v>8316</v>
      </c>
      <c r="S2808" s="42">
        <f t="shared" si="301"/>
        <v>42185.267251041667</v>
      </c>
      <c r="T2808" s="42">
        <f t="shared" si="302"/>
        <v>42221.458337962962</v>
      </c>
      <c r="U2808" s="40">
        <f t="shared" si="303"/>
        <v>2015</v>
      </c>
      <c r="V2808" s="40">
        <f t="shared" si="304"/>
        <v>2015</v>
      </c>
      <c r="W2808" s="50">
        <f t="shared" si="307"/>
        <v>36.191086921295209</v>
      </c>
    </row>
    <row r="2809" spans="1:23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13">
        <f t="shared" si="305"/>
        <v>126</v>
      </c>
      <c r="P2809" s="39">
        <f t="shared" si="306"/>
        <v>67.739999999999995</v>
      </c>
      <c r="Q2809" s="39" t="s">
        <v>8346</v>
      </c>
      <c r="R2809" s="39" t="s">
        <v>8316</v>
      </c>
      <c r="S2809" s="42">
        <f t="shared" si="301"/>
        <v>42154.873130069442</v>
      </c>
      <c r="T2809" s="42">
        <f t="shared" si="302"/>
        <v>42184.873130069442</v>
      </c>
      <c r="U2809" s="40">
        <f t="shared" si="303"/>
        <v>2015</v>
      </c>
      <c r="V2809" s="40">
        <f t="shared" si="304"/>
        <v>2015</v>
      </c>
      <c r="W2809" s="50">
        <f t="shared" si="307"/>
        <v>30</v>
      </c>
    </row>
    <row r="2810" spans="1:23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13">
        <f t="shared" si="305"/>
        <v>100</v>
      </c>
      <c r="P2810" s="39">
        <f t="shared" si="306"/>
        <v>65.38</v>
      </c>
      <c r="Q2810" s="39" t="s">
        <v>8346</v>
      </c>
      <c r="R2810" s="39" t="s">
        <v>8316</v>
      </c>
      <c r="S2810" s="42">
        <f t="shared" si="301"/>
        <v>42208.846478414351</v>
      </c>
      <c r="T2810" s="42">
        <f t="shared" si="302"/>
        <v>42238.846478414351</v>
      </c>
      <c r="U2810" s="40">
        <f t="shared" si="303"/>
        <v>2015</v>
      </c>
      <c r="V2810" s="40">
        <f t="shared" si="304"/>
        <v>2015</v>
      </c>
      <c r="W2810" s="50">
        <f t="shared" si="307"/>
        <v>30</v>
      </c>
    </row>
    <row r="2811" spans="1:23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13">
        <f t="shared" si="305"/>
        <v>102</v>
      </c>
      <c r="P2811" s="39">
        <f t="shared" si="306"/>
        <v>121.9</v>
      </c>
      <c r="Q2811" s="39" t="s">
        <v>8346</v>
      </c>
      <c r="R2811" s="39" t="s">
        <v>8316</v>
      </c>
      <c r="S2811" s="42">
        <f t="shared" si="301"/>
        <v>42451.496825520837</v>
      </c>
      <c r="T2811" s="42">
        <f t="shared" si="302"/>
        <v>42459.610425231484</v>
      </c>
      <c r="U2811" s="40">
        <f t="shared" si="303"/>
        <v>2016</v>
      </c>
      <c r="V2811" s="40">
        <f t="shared" si="304"/>
        <v>2016</v>
      </c>
      <c r="W2811" s="50">
        <f t="shared" si="307"/>
        <v>8.1135997106466675</v>
      </c>
    </row>
    <row r="2812" spans="1:23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13">
        <f t="shared" si="305"/>
        <v>108</v>
      </c>
      <c r="P2812" s="39">
        <f t="shared" si="306"/>
        <v>47.46</v>
      </c>
      <c r="Q2812" s="39" t="s">
        <v>8346</v>
      </c>
      <c r="R2812" s="39" t="s">
        <v>8316</v>
      </c>
      <c r="S2812" s="42">
        <f t="shared" si="301"/>
        <v>41759.139630370373</v>
      </c>
      <c r="T2812" s="42">
        <f t="shared" si="302"/>
        <v>41791.165973842595</v>
      </c>
      <c r="U2812" s="40">
        <f t="shared" si="303"/>
        <v>2014</v>
      </c>
      <c r="V2812" s="40">
        <f t="shared" si="304"/>
        <v>2014</v>
      </c>
      <c r="W2812" s="50">
        <f t="shared" si="307"/>
        <v>32.026343472221924</v>
      </c>
    </row>
    <row r="2813" spans="1:23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13">
        <f t="shared" si="305"/>
        <v>100</v>
      </c>
      <c r="P2813" s="39">
        <f t="shared" si="306"/>
        <v>92.84</v>
      </c>
      <c r="Q2813" s="39" t="s">
        <v>8346</v>
      </c>
      <c r="R2813" s="39" t="s">
        <v>8316</v>
      </c>
      <c r="S2813" s="42">
        <f t="shared" si="301"/>
        <v>42028.49656832176</v>
      </c>
      <c r="T2813" s="42">
        <f t="shared" si="302"/>
        <v>42058.49656832176</v>
      </c>
      <c r="U2813" s="40">
        <f t="shared" si="303"/>
        <v>2015</v>
      </c>
      <c r="V2813" s="40">
        <f t="shared" si="304"/>
        <v>2015</v>
      </c>
      <c r="W2813" s="50">
        <f t="shared" si="307"/>
        <v>30</v>
      </c>
    </row>
    <row r="2814" spans="1:23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13">
        <f t="shared" si="305"/>
        <v>113</v>
      </c>
      <c r="P2814" s="39">
        <f t="shared" si="306"/>
        <v>68.25</v>
      </c>
      <c r="Q2814" s="39" t="s">
        <v>8346</v>
      </c>
      <c r="R2814" s="39" t="s">
        <v>8316</v>
      </c>
      <c r="S2814" s="42">
        <f t="shared" si="301"/>
        <v>42054.74419326389</v>
      </c>
      <c r="T2814" s="42">
        <f t="shared" si="302"/>
        <v>42100.166675925924</v>
      </c>
      <c r="U2814" s="40">
        <f t="shared" si="303"/>
        <v>2015</v>
      </c>
      <c r="V2814" s="40">
        <f t="shared" si="304"/>
        <v>2015</v>
      </c>
      <c r="W2814" s="50">
        <f t="shared" si="307"/>
        <v>45.422482662033872</v>
      </c>
    </row>
    <row r="2815" spans="1:23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13">
        <f t="shared" si="305"/>
        <v>128</v>
      </c>
      <c r="P2815" s="39">
        <f t="shared" si="306"/>
        <v>37.21</v>
      </c>
      <c r="Q2815" s="39" t="s">
        <v>8346</v>
      </c>
      <c r="R2815" s="39" t="s">
        <v>8316</v>
      </c>
      <c r="S2815" s="42">
        <f t="shared" si="301"/>
        <v>42693.742612974536</v>
      </c>
      <c r="T2815" s="42">
        <f t="shared" si="302"/>
        <v>42718.742612974536</v>
      </c>
      <c r="U2815" s="40">
        <f t="shared" si="303"/>
        <v>2016</v>
      </c>
      <c r="V2815" s="40">
        <f t="shared" si="304"/>
        <v>2016</v>
      </c>
      <c r="W2815" s="50">
        <f t="shared" si="307"/>
        <v>25</v>
      </c>
    </row>
    <row r="2816" spans="1:23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13">
        <f t="shared" si="305"/>
        <v>108</v>
      </c>
      <c r="P2816" s="39">
        <f t="shared" si="306"/>
        <v>25.25</v>
      </c>
      <c r="Q2816" s="39" t="s">
        <v>8346</v>
      </c>
      <c r="R2816" s="39" t="s">
        <v>8316</v>
      </c>
      <c r="S2816" s="42">
        <f t="shared" si="301"/>
        <v>42103.399480497683</v>
      </c>
      <c r="T2816" s="42">
        <f t="shared" si="302"/>
        <v>42133.399480497683</v>
      </c>
      <c r="U2816" s="40">
        <f t="shared" si="303"/>
        <v>2015</v>
      </c>
      <c r="V2816" s="40">
        <f t="shared" si="304"/>
        <v>2015</v>
      </c>
      <c r="W2816" s="50">
        <f t="shared" si="307"/>
        <v>30</v>
      </c>
    </row>
    <row r="2817" spans="1:23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13">
        <f t="shared" si="305"/>
        <v>242</v>
      </c>
      <c r="P2817" s="39">
        <f t="shared" si="306"/>
        <v>43.21</v>
      </c>
      <c r="Q2817" s="39" t="s">
        <v>8346</v>
      </c>
      <c r="R2817" s="39" t="s">
        <v>8316</v>
      </c>
      <c r="S2817" s="42">
        <f t="shared" si="301"/>
        <v>42559.776725798612</v>
      </c>
      <c r="T2817" s="42">
        <f t="shared" si="302"/>
        <v>42589.776725798612</v>
      </c>
      <c r="U2817" s="40">
        <f t="shared" si="303"/>
        <v>2016</v>
      </c>
      <c r="V2817" s="40">
        <f t="shared" si="304"/>
        <v>2016</v>
      </c>
      <c r="W2817" s="50">
        <f t="shared" si="307"/>
        <v>30</v>
      </c>
    </row>
    <row r="2818" spans="1:23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13">
        <f t="shared" si="305"/>
        <v>142</v>
      </c>
      <c r="P2818" s="39">
        <f t="shared" si="306"/>
        <v>25.13</v>
      </c>
      <c r="Q2818" s="39" t="s">
        <v>8346</v>
      </c>
      <c r="R2818" s="39" t="s">
        <v>8316</v>
      </c>
      <c r="S2818" s="42">
        <f t="shared" ref="S2818:S2881" si="308">((((LEFT(J2818,10) &amp; "." &amp; RIGHT(J2818,3))/60)/60)/24)+DATE(1970,1,1)</f>
        <v>42188.467511481489</v>
      </c>
      <c r="T2818" s="42">
        <f t="shared" ref="T2818:T2881" si="309">((((LEFT(I2818,10) &amp; "." &amp; RIGHT(I2818,3))/60)/60)/24)+DATE(1970,1,1)</f>
        <v>42218.666668981481</v>
      </c>
      <c r="U2818" s="40">
        <f t="shared" ref="U2818:U2881" si="310">YEAR(T2818)</f>
        <v>2015</v>
      </c>
      <c r="V2818" s="40">
        <f t="shared" ref="V2818:V2881" si="311">YEAR(S2818)</f>
        <v>2015</v>
      </c>
      <c r="W2818" s="50">
        <f t="shared" si="307"/>
        <v>30.199157499991998</v>
      </c>
    </row>
    <row r="2819" spans="1:23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13">
        <f t="shared" ref="O2819:O2882" si="312">IFERROR(ROUND(E2819/D2819*100,0),"no backers")</f>
        <v>130</v>
      </c>
      <c r="P2819" s="39">
        <f t="shared" ref="P2819:P2882" si="313">IFERROR(ROUND(E2819/L2819,2),0)</f>
        <v>23.64</v>
      </c>
      <c r="Q2819" s="39" t="s">
        <v>8346</v>
      </c>
      <c r="R2819" s="39" t="s">
        <v>8316</v>
      </c>
      <c r="S2819" s="42">
        <f t="shared" si="308"/>
        <v>42023.634982199073</v>
      </c>
      <c r="T2819" s="42">
        <f t="shared" si="309"/>
        <v>42063.634982199073</v>
      </c>
      <c r="U2819" s="40">
        <f t="shared" si="310"/>
        <v>2015</v>
      </c>
      <c r="V2819" s="40">
        <f t="shared" si="311"/>
        <v>2015</v>
      </c>
      <c r="W2819" s="50">
        <f t="shared" ref="W2819:W2882" si="314">T2819-S2819</f>
        <v>40</v>
      </c>
    </row>
    <row r="2820" spans="1:23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13">
        <f t="shared" si="312"/>
        <v>106</v>
      </c>
      <c r="P2820" s="39">
        <f t="shared" si="313"/>
        <v>103.95</v>
      </c>
      <c r="Q2820" s="39" t="s">
        <v>8346</v>
      </c>
      <c r="R2820" s="39" t="s">
        <v>8316</v>
      </c>
      <c r="S2820" s="42">
        <f t="shared" si="308"/>
        <v>42250.598218587962</v>
      </c>
      <c r="T2820" s="42">
        <f t="shared" si="309"/>
        <v>42270.598218587962</v>
      </c>
      <c r="U2820" s="40">
        <f t="shared" si="310"/>
        <v>2015</v>
      </c>
      <c r="V2820" s="40">
        <f t="shared" si="311"/>
        <v>2015</v>
      </c>
      <c r="W2820" s="50">
        <f t="shared" si="314"/>
        <v>20</v>
      </c>
    </row>
    <row r="2821" spans="1:23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13">
        <f t="shared" si="312"/>
        <v>105</v>
      </c>
      <c r="P2821" s="39">
        <f t="shared" si="313"/>
        <v>50.38</v>
      </c>
      <c r="Q2821" s="39" t="s">
        <v>8346</v>
      </c>
      <c r="R2821" s="39" t="s">
        <v>8316</v>
      </c>
      <c r="S2821" s="42">
        <f t="shared" si="308"/>
        <v>42139.525571863429</v>
      </c>
      <c r="T2821" s="42">
        <f t="shared" si="309"/>
        <v>42169.525571863429</v>
      </c>
      <c r="U2821" s="40">
        <f t="shared" si="310"/>
        <v>2015</v>
      </c>
      <c r="V2821" s="40">
        <f t="shared" si="311"/>
        <v>2015</v>
      </c>
      <c r="W2821" s="50">
        <f t="shared" si="314"/>
        <v>30</v>
      </c>
    </row>
    <row r="2822" spans="1:23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13">
        <f t="shared" si="312"/>
        <v>136</v>
      </c>
      <c r="P2822" s="39">
        <f t="shared" si="313"/>
        <v>13.6</v>
      </c>
      <c r="Q2822" s="39" t="s">
        <v>8346</v>
      </c>
      <c r="R2822" s="39" t="s">
        <v>8316</v>
      </c>
      <c r="S2822" s="42">
        <f t="shared" si="308"/>
        <v>42401.610990613422</v>
      </c>
      <c r="T2822" s="42">
        <f t="shared" si="309"/>
        <v>42426.000009259253</v>
      </c>
      <c r="U2822" s="40">
        <f t="shared" si="310"/>
        <v>2016</v>
      </c>
      <c r="V2822" s="40">
        <f t="shared" si="311"/>
        <v>2016</v>
      </c>
      <c r="W2822" s="50">
        <f t="shared" si="314"/>
        <v>24.38901864583022</v>
      </c>
    </row>
    <row r="2823" spans="1:23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13">
        <f t="shared" si="312"/>
        <v>100</v>
      </c>
      <c r="P2823" s="39">
        <f t="shared" si="313"/>
        <v>28.57</v>
      </c>
      <c r="Q2823" s="39" t="s">
        <v>8346</v>
      </c>
      <c r="R2823" s="39" t="s">
        <v>8316</v>
      </c>
      <c r="S2823" s="42">
        <f t="shared" si="308"/>
        <v>41875.922860358798</v>
      </c>
      <c r="T2823" s="42">
        <f t="shared" si="309"/>
        <v>41905.922860358798</v>
      </c>
      <c r="U2823" s="40">
        <f t="shared" si="310"/>
        <v>2014</v>
      </c>
      <c r="V2823" s="40">
        <f t="shared" si="311"/>
        <v>2014</v>
      </c>
      <c r="W2823" s="50">
        <f t="shared" si="314"/>
        <v>30</v>
      </c>
    </row>
    <row r="2824" spans="1:23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13">
        <f t="shared" si="312"/>
        <v>100</v>
      </c>
      <c r="P2824" s="39">
        <f t="shared" si="313"/>
        <v>63.83</v>
      </c>
      <c r="Q2824" s="39" t="s">
        <v>8346</v>
      </c>
      <c r="R2824" s="39" t="s">
        <v>8316</v>
      </c>
      <c r="S2824" s="42">
        <f t="shared" si="308"/>
        <v>42060.68394087963</v>
      </c>
      <c r="T2824" s="42">
        <f t="shared" si="309"/>
        <v>42090.642278842592</v>
      </c>
      <c r="U2824" s="40">
        <f t="shared" si="310"/>
        <v>2015</v>
      </c>
      <c r="V2824" s="40">
        <f t="shared" si="311"/>
        <v>2015</v>
      </c>
      <c r="W2824" s="50">
        <f t="shared" si="314"/>
        <v>29.958337962962105</v>
      </c>
    </row>
    <row r="2825" spans="1:23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13">
        <f t="shared" si="312"/>
        <v>124</v>
      </c>
      <c r="P2825" s="39">
        <f t="shared" si="313"/>
        <v>8.86</v>
      </c>
      <c r="Q2825" s="39" t="s">
        <v>8346</v>
      </c>
      <c r="R2825" s="39" t="s">
        <v>8316</v>
      </c>
      <c r="S2825" s="42">
        <f t="shared" si="308"/>
        <v>42067.011645902778</v>
      </c>
      <c r="T2825" s="42">
        <f t="shared" si="309"/>
        <v>42094.957647453703</v>
      </c>
      <c r="U2825" s="40">
        <f t="shared" si="310"/>
        <v>2015</v>
      </c>
      <c r="V2825" s="40">
        <f t="shared" si="311"/>
        <v>2015</v>
      </c>
      <c r="W2825" s="50">
        <f t="shared" si="314"/>
        <v>27.946001550924848</v>
      </c>
    </row>
    <row r="2826" spans="1:23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13">
        <f t="shared" si="312"/>
        <v>117</v>
      </c>
      <c r="P2826" s="39">
        <f t="shared" si="313"/>
        <v>50.67</v>
      </c>
      <c r="Q2826" s="39" t="s">
        <v>8346</v>
      </c>
      <c r="R2826" s="39" t="s">
        <v>8316</v>
      </c>
      <c r="S2826" s="42">
        <f t="shared" si="308"/>
        <v>42136.270789305563</v>
      </c>
      <c r="T2826" s="42">
        <f t="shared" si="309"/>
        <v>42168.071536805553</v>
      </c>
      <c r="U2826" s="40">
        <f t="shared" si="310"/>
        <v>2015</v>
      </c>
      <c r="V2826" s="40">
        <f t="shared" si="311"/>
        <v>2015</v>
      </c>
      <c r="W2826" s="50">
        <f t="shared" si="314"/>
        <v>31.800747499990393</v>
      </c>
    </row>
    <row r="2827" spans="1:23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13">
        <f t="shared" si="312"/>
        <v>103</v>
      </c>
      <c r="P2827" s="39">
        <f t="shared" si="313"/>
        <v>60.78</v>
      </c>
      <c r="Q2827" s="39" t="s">
        <v>8346</v>
      </c>
      <c r="R2827" s="39" t="s">
        <v>8316</v>
      </c>
      <c r="S2827" s="42">
        <f t="shared" si="308"/>
        <v>42312.792669976858</v>
      </c>
      <c r="T2827" s="42">
        <f t="shared" si="309"/>
        <v>42342.792669976858</v>
      </c>
      <c r="U2827" s="40">
        <f t="shared" si="310"/>
        <v>2015</v>
      </c>
      <c r="V2827" s="40">
        <f t="shared" si="311"/>
        <v>2015</v>
      </c>
      <c r="W2827" s="50">
        <f t="shared" si="314"/>
        <v>30</v>
      </c>
    </row>
    <row r="2828" spans="1:23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13">
        <f t="shared" si="312"/>
        <v>108</v>
      </c>
      <c r="P2828" s="39">
        <f t="shared" si="313"/>
        <v>113.42</v>
      </c>
      <c r="Q2828" s="39" t="s">
        <v>8346</v>
      </c>
      <c r="R2828" s="39" t="s">
        <v>8316</v>
      </c>
      <c r="S2828" s="42">
        <f t="shared" si="308"/>
        <v>42171.034870509262</v>
      </c>
      <c r="T2828" s="42">
        <f t="shared" si="309"/>
        <v>42195.291673611107</v>
      </c>
      <c r="U2828" s="40">
        <f t="shared" si="310"/>
        <v>2015</v>
      </c>
      <c r="V2828" s="40">
        <f t="shared" si="311"/>
        <v>2015</v>
      </c>
      <c r="W2828" s="50">
        <f t="shared" si="314"/>
        <v>24.256803101845435</v>
      </c>
    </row>
    <row r="2829" spans="1:23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13">
        <f t="shared" si="312"/>
        <v>120</v>
      </c>
      <c r="P2829" s="39">
        <f t="shared" si="313"/>
        <v>104.57</v>
      </c>
      <c r="Q2829" s="39" t="s">
        <v>8346</v>
      </c>
      <c r="R2829" s="39" t="s">
        <v>8316</v>
      </c>
      <c r="S2829" s="42">
        <f t="shared" si="308"/>
        <v>42494.683635023146</v>
      </c>
      <c r="T2829" s="42">
        <f t="shared" si="309"/>
        <v>42524.687504629634</v>
      </c>
      <c r="U2829" s="40">
        <f t="shared" si="310"/>
        <v>2016</v>
      </c>
      <c r="V2829" s="40">
        <f t="shared" si="311"/>
        <v>2016</v>
      </c>
      <c r="W2829" s="50">
        <f t="shared" si="314"/>
        <v>30.003869606487569</v>
      </c>
    </row>
    <row r="2830" spans="1:23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13">
        <f t="shared" si="312"/>
        <v>100</v>
      </c>
      <c r="P2830" s="39">
        <f t="shared" si="313"/>
        <v>98.31</v>
      </c>
      <c r="Q2830" s="39" t="s">
        <v>8346</v>
      </c>
      <c r="R2830" s="39" t="s">
        <v>8316</v>
      </c>
      <c r="S2830" s="42">
        <f t="shared" si="308"/>
        <v>42254.264697557868</v>
      </c>
      <c r="T2830" s="42">
        <f t="shared" si="309"/>
        <v>42279.958342592596</v>
      </c>
      <c r="U2830" s="40">
        <f t="shared" si="310"/>
        <v>2015</v>
      </c>
      <c r="V2830" s="40">
        <f t="shared" si="311"/>
        <v>2015</v>
      </c>
      <c r="W2830" s="50">
        <f t="shared" si="314"/>
        <v>25.693645034727524</v>
      </c>
    </row>
    <row r="2831" spans="1:23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13">
        <f t="shared" si="312"/>
        <v>107</v>
      </c>
      <c r="P2831" s="39">
        <f t="shared" si="313"/>
        <v>35.04</v>
      </c>
      <c r="Q2831" s="39" t="s">
        <v>8346</v>
      </c>
      <c r="R2831" s="39" t="s">
        <v>8316</v>
      </c>
      <c r="S2831" s="42">
        <f t="shared" si="308"/>
        <v>42495.434246736113</v>
      </c>
      <c r="T2831" s="42">
        <f t="shared" si="309"/>
        <v>42523.434237476853</v>
      </c>
      <c r="U2831" s="40">
        <f t="shared" si="310"/>
        <v>2016</v>
      </c>
      <c r="V2831" s="40">
        <f t="shared" si="311"/>
        <v>2016</v>
      </c>
      <c r="W2831" s="50">
        <f t="shared" si="314"/>
        <v>27.999990740740031</v>
      </c>
    </row>
    <row r="2832" spans="1:23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13">
        <f t="shared" si="312"/>
        <v>100</v>
      </c>
      <c r="P2832" s="39">
        <f t="shared" si="313"/>
        <v>272.73</v>
      </c>
      <c r="Q2832" s="39" t="s">
        <v>8346</v>
      </c>
      <c r="R2832" s="39" t="s">
        <v>8316</v>
      </c>
      <c r="S2832" s="42">
        <f t="shared" si="308"/>
        <v>41758.839677638891</v>
      </c>
      <c r="T2832" s="42">
        <f t="shared" si="309"/>
        <v>41771.165973842595</v>
      </c>
      <c r="U2832" s="40">
        <f t="shared" si="310"/>
        <v>2014</v>
      </c>
      <c r="V2832" s="40">
        <f t="shared" si="311"/>
        <v>2014</v>
      </c>
      <c r="W2832" s="50">
        <f t="shared" si="314"/>
        <v>12.32629620370426</v>
      </c>
    </row>
    <row r="2833" spans="1:23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13">
        <f t="shared" si="312"/>
        <v>111</v>
      </c>
      <c r="P2833" s="39">
        <f t="shared" si="313"/>
        <v>63.85</v>
      </c>
      <c r="Q2833" s="39" t="s">
        <v>8346</v>
      </c>
      <c r="R2833" s="39" t="s">
        <v>8316</v>
      </c>
      <c r="S2833" s="42">
        <f t="shared" si="308"/>
        <v>42171.824885069444</v>
      </c>
      <c r="T2833" s="42">
        <f t="shared" si="309"/>
        <v>42201.824885069444</v>
      </c>
      <c r="U2833" s="40">
        <f t="shared" si="310"/>
        <v>2015</v>
      </c>
      <c r="V2833" s="40">
        <f t="shared" si="311"/>
        <v>2015</v>
      </c>
      <c r="W2833" s="50">
        <f t="shared" si="314"/>
        <v>30</v>
      </c>
    </row>
    <row r="2834" spans="1:23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13">
        <f t="shared" si="312"/>
        <v>115</v>
      </c>
      <c r="P2834" s="39">
        <f t="shared" si="313"/>
        <v>30.19</v>
      </c>
      <c r="Q2834" s="39" t="s">
        <v>8346</v>
      </c>
      <c r="R2834" s="39" t="s">
        <v>8316</v>
      </c>
      <c r="S2834" s="42">
        <f t="shared" si="308"/>
        <v>41938.709431643518</v>
      </c>
      <c r="T2834" s="42">
        <f t="shared" si="309"/>
        <v>41966.916666666672</v>
      </c>
      <c r="U2834" s="40">
        <f t="shared" si="310"/>
        <v>2014</v>
      </c>
      <c r="V2834" s="40">
        <f t="shared" si="311"/>
        <v>2014</v>
      </c>
      <c r="W2834" s="50">
        <f t="shared" si="314"/>
        <v>28.207235023153771</v>
      </c>
    </row>
    <row r="2835" spans="1:23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13">
        <f t="shared" si="312"/>
        <v>108</v>
      </c>
      <c r="P2835" s="39">
        <f t="shared" si="313"/>
        <v>83.51</v>
      </c>
      <c r="Q2835" s="39" t="s">
        <v>8346</v>
      </c>
      <c r="R2835" s="39" t="s">
        <v>8316</v>
      </c>
      <c r="S2835" s="42">
        <f t="shared" si="308"/>
        <v>42268.127704085651</v>
      </c>
      <c r="T2835" s="42">
        <f t="shared" si="309"/>
        <v>42288.083342592596</v>
      </c>
      <c r="U2835" s="40">
        <f t="shared" si="310"/>
        <v>2015</v>
      </c>
      <c r="V2835" s="40">
        <f t="shared" si="311"/>
        <v>2015</v>
      </c>
      <c r="W2835" s="50">
        <f t="shared" si="314"/>
        <v>19.955638506944524</v>
      </c>
    </row>
    <row r="2836" spans="1:23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13">
        <f t="shared" si="312"/>
        <v>170</v>
      </c>
      <c r="P2836" s="39">
        <f t="shared" si="313"/>
        <v>64.760000000000005</v>
      </c>
      <c r="Q2836" s="39" t="s">
        <v>8346</v>
      </c>
      <c r="R2836" s="39" t="s">
        <v>8316</v>
      </c>
      <c r="S2836" s="42">
        <f t="shared" si="308"/>
        <v>42019.959848726852</v>
      </c>
      <c r="T2836" s="42">
        <f t="shared" si="309"/>
        <v>42034.959848726852</v>
      </c>
      <c r="U2836" s="40">
        <f t="shared" si="310"/>
        <v>2015</v>
      </c>
      <c r="V2836" s="40">
        <f t="shared" si="311"/>
        <v>2015</v>
      </c>
      <c r="W2836" s="50">
        <f t="shared" si="314"/>
        <v>15</v>
      </c>
    </row>
    <row r="2837" spans="1:23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13">
        <f t="shared" si="312"/>
        <v>187</v>
      </c>
      <c r="P2837" s="39">
        <f t="shared" si="313"/>
        <v>20.12</v>
      </c>
      <c r="Q2837" s="39" t="s">
        <v>8346</v>
      </c>
      <c r="R2837" s="39" t="s">
        <v>8316</v>
      </c>
      <c r="S2837" s="42">
        <f t="shared" si="308"/>
        <v>42313.703905289352</v>
      </c>
      <c r="T2837" s="42">
        <f t="shared" si="309"/>
        <v>42343.000006944443</v>
      </c>
      <c r="U2837" s="40">
        <f t="shared" si="310"/>
        <v>2015</v>
      </c>
      <c r="V2837" s="40">
        <f t="shared" si="311"/>
        <v>2015</v>
      </c>
      <c r="W2837" s="50">
        <f t="shared" si="314"/>
        <v>29.296101655090752</v>
      </c>
    </row>
    <row r="2838" spans="1:23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13">
        <f t="shared" si="312"/>
        <v>108</v>
      </c>
      <c r="P2838" s="39">
        <f t="shared" si="313"/>
        <v>44.09</v>
      </c>
      <c r="Q2838" s="39" t="s">
        <v>8346</v>
      </c>
      <c r="R2838" s="39" t="s">
        <v>8316</v>
      </c>
      <c r="S2838" s="42">
        <f t="shared" si="308"/>
        <v>42746.26178724537</v>
      </c>
      <c r="T2838" s="42">
        <f t="shared" si="309"/>
        <v>42784.207649768519</v>
      </c>
      <c r="U2838" s="40">
        <f t="shared" si="310"/>
        <v>2017</v>
      </c>
      <c r="V2838" s="40">
        <f t="shared" si="311"/>
        <v>2017</v>
      </c>
      <c r="W2838" s="50">
        <f t="shared" si="314"/>
        <v>37.945862523149117</v>
      </c>
    </row>
    <row r="2839" spans="1:23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13">
        <f t="shared" si="312"/>
        <v>100</v>
      </c>
      <c r="P2839" s="39">
        <f t="shared" si="313"/>
        <v>40.479999999999997</v>
      </c>
      <c r="Q2839" s="39" t="s">
        <v>8346</v>
      </c>
      <c r="R2839" s="39" t="s">
        <v>8316</v>
      </c>
      <c r="S2839" s="42">
        <f t="shared" si="308"/>
        <v>42307.908387546297</v>
      </c>
      <c r="T2839" s="42">
        <f t="shared" si="309"/>
        <v>42347.950049583334</v>
      </c>
      <c r="U2839" s="40">
        <f t="shared" si="310"/>
        <v>2015</v>
      </c>
      <c r="V2839" s="40">
        <f t="shared" si="311"/>
        <v>2015</v>
      </c>
      <c r="W2839" s="50">
        <f t="shared" si="314"/>
        <v>40.041662037037895</v>
      </c>
    </row>
    <row r="2840" spans="1:23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13">
        <f t="shared" si="312"/>
        <v>120</v>
      </c>
      <c r="P2840" s="39">
        <f t="shared" si="313"/>
        <v>44.54</v>
      </c>
      <c r="Q2840" s="39" t="s">
        <v>8346</v>
      </c>
      <c r="R2840" s="39" t="s">
        <v>8316</v>
      </c>
      <c r="S2840" s="42">
        <f t="shared" si="308"/>
        <v>41842.607600648153</v>
      </c>
      <c r="T2840" s="42">
        <f t="shared" si="309"/>
        <v>41864.916668981481</v>
      </c>
      <c r="U2840" s="40">
        <f t="shared" si="310"/>
        <v>2014</v>
      </c>
      <c r="V2840" s="40">
        <f t="shared" si="311"/>
        <v>2014</v>
      </c>
      <c r="W2840" s="50">
        <f t="shared" si="314"/>
        <v>22.309068333328469</v>
      </c>
    </row>
    <row r="2841" spans="1:23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13">
        <f t="shared" si="312"/>
        <v>111</v>
      </c>
      <c r="P2841" s="39">
        <f t="shared" si="313"/>
        <v>125.81</v>
      </c>
      <c r="Q2841" s="39" t="s">
        <v>8346</v>
      </c>
      <c r="R2841" s="39" t="s">
        <v>8316</v>
      </c>
      <c r="S2841" s="42">
        <f t="shared" si="308"/>
        <v>41853.240212430559</v>
      </c>
      <c r="T2841" s="42">
        <f t="shared" si="309"/>
        <v>41876.207647453703</v>
      </c>
      <c r="U2841" s="40">
        <f t="shared" si="310"/>
        <v>2014</v>
      </c>
      <c r="V2841" s="40">
        <f t="shared" si="311"/>
        <v>2014</v>
      </c>
      <c r="W2841" s="50">
        <f t="shared" si="314"/>
        <v>22.96743502314348</v>
      </c>
    </row>
    <row r="2842" spans="1:23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13">
        <f t="shared" si="312"/>
        <v>104</v>
      </c>
      <c r="P2842" s="39">
        <f t="shared" si="313"/>
        <v>19.7</v>
      </c>
      <c r="Q2842" s="39" t="s">
        <v>8346</v>
      </c>
      <c r="R2842" s="39" t="s">
        <v>8316</v>
      </c>
      <c r="S2842" s="42">
        <f t="shared" si="308"/>
        <v>42060.035642118055</v>
      </c>
      <c r="T2842" s="42">
        <f t="shared" si="309"/>
        <v>42081.708333333328</v>
      </c>
      <c r="U2842" s="40">
        <f t="shared" si="310"/>
        <v>2015</v>
      </c>
      <c r="V2842" s="40">
        <f t="shared" si="311"/>
        <v>2015</v>
      </c>
      <c r="W2842" s="50">
        <f t="shared" si="314"/>
        <v>21.672691215273517</v>
      </c>
    </row>
    <row r="2843" spans="1:23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13">
        <f t="shared" si="312"/>
        <v>1</v>
      </c>
      <c r="P2843" s="39">
        <f t="shared" si="313"/>
        <v>10</v>
      </c>
      <c r="Q2843" s="39" t="s">
        <v>8346</v>
      </c>
      <c r="R2843" s="39" t="s">
        <v>8316</v>
      </c>
      <c r="S2843" s="42">
        <f t="shared" si="308"/>
        <v>42291.739556678243</v>
      </c>
      <c r="T2843" s="42">
        <f t="shared" si="309"/>
        <v>42351.781218715274</v>
      </c>
      <c r="U2843" s="40">
        <f t="shared" si="310"/>
        <v>2015</v>
      </c>
      <c r="V2843" s="40">
        <f t="shared" si="311"/>
        <v>2015</v>
      </c>
      <c r="W2843" s="50">
        <f t="shared" si="314"/>
        <v>60.041662037030619</v>
      </c>
    </row>
    <row r="2844" spans="1:23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13">
        <f t="shared" si="312"/>
        <v>0</v>
      </c>
      <c r="P2844" s="39">
        <f t="shared" si="313"/>
        <v>0</v>
      </c>
      <c r="Q2844" s="39" t="s">
        <v>8346</v>
      </c>
      <c r="R2844" s="39" t="s">
        <v>8316</v>
      </c>
      <c r="S2844" s="42">
        <f t="shared" si="308"/>
        <v>41784.952491840275</v>
      </c>
      <c r="T2844" s="42">
        <f t="shared" si="309"/>
        <v>41811.458337962962</v>
      </c>
      <c r="U2844" s="40">
        <f t="shared" si="310"/>
        <v>2014</v>
      </c>
      <c r="V2844" s="40">
        <f t="shared" si="311"/>
        <v>2014</v>
      </c>
      <c r="W2844" s="50">
        <f t="shared" si="314"/>
        <v>26.505846122687217</v>
      </c>
    </row>
    <row r="2845" spans="1:23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13">
        <f t="shared" si="312"/>
        <v>0</v>
      </c>
      <c r="P2845" s="39">
        <f t="shared" si="313"/>
        <v>0</v>
      </c>
      <c r="Q2845" s="39" t="s">
        <v>8346</v>
      </c>
      <c r="R2845" s="39" t="s">
        <v>8316</v>
      </c>
      <c r="S2845" s="42">
        <f t="shared" si="308"/>
        <v>42492.737858217588</v>
      </c>
      <c r="T2845" s="42">
        <f t="shared" si="309"/>
        <v>42534.166671296298</v>
      </c>
      <c r="U2845" s="40">
        <f t="shared" si="310"/>
        <v>2016</v>
      </c>
      <c r="V2845" s="40">
        <f t="shared" si="311"/>
        <v>2016</v>
      </c>
      <c r="W2845" s="50">
        <f t="shared" si="314"/>
        <v>41.428813078709936</v>
      </c>
    </row>
    <row r="2846" spans="1:23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13">
        <f t="shared" si="312"/>
        <v>5</v>
      </c>
      <c r="P2846" s="39">
        <f t="shared" si="313"/>
        <v>30</v>
      </c>
      <c r="Q2846" s="39" t="s">
        <v>8346</v>
      </c>
      <c r="R2846" s="39" t="s">
        <v>8316</v>
      </c>
      <c r="S2846" s="42">
        <f t="shared" si="308"/>
        <v>42709.546066898154</v>
      </c>
      <c r="T2846" s="42">
        <f t="shared" si="309"/>
        <v>42739.546066898154</v>
      </c>
      <c r="U2846" s="40">
        <f t="shared" si="310"/>
        <v>2017</v>
      </c>
      <c r="V2846" s="40">
        <f t="shared" si="311"/>
        <v>2016</v>
      </c>
      <c r="W2846" s="50">
        <f t="shared" si="314"/>
        <v>30</v>
      </c>
    </row>
    <row r="2847" spans="1:23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13">
        <f t="shared" si="312"/>
        <v>32</v>
      </c>
      <c r="P2847" s="39">
        <f t="shared" si="313"/>
        <v>60.67</v>
      </c>
      <c r="Q2847" s="39" t="s">
        <v>8346</v>
      </c>
      <c r="R2847" s="39" t="s">
        <v>8316</v>
      </c>
      <c r="S2847" s="42">
        <f t="shared" si="308"/>
        <v>42103.016586030091</v>
      </c>
      <c r="T2847" s="42">
        <f t="shared" si="309"/>
        <v>42163.016586030091</v>
      </c>
      <c r="U2847" s="40">
        <f t="shared" si="310"/>
        <v>2015</v>
      </c>
      <c r="V2847" s="40">
        <f t="shared" si="311"/>
        <v>2015</v>
      </c>
      <c r="W2847" s="50">
        <f t="shared" si="314"/>
        <v>60</v>
      </c>
    </row>
    <row r="2848" spans="1:23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13">
        <f t="shared" si="312"/>
        <v>0</v>
      </c>
      <c r="P2848" s="39">
        <f t="shared" si="313"/>
        <v>0</v>
      </c>
      <c r="Q2848" s="39" t="s">
        <v>8346</v>
      </c>
      <c r="R2848" s="39" t="s">
        <v>8316</v>
      </c>
      <c r="S2848" s="42">
        <f t="shared" si="308"/>
        <v>42108.692064745366</v>
      </c>
      <c r="T2848" s="42">
        <f t="shared" si="309"/>
        <v>42153.692064745366</v>
      </c>
      <c r="U2848" s="40">
        <f t="shared" si="310"/>
        <v>2015</v>
      </c>
      <c r="V2848" s="40">
        <f t="shared" si="311"/>
        <v>2015</v>
      </c>
      <c r="W2848" s="50">
        <f t="shared" si="314"/>
        <v>45</v>
      </c>
    </row>
    <row r="2849" spans="1:23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13">
        <f t="shared" si="312"/>
        <v>0</v>
      </c>
      <c r="P2849" s="39">
        <f t="shared" si="313"/>
        <v>0</v>
      </c>
      <c r="Q2849" s="39" t="s">
        <v>8346</v>
      </c>
      <c r="R2849" s="39" t="s">
        <v>8316</v>
      </c>
      <c r="S2849" s="42">
        <f t="shared" si="308"/>
        <v>42453.806310937507</v>
      </c>
      <c r="T2849" s="42">
        <f t="shared" si="309"/>
        <v>42513.806310937507</v>
      </c>
      <c r="U2849" s="40">
        <f t="shared" si="310"/>
        <v>2016</v>
      </c>
      <c r="V2849" s="40">
        <f t="shared" si="311"/>
        <v>2016</v>
      </c>
      <c r="W2849" s="50">
        <f t="shared" si="314"/>
        <v>60</v>
      </c>
    </row>
    <row r="2850" spans="1:23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13">
        <f t="shared" si="312"/>
        <v>0</v>
      </c>
      <c r="P2850" s="39">
        <f t="shared" si="313"/>
        <v>23.33</v>
      </c>
      <c r="Q2850" s="39" t="s">
        <v>8346</v>
      </c>
      <c r="R2850" s="39" t="s">
        <v>8316</v>
      </c>
      <c r="S2850" s="42">
        <f t="shared" si="308"/>
        <v>42123.648838645837</v>
      </c>
      <c r="T2850" s="42">
        <f t="shared" si="309"/>
        <v>42153.648838645837</v>
      </c>
      <c r="U2850" s="40">
        <f t="shared" si="310"/>
        <v>2015</v>
      </c>
      <c r="V2850" s="40">
        <f t="shared" si="311"/>
        <v>2015</v>
      </c>
      <c r="W2850" s="50">
        <f t="shared" si="314"/>
        <v>30</v>
      </c>
    </row>
    <row r="2851" spans="1:23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13">
        <f t="shared" si="312"/>
        <v>1</v>
      </c>
      <c r="P2851" s="39">
        <f t="shared" si="313"/>
        <v>5</v>
      </c>
      <c r="Q2851" s="39" t="s">
        <v>8346</v>
      </c>
      <c r="R2851" s="39" t="s">
        <v>8316</v>
      </c>
      <c r="S2851" s="42">
        <f t="shared" si="308"/>
        <v>42453.42824768518</v>
      </c>
      <c r="T2851" s="42">
        <f t="shared" si="309"/>
        <v>42483.42824768518</v>
      </c>
      <c r="U2851" s="40">
        <f t="shared" si="310"/>
        <v>2016</v>
      </c>
      <c r="V2851" s="40">
        <f t="shared" si="311"/>
        <v>2016</v>
      </c>
      <c r="W2851" s="50">
        <f t="shared" si="314"/>
        <v>30</v>
      </c>
    </row>
    <row r="2852" spans="1:23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13">
        <f t="shared" si="312"/>
        <v>4</v>
      </c>
      <c r="P2852" s="39">
        <f t="shared" si="313"/>
        <v>23.92</v>
      </c>
      <c r="Q2852" s="39" t="s">
        <v>8346</v>
      </c>
      <c r="R2852" s="39" t="s">
        <v>8316</v>
      </c>
      <c r="S2852" s="42">
        <f t="shared" si="308"/>
        <v>41858.007074201392</v>
      </c>
      <c r="T2852" s="42">
        <f t="shared" si="309"/>
        <v>41888.007074201392</v>
      </c>
      <c r="U2852" s="40">
        <f t="shared" si="310"/>
        <v>2014</v>
      </c>
      <c r="V2852" s="40">
        <f t="shared" si="311"/>
        <v>2014</v>
      </c>
      <c r="W2852" s="50">
        <f t="shared" si="314"/>
        <v>30</v>
      </c>
    </row>
    <row r="2853" spans="1:23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13">
        <f t="shared" si="312"/>
        <v>0</v>
      </c>
      <c r="P2853" s="39">
        <f t="shared" si="313"/>
        <v>0</v>
      </c>
      <c r="Q2853" s="39" t="s">
        <v>8346</v>
      </c>
      <c r="R2853" s="39" t="s">
        <v>8316</v>
      </c>
      <c r="S2853" s="42">
        <f t="shared" si="308"/>
        <v>42390.002657743054</v>
      </c>
      <c r="T2853" s="42">
        <f t="shared" si="309"/>
        <v>42398.970143750004</v>
      </c>
      <c r="U2853" s="40">
        <f t="shared" si="310"/>
        <v>2016</v>
      </c>
      <c r="V2853" s="40">
        <f t="shared" si="311"/>
        <v>2016</v>
      </c>
      <c r="W2853" s="50">
        <f t="shared" si="314"/>
        <v>8.9674860069499118</v>
      </c>
    </row>
    <row r="2854" spans="1:23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13">
        <f t="shared" si="312"/>
        <v>2</v>
      </c>
      <c r="P2854" s="39">
        <f t="shared" si="313"/>
        <v>15.83</v>
      </c>
      <c r="Q2854" s="39" t="s">
        <v>8346</v>
      </c>
      <c r="R2854" s="39" t="s">
        <v>8316</v>
      </c>
      <c r="S2854" s="42">
        <f t="shared" si="308"/>
        <v>41781.045181747686</v>
      </c>
      <c r="T2854" s="42">
        <f t="shared" si="309"/>
        <v>41811.045181747686</v>
      </c>
      <c r="U2854" s="40">
        <f t="shared" si="310"/>
        <v>2014</v>
      </c>
      <c r="V2854" s="40">
        <f t="shared" si="311"/>
        <v>2014</v>
      </c>
      <c r="W2854" s="50">
        <f t="shared" si="314"/>
        <v>30</v>
      </c>
    </row>
    <row r="2855" spans="1:23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13">
        <f t="shared" si="312"/>
        <v>0</v>
      </c>
      <c r="P2855" s="39">
        <f t="shared" si="313"/>
        <v>0</v>
      </c>
      <c r="Q2855" s="39" t="s">
        <v>8346</v>
      </c>
      <c r="R2855" s="39" t="s">
        <v>8316</v>
      </c>
      <c r="S2855" s="42">
        <f t="shared" si="308"/>
        <v>41836.1909409375</v>
      </c>
      <c r="T2855" s="42">
        <f t="shared" si="309"/>
        <v>41896.1909409375</v>
      </c>
      <c r="U2855" s="40">
        <f t="shared" si="310"/>
        <v>2014</v>
      </c>
      <c r="V2855" s="40">
        <f t="shared" si="311"/>
        <v>2014</v>
      </c>
      <c r="W2855" s="50">
        <f t="shared" si="314"/>
        <v>60</v>
      </c>
    </row>
    <row r="2856" spans="1:23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13">
        <f t="shared" si="312"/>
        <v>42</v>
      </c>
      <c r="P2856" s="39">
        <f t="shared" si="313"/>
        <v>29.79</v>
      </c>
      <c r="Q2856" s="39" t="s">
        <v>8346</v>
      </c>
      <c r="R2856" s="39" t="s">
        <v>8316</v>
      </c>
      <c r="S2856" s="42">
        <f t="shared" si="308"/>
        <v>42111.71666341435</v>
      </c>
      <c r="T2856" s="42">
        <f t="shared" si="309"/>
        <v>42131.71666341435</v>
      </c>
      <c r="U2856" s="40">
        <f t="shared" si="310"/>
        <v>2015</v>
      </c>
      <c r="V2856" s="40">
        <f t="shared" si="311"/>
        <v>2015</v>
      </c>
      <c r="W2856" s="50">
        <f t="shared" si="314"/>
        <v>20</v>
      </c>
    </row>
    <row r="2857" spans="1:23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13">
        <f t="shared" si="312"/>
        <v>50</v>
      </c>
      <c r="P2857" s="39">
        <f t="shared" si="313"/>
        <v>60</v>
      </c>
      <c r="Q2857" s="39" t="s">
        <v>8346</v>
      </c>
      <c r="R2857" s="39" t="s">
        <v>8316</v>
      </c>
      <c r="S2857" s="42">
        <f t="shared" si="308"/>
        <v>42370.007767025469</v>
      </c>
      <c r="T2857" s="42">
        <f t="shared" si="309"/>
        <v>42398.981949537032</v>
      </c>
      <c r="U2857" s="40">
        <f t="shared" si="310"/>
        <v>2016</v>
      </c>
      <c r="V2857" s="40">
        <f t="shared" si="311"/>
        <v>2016</v>
      </c>
      <c r="W2857" s="50">
        <f t="shared" si="314"/>
        <v>28.974182511563413</v>
      </c>
    </row>
    <row r="2858" spans="1:23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13">
        <f t="shared" si="312"/>
        <v>5</v>
      </c>
      <c r="P2858" s="39">
        <f t="shared" si="313"/>
        <v>24.33</v>
      </c>
      <c r="Q2858" s="39" t="s">
        <v>8346</v>
      </c>
      <c r="R2858" s="39" t="s">
        <v>8316</v>
      </c>
      <c r="S2858" s="42">
        <f t="shared" si="308"/>
        <v>42165.037588506944</v>
      </c>
      <c r="T2858" s="42">
        <f t="shared" si="309"/>
        <v>42224.89861851852</v>
      </c>
      <c r="U2858" s="40">
        <f t="shared" si="310"/>
        <v>2015</v>
      </c>
      <c r="V2858" s="40">
        <f t="shared" si="311"/>
        <v>2015</v>
      </c>
      <c r="W2858" s="50">
        <f t="shared" si="314"/>
        <v>59.861030011576077</v>
      </c>
    </row>
    <row r="2859" spans="1:23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13">
        <f t="shared" si="312"/>
        <v>20</v>
      </c>
      <c r="P2859" s="39">
        <f t="shared" si="313"/>
        <v>500</v>
      </c>
      <c r="Q2859" s="39" t="s">
        <v>8346</v>
      </c>
      <c r="R2859" s="39" t="s">
        <v>8316</v>
      </c>
      <c r="S2859" s="42">
        <f t="shared" si="308"/>
        <v>42726.920084432873</v>
      </c>
      <c r="T2859" s="42">
        <f t="shared" si="309"/>
        <v>42786.750006944443</v>
      </c>
      <c r="U2859" s="40">
        <f t="shared" si="310"/>
        <v>2017</v>
      </c>
      <c r="V2859" s="40">
        <f t="shared" si="311"/>
        <v>2016</v>
      </c>
      <c r="W2859" s="50">
        <f t="shared" si="314"/>
        <v>59.829922511569748</v>
      </c>
    </row>
    <row r="2860" spans="1:23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13">
        <f t="shared" si="312"/>
        <v>0</v>
      </c>
      <c r="P2860" s="39">
        <f t="shared" si="313"/>
        <v>0</v>
      </c>
      <c r="Q2860" s="39" t="s">
        <v>8346</v>
      </c>
      <c r="R2860" s="39" t="s">
        <v>8316</v>
      </c>
      <c r="S2860" s="42">
        <f t="shared" si="308"/>
        <v>41954.545082118057</v>
      </c>
      <c r="T2860" s="42">
        <f t="shared" si="309"/>
        <v>41978.477787962969</v>
      </c>
      <c r="U2860" s="40">
        <f t="shared" si="310"/>
        <v>2014</v>
      </c>
      <c r="V2860" s="40">
        <f t="shared" si="311"/>
        <v>2014</v>
      </c>
      <c r="W2860" s="50">
        <f t="shared" si="314"/>
        <v>23.932705844912562</v>
      </c>
    </row>
    <row r="2861" spans="1:23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13">
        <f t="shared" si="312"/>
        <v>2</v>
      </c>
      <c r="P2861" s="39">
        <f t="shared" si="313"/>
        <v>35</v>
      </c>
      <c r="Q2861" s="39" t="s">
        <v>8346</v>
      </c>
      <c r="R2861" s="39" t="s">
        <v>8316</v>
      </c>
      <c r="S2861" s="42">
        <f t="shared" si="308"/>
        <v>42233.362325277776</v>
      </c>
      <c r="T2861" s="42">
        <f t="shared" si="309"/>
        <v>42293.362325277776</v>
      </c>
      <c r="U2861" s="40">
        <f t="shared" si="310"/>
        <v>2015</v>
      </c>
      <c r="V2861" s="40">
        <f t="shared" si="311"/>
        <v>2015</v>
      </c>
      <c r="W2861" s="50">
        <f t="shared" si="314"/>
        <v>60</v>
      </c>
    </row>
    <row r="2862" spans="1:23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13">
        <f t="shared" si="312"/>
        <v>7</v>
      </c>
      <c r="P2862" s="39">
        <f t="shared" si="313"/>
        <v>29.56</v>
      </c>
      <c r="Q2862" s="39" t="s">
        <v>8346</v>
      </c>
      <c r="R2862" s="39" t="s">
        <v>8316</v>
      </c>
      <c r="S2862" s="42">
        <f t="shared" si="308"/>
        <v>42480.800654814811</v>
      </c>
      <c r="T2862" s="42">
        <f t="shared" si="309"/>
        <v>42540.800654814811</v>
      </c>
      <c r="U2862" s="40">
        <f t="shared" si="310"/>
        <v>2016</v>
      </c>
      <c r="V2862" s="40">
        <f t="shared" si="311"/>
        <v>2016</v>
      </c>
      <c r="W2862" s="50">
        <f t="shared" si="314"/>
        <v>60</v>
      </c>
    </row>
    <row r="2863" spans="1:23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13">
        <f t="shared" si="312"/>
        <v>32</v>
      </c>
      <c r="P2863" s="39">
        <f t="shared" si="313"/>
        <v>26.67</v>
      </c>
      <c r="Q2863" s="39" t="s">
        <v>8346</v>
      </c>
      <c r="R2863" s="39" t="s">
        <v>8316</v>
      </c>
      <c r="S2863" s="42">
        <f t="shared" si="308"/>
        <v>42257.590836203701</v>
      </c>
      <c r="T2863" s="42">
        <f t="shared" si="309"/>
        <v>42271.590843148151</v>
      </c>
      <c r="U2863" s="40">
        <f t="shared" si="310"/>
        <v>2015</v>
      </c>
      <c r="V2863" s="40">
        <f t="shared" si="311"/>
        <v>2015</v>
      </c>
      <c r="W2863" s="50">
        <f t="shared" si="314"/>
        <v>14.000006944450433</v>
      </c>
    </row>
    <row r="2864" spans="1:23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13">
        <f t="shared" si="312"/>
        <v>0</v>
      </c>
      <c r="P2864" s="39">
        <f t="shared" si="313"/>
        <v>18.329999999999998</v>
      </c>
      <c r="Q2864" s="39" t="s">
        <v>8346</v>
      </c>
      <c r="R2864" s="39" t="s">
        <v>8316</v>
      </c>
      <c r="S2864" s="42">
        <f t="shared" si="308"/>
        <v>41784.789690150465</v>
      </c>
      <c r="T2864" s="42">
        <f t="shared" si="309"/>
        <v>41814.789690150465</v>
      </c>
      <c r="U2864" s="40">
        <f t="shared" si="310"/>
        <v>2014</v>
      </c>
      <c r="V2864" s="40">
        <f t="shared" si="311"/>
        <v>2014</v>
      </c>
      <c r="W2864" s="50">
        <f t="shared" si="314"/>
        <v>30</v>
      </c>
    </row>
    <row r="2865" spans="1:23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13">
        <f t="shared" si="312"/>
        <v>0</v>
      </c>
      <c r="P2865" s="39">
        <f t="shared" si="313"/>
        <v>20</v>
      </c>
      <c r="Q2865" s="39" t="s">
        <v>8346</v>
      </c>
      <c r="R2865" s="39" t="s">
        <v>8316</v>
      </c>
      <c r="S2865" s="42">
        <f t="shared" si="308"/>
        <v>41831.675036145833</v>
      </c>
      <c r="T2865" s="42">
        <f t="shared" si="309"/>
        <v>41891.675036145833</v>
      </c>
      <c r="U2865" s="40">
        <f t="shared" si="310"/>
        <v>2014</v>
      </c>
      <c r="V2865" s="40">
        <f t="shared" si="311"/>
        <v>2014</v>
      </c>
      <c r="W2865" s="50">
        <f t="shared" si="314"/>
        <v>60</v>
      </c>
    </row>
    <row r="2866" spans="1:23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13">
        <f t="shared" si="312"/>
        <v>2</v>
      </c>
      <c r="P2866" s="39">
        <f t="shared" si="313"/>
        <v>13.33</v>
      </c>
      <c r="Q2866" s="39" t="s">
        <v>8346</v>
      </c>
      <c r="R2866" s="39" t="s">
        <v>8316</v>
      </c>
      <c r="S2866" s="42">
        <f t="shared" si="308"/>
        <v>42172.613509340285</v>
      </c>
      <c r="T2866" s="42">
        <f t="shared" si="309"/>
        <v>42202.554167592592</v>
      </c>
      <c r="U2866" s="40">
        <f t="shared" si="310"/>
        <v>2015</v>
      </c>
      <c r="V2866" s="40">
        <f t="shared" si="311"/>
        <v>2015</v>
      </c>
      <c r="W2866" s="50">
        <f t="shared" si="314"/>
        <v>29.940658252307912</v>
      </c>
    </row>
    <row r="2867" spans="1:23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13">
        <f t="shared" si="312"/>
        <v>0</v>
      </c>
      <c r="P2867" s="39">
        <f t="shared" si="313"/>
        <v>0</v>
      </c>
      <c r="Q2867" s="39" t="s">
        <v>8346</v>
      </c>
      <c r="R2867" s="39" t="s">
        <v>8316</v>
      </c>
      <c r="S2867" s="42">
        <f t="shared" si="308"/>
        <v>41950.114111793984</v>
      </c>
      <c r="T2867" s="42">
        <f t="shared" si="309"/>
        <v>42010.114111793984</v>
      </c>
      <c r="U2867" s="40">
        <f t="shared" si="310"/>
        <v>2015</v>
      </c>
      <c r="V2867" s="40">
        <f t="shared" si="311"/>
        <v>2014</v>
      </c>
      <c r="W2867" s="50">
        <f t="shared" si="314"/>
        <v>60</v>
      </c>
    </row>
    <row r="2868" spans="1:23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13">
        <f t="shared" si="312"/>
        <v>1</v>
      </c>
      <c r="P2868" s="39">
        <f t="shared" si="313"/>
        <v>22.5</v>
      </c>
      <c r="Q2868" s="39" t="s">
        <v>8346</v>
      </c>
      <c r="R2868" s="39" t="s">
        <v>8316</v>
      </c>
      <c r="S2868" s="42">
        <f t="shared" si="308"/>
        <v>42627.955112511569</v>
      </c>
      <c r="T2868" s="42">
        <f t="shared" si="309"/>
        <v>42657.916671296298</v>
      </c>
      <c r="U2868" s="40">
        <f t="shared" si="310"/>
        <v>2016</v>
      </c>
      <c r="V2868" s="40">
        <f t="shared" si="311"/>
        <v>2016</v>
      </c>
      <c r="W2868" s="50">
        <f t="shared" si="314"/>
        <v>29.961558784729277</v>
      </c>
    </row>
    <row r="2869" spans="1:23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13">
        <f t="shared" si="312"/>
        <v>20</v>
      </c>
      <c r="P2869" s="39">
        <f t="shared" si="313"/>
        <v>50.4</v>
      </c>
      <c r="Q2869" s="39" t="s">
        <v>8346</v>
      </c>
      <c r="R2869" s="39" t="s">
        <v>8316</v>
      </c>
      <c r="S2869" s="42">
        <f t="shared" si="308"/>
        <v>42531.195285555557</v>
      </c>
      <c r="T2869" s="42">
        <f t="shared" si="309"/>
        <v>42555.166675925924</v>
      </c>
      <c r="U2869" s="40">
        <f t="shared" si="310"/>
        <v>2016</v>
      </c>
      <c r="V2869" s="40">
        <f t="shared" si="311"/>
        <v>2016</v>
      </c>
      <c r="W2869" s="50">
        <f t="shared" si="314"/>
        <v>23.971390370366862</v>
      </c>
    </row>
    <row r="2870" spans="1:23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13">
        <f t="shared" si="312"/>
        <v>42</v>
      </c>
      <c r="P2870" s="39">
        <f t="shared" si="313"/>
        <v>105.03</v>
      </c>
      <c r="Q2870" s="39" t="s">
        <v>8346</v>
      </c>
      <c r="R2870" s="39" t="s">
        <v>8316</v>
      </c>
      <c r="S2870" s="42">
        <f t="shared" si="308"/>
        <v>42618.827014513889</v>
      </c>
      <c r="T2870" s="42">
        <f t="shared" si="309"/>
        <v>42648.827014513889</v>
      </c>
      <c r="U2870" s="40">
        <f t="shared" si="310"/>
        <v>2016</v>
      </c>
      <c r="V2870" s="40">
        <f t="shared" si="311"/>
        <v>2016</v>
      </c>
      <c r="W2870" s="50">
        <f t="shared" si="314"/>
        <v>30</v>
      </c>
    </row>
    <row r="2871" spans="1:23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13">
        <f t="shared" si="312"/>
        <v>1</v>
      </c>
      <c r="P2871" s="39">
        <f t="shared" si="313"/>
        <v>35.4</v>
      </c>
      <c r="Q2871" s="39" t="s">
        <v>8346</v>
      </c>
      <c r="R2871" s="39" t="s">
        <v>8316</v>
      </c>
      <c r="S2871" s="42">
        <f t="shared" si="308"/>
        <v>42540.593537974535</v>
      </c>
      <c r="T2871" s="42">
        <f t="shared" si="309"/>
        <v>42570.593537974535</v>
      </c>
      <c r="U2871" s="40">
        <f t="shared" si="310"/>
        <v>2016</v>
      </c>
      <c r="V2871" s="40">
        <f t="shared" si="311"/>
        <v>2016</v>
      </c>
      <c r="W2871" s="50">
        <f t="shared" si="314"/>
        <v>30</v>
      </c>
    </row>
    <row r="2872" spans="1:23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13">
        <f t="shared" si="312"/>
        <v>15</v>
      </c>
      <c r="P2872" s="39">
        <f t="shared" si="313"/>
        <v>83.33</v>
      </c>
      <c r="Q2872" s="39" t="s">
        <v>8346</v>
      </c>
      <c r="R2872" s="39" t="s">
        <v>8316</v>
      </c>
      <c r="S2872" s="42">
        <f t="shared" si="308"/>
        <v>41746.189411631945</v>
      </c>
      <c r="T2872" s="42">
        <f t="shared" si="309"/>
        <v>41776.189411631945</v>
      </c>
      <c r="U2872" s="40">
        <f t="shared" si="310"/>
        <v>2014</v>
      </c>
      <c r="V2872" s="40">
        <f t="shared" si="311"/>
        <v>2014</v>
      </c>
      <c r="W2872" s="50">
        <f t="shared" si="314"/>
        <v>30</v>
      </c>
    </row>
    <row r="2873" spans="1:23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13">
        <f t="shared" si="312"/>
        <v>5</v>
      </c>
      <c r="P2873" s="39">
        <f t="shared" si="313"/>
        <v>35.92</v>
      </c>
      <c r="Q2873" s="39" t="s">
        <v>8346</v>
      </c>
      <c r="R2873" s="39" t="s">
        <v>8316</v>
      </c>
      <c r="S2873" s="42">
        <f t="shared" si="308"/>
        <v>41974.738585798608</v>
      </c>
      <c r="T2873" s="42">
        <f t="shared" si="309"/>
        <v>41994.738585798608</v>
      </c>
      <c r="U2873" s="40">
        <f t="shared" si="310"/>
        <v>2014</v>
      </c>
      <c r="V2873" s="40">
        <f t="shared" si="311"/>
        <v>2014</v>
      </c>
      <c r="W2873" s="50">
        <f t="shared" si="314"/>
        <v>20</v>
      </c>
    </row>
    <row r="2874" spans="1:23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13">
        <f t="shared" si="312"/>
        <v>0</v>
      </c>
      <c r="P2874" s="39">
        <f t="shared" si="313"/>
        <v>0</v>
      </c>
      <c r="Q2874" s="39" t="s">
        <v>8346</v>
      </c>
      <c r="R2874" s="39" t="s">
        <v>8316</v>
      </c>
      <c r="S2874" s="42">
        <f t="shared" si="308"/>
        <v>42115.116185624996</v>
      </c>
      <c r="T2874" s="42">
        <f t="shared" si="309"/>
        <v>42175.116185624996</v>
      </c>
      <c r="U2874" s="40">
        <f t="shared" si="310"/>
        <v>2015</v>
      </c>
      <c r="V2874" s="40">
        <f t="shared" si="311"/>
        <v>2015</v>
      </c>
      <c r="W2874" s="50">
        <f t="shared" si="314"/>
        <v>60</v>
      </c>
    </row>
    <row r="2875" spans="1:23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13">
        <f t="shared" si="312"/>
        <v>38</v>
      </c>
      <c r="P2875" s="39">
        <f t="shared" si="313"/>
        <v>119.13</v>
      </c>
      <c r="Q2875" s="39" t="s">
        <v>8346</v>
      </c>
      <c r="R2875" s="39" t="s">
        <v>8316</v>
      </c>
      <c r="S2875" s="42">
        <f t="shared" si="308"/>
        <v>42002.81749804398</v>
      </c>
      <c r="T2875" s="42">
        <f t="shared" si="309"/>
        <v>42032.81749804398</v>
      </c>
      <c r="U2875" s="40">
        <f t="shared" si="310"/>
        <v>2015</v>
      </c>
      <c r="V2875" s="40">
        <f t="shared" si="311"/>
        <v>2014</v>
      </c>
      <c r="W2875" s="50">
        <f t="shared" si="314"/>
        <v>30</v>
      </c>
    </row>
    <row r="2876" spans="1:23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13">
        <f t="shared" si="312"/>
        <v>5</v>
      </c>
      <c r="P2876" s="39">
        <f t="shared" si="313"/>
        <v>90.33</v>
      </c>
      <c r="Q2876" s="39" t="s">
        <v>8346</v>
      </c>
      <c r="R2876" s="39" t="s">
        <v>8316</v>
      </c>
      <c r="S2876" s="42">
        <f t="shared" si="308"/>
        <v>42722.844747523151</v>
      </c>
      <c r="T2876" s="42">
        <f t="shared" si="309"/>
        <v>42752.844747523151</v>
      </c>
      <c r="U2876" s="40">
        <f t="shared" si="310"/>
        <v>2017</v>
      </c>
      <c r="V2876" s="40">
        <f t="shared" si="311"/>
        <v>2016</v>
      </c>
      <c r="W2876" s="50">
        <f t="shared" si="314"/>
        <v>30</v>
      </c>
    </row>
    <row r="2877" spans="1:23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13">
        <f t="shared" si="312"/>
        <v>0</v>
      </c>
      <c r="P2877" s="39">
        <f t="shared" si="313"/>
        <v>2.33</v>
      </c>
      <c r="Q2877" s="39" t="s">
        <v>8346</v>
      </c>
      <c r="R2877" s="39" t="s">
        <v>8316</v>
      </c>
      <c r="S2877" s="42">
        <f t="shared" si="308"/>
        <v>42465.128396909728</v>
      </c>
      <c r="T2877" s="42">
        <f t="shared" si="309"/>
        <v>42495.128396909728</v>
      </c>
      <c r="U2877" s="40">
        <f t="shared" si="310"/>
        <v>2016</v>
      </c>
      <c r="V2877" s="40">
        <f t="shared" si="311"/>
        <v>2016</v>
      </c>
      <c r="W2877" s="50">
        <f t="shared" si="314"/>
        <v>30</v>
      </c>
    </row>
    <row r="2878" spans="1:23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13">
        <f t="shared" si="312"/>
        <v>0</v>
      </c>
      <c r="P2878" s="39">
        <f t="shared" si="313"/>
        <v>0</v>
      </c>
      <c r="Q2878" s="39" t="s">
        <v>8346</v>
      </c>
      <c r="R2878" s="39" t="s">
        <v>8316</v>
      </c>
      <c r="S2878" s="42">
        <f t="shared" si="308"/>
        <v>42171.743970821757</v>
      </c>
      <c r="T2878" s="42">
        <f t="shared" si="309"/>
        <v>42201.743970821757</v>
      </c>
      <c r="U2878" s="40">
        <f t="shared" si="310"/>
        <v>2015</v>
      </c>
      <c r="V2878" s="40">
        <f t="shared" si="311"/>
        <v>2015</v>
      </c>
      <c r="W2878" s="50">
        <f t="shared" si="314"/>
        <v>30</v>
      </c>
    </row>
    <row r="2879" spans="1:23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13">
        <f t="shared" si="312"/>
        <v>11</v>
      </c>
      <c r="P2879" s="39">
        <f t="shared" si="313"/>
        <v>108.33</v>
      </c>
      <c r="Q2879" s="39" t="s">
        <v>8346</v>
      </c>
      <c r="R2879" s="39" t="s">
        <v>8316</v>
      </c>
      <c r="S2879" s="42">
        <f t="shared" si="308"/>
        <v>42672.955147268513</v>
      </c>
      <c r="T2879" s="42">
        <f t="shared" si="309"/>
        <v>42704.708335648145</v>
      </c>
      <c r="U2879" s="40">
        <f t="shared" si="310"/>
        <v>2016</v>
      </c>
      <c r="V2879" s="40">
        <f t="shared" si="311"/>
        <v>2016</v>
      </c>
      <c r="W2879" s="50">
        <f t="shared" si="314"/>
        <v>31.753188379632775</v>
      </c>
    </row>
    <row r="2880" spans="1:23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13">
        <f t="shared" si="312"/>
        <v>2</v>
      </c>
      <c r="P2880" s="39">
        <f t="shared" si="313"/>
        <v>15.75</v>
      </c>
      <c r="Q2880" s="39" t="s">
        <v>8346</v>
      </c>
      <c r="R2880" s="39" t="s">
        <v>8316</v>
      </c>
      <c r="S2880" s="42">
        <f t="shared" si="308"/>
        <v>42128.615692071762</v>
      </c>
      <c r="T2880" s="42">
        <f t="shared" si="309"/>
        <v>42188.615692071762</v>
      </c>
      <c r="U2880" s="40">
        <f t="shared" si="310"/>
        <v>2015</v>
      </c>
      <c r="V2880" s="40">
        <f t="shared" si="311"/>
        <v>2015</v>
      </c>
      <c r="W2880" s="50">
        <f t="shared" si="314"/>
        <v>60</v>
      </c>
    </row>
    <row r="2881" spans="1:23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13">
        <f t="shared" si="312"/>
        <v>0</v>
      </c>
      <c r="P2881" s="39">
        <f t="shared" si="313"/>
        <v>29</v>
      </c>
      <c r="Q2881" s="39" t="s">
        <v>8346</v>
      </c>
      <c r="R2881" s="39" t="s">
        <v>8316</v>
      </c>
      <c r="S2881" s="42">
        <f t="shared" si="308"/>
        <v>42359.725250706018</v>
      </c>
      <c r="T2881" s="42">
        <f t="shared" si="309"/>
        <v>42389.725250706018</v>
      </c>
      <c r="U2881" s="40">
        <f t="shared" si="310"/>
        <v>2016</v>
      </c>
      <c r="V2881" s="40">
        <f t="shared" si="311"/>
        <v>2015</v>
      </c>
      <c r="W2881" s="50">
        <f t="shared" si="314"/>
        <v>30</v>
      </c>
    </row>
    <row r="2882" spans="1:23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13">
        <f t="shared" si="312"/>
        <v>23</v>
      </c>
      <c r="P2882" s="39">
        <f t="shared" si="313"/>
        <v>96.55</v>
      </c>
      <c r="Q2882" s="39" t="s">
        <v>8346</v>
      </c>
      <c r="R2882" s="39" t="s">
        <v>8316</v>
      </c>
      <c r="S2882" s="42">
        <f t="shared" ref="S2882:S2945" si="315">((((LEFT(J2882,10) &amp; "." &amp; RIGHT(J2882,3))/60)/60)/24)+DATE(1970,1,1)</f>
        <v>42192.905699675932</v>
      </c>
      <c r="T2882" s="42">
        <f t="shared" ref="T2882:T2945" si="316">((((LEFT(I2882,10) &amp; "." &amp; RIGHT(I2882,3))/60)/60)/24)+DATE(1970,1,1)</f>
        <v>42236.71180902778</v>
      </c>
      <c r="U2882" s="40">
        <f t="shared" ref="U2882:U2945" si="317">YEAR(T2882)</f>
        <v>2015</v>
      </c>
      <c r="V2882" s="40">
        <f t="shared" ref="V2882:V2945" si="318">YEAR(S2882)</f>
        <v>2015</v>
      </c>
      <c r="W2882" s="50">
        <f t="shared" si="314"/>
        <v>43.806109351848136</v>
      </c>
    </row>
    <row r="2883" spans="1:23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13">
        <f t="shared" ref="O2883:O2946" si="319">IFERROR(ROUND(E2883/D2883*100,0),"no backers")</f>
        <v>0</v>
      </c>
      <c r="P2883" s="39">
        <f t="shared" ref="P2883:P2946" si="320">IFERROR(ROUND(E2883/L2883,2),0)</f>
        <v>0</v>
      </c>
      <c r="Q2883" s="39" t="s">
        <v>8346</v>
      </c>
      <c r="R2883" s="39" t="s">
        <v>8316</v>
      </c>
      <c r="S2883" s="42">
        <f t="shared" si="315"/>
        <v>41916.597643935187</v>
      </c>
      <c r="T2883" s="42">
        <f t="shared" si="316"/>
        <v>41976.639305972218</v>
      </c>
      <c r="U2883" s="40">
        <f t="shared" si="317"/>
        <v>2014</v>
      </c>
      <c r="V2883" s="40">
        <f t="shared" si="318"/>
        <v>2014</v>
      </c>
      <c r="W2883" s="50">
        <f t="shared" ref="W2883:W2946" si="321">T2883-S2883</f>
        <v>60.041662037030619</v>
      </c>
    </row>
    <row r="2884" spans="1:23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13">
        <f t="shared" si="319"/>
        <v>34</v>
      </c>
      <c r="P2884" s="39">
        <f t="shared" si="320"/>
        <v>63</v>
      </c>
      <c r="Q2884" s="39" t="s">
        <v>8346</v>
      </c>
      <c r="R2884" s="39" t="s">
        <v>8316</v>
      </c>
      <c r="S2884" s="42">
        <f t="shared" si="315"/>
        <v>42461.596276828699</v>
      </c>
      <c r="T2884" s="42">
        <f t="shared" si="316"/>
        <v>42491.596276828699</v>
      </c>
      <c r="U2884" s="40">
        <f t="shared" si="317"/>
        <v>2016</v>
      </c>
      <c r="V2884" s="40">
        <f t="shared" si="318"/>
        <v>2016</v>
      </c>
      <c r="W2884" s="50">
        <f t="shared" si="321"/>
        <v>30</v>
      </c>
    </row>
    <row r="2885" spans="1:23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13">
        <f t="shared" si="319"/>
        <v>19</v>
      </c>
      <c r="P2885" s="39">
        <f t="shared" si="320"/>
        <v>381.6</v>
      </c>
      <c r="Q2885" s="39" t="s">
        <v>8346</v>
      </c>
      <c r="R2885" s="39" t="s">
        <v>8316</v>
      </c>
      <c r="S2885" s="42">
        <f t="shared" si="315"/>
        <v>42370.903211076395</v>
      </c>
      <c r="T2885" s="42">
        <f t="shared" si="316"/>
        <v>42406.207647453703</v>
      </c>
      <c r="U2885" s="40">
        <f t="shared" si="317"/>
        <v>2016</v>
      </c>
      <c r="V2885" s="40">
        <f t="shared" si="318"/>
        <v>2016</v>
      </c>
      <c r="W2885" s="50">
        <f t="shared" si="321"/>
        <v>35.304436377307866</v>
      </c>
    </row>
    <row r="2886" spans="1:23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13">
        <f t="shared" si="319"/>
        <v>0</v>
      </c>
      <c r="P2886" s="39">
        <f t="shared" si="320"/>
        <v>46.25</v>
      </c>
      <c r="Q2886" s="39" t="s">
        <v>8346</v>
      </c>
      <c r="R2886" s="39" t="s">
        <v>8316</v>
      </c>
      <c r="S2886" s="42">
        <f t="shared" si="315"/>
        <v>41948.727261979169</v>
      </c>
      <c r="T2886" s="42">
        <f t="shared" si="316"/>
        <v>41978.727261979162</v>
      </c>
      <c r="U2886" s="40">
        <f t="shared" si="317"/>
        <v>2014</v>
      </c>
      <c r="V2886" s="40">
        <f t="shared" si="318"/>
        <v>2014</v>
      </c>
      <c r="W2886" s="50">
        <f t="shared" si="321"/>
        <v>29.999999999992724</v>
      </c>
    </row>
    <row r="2887" spans="1:23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13">
        <f t="shared" si="319"/>
        <v>33</v>
      </c>
      <c r="P2887" s="39">
        <f t="shared" si="320"/>
        <v>26</v>
      </c>
      <c r="Q2887" s="39" t="s">
        <v>8346</v>
      </c>
      <c r="R2887" s="39" t="s">
        <v>8316</v>
      </c>
      <c r="S2887" s="42">
        <f t="shared" si="315"/>
        <v>42047.076409733796</v>
      </c>
      <c r="T2887" s="42">
        <f t="shared" si="316"/>
        <v>42077.034736122689</v>
      </c>
      <c r="U2887" s="40">
        <f t="shared" si="317"/>
        <v>2015</v>
      </c>
      <c r="V2887" s="40">
        <f t="shared" si="318"/>
        <v>2015</v>
      </c>
      <c r="W2887" s="50">
        <f t="shared" si="321"/>
        <v>29.958326388892601</v>
      </c>
    </row>
    <row r="2888" spans="1:23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13">
        <f t="shared" si="319"/>
        <v>5</v>
      </c>
      <c r="P2888" s="39">
        <f t="shared" si="320"/>
        <v>10</v>
      </c>
      <c r="Q2888" s="39" t="s">
        <v>8346</v>
      </c>
      <c r="R2888" s="39" t="s">
        <v>8316</v>
      </c>
      <c r="S2888" s="42">
        <f t="shared" si="315"/>
        <v>42261.632922268516</v>
      </c>
      <c r="T2888" s="42">
        <f t="shared" si="316"/>
        <v>42266.165973842595</v>
      </c>
      <c r="U2888" s="40">
        <f t="shared" si="317"/>
        <v>2015</v>
      </c>
      <c r="V2888" s="40">
        <f t="shared" si="318"/>
        <v>2015</v>
      </c>
      <c r="W2888" s="50">
        <f t="shared" si="321"/>
        <v>4.5330515740788542</v>
      </c>
    </row>
    <row r="2889" spans="1:23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13">
        <f t="shared" si="319"/>
        <v>0</v>
      </c>
      <c r="P2889" s="39">
        <f t="shared" si="320"/>
        <v>5</v>
      </c>
      <c r="Q2889" s="39" t="s">
        <v>8346</v>
      </c>
      <c r="R2889" s="39" t="s">
        <v>8316</v>
      </c>
      <c r="S2889" s="42">
        <f t="shared" si="315"/>
        <v>41985.427364861112</v>
      </c>
      <c r="T2889" s="42">
        <f t="shared" si="316"/>
        <v>42015.427364861112</v>
      </c>
      <c r="U2889" s="40">
        <f t="shared" si="317"/>
        <v>2015</v>
      </c>
      <c r="V2889" s="40">
        <f t="shared" si="318"/>
        <v>2014</v>
      </c>
      <c r="W2889" s="50">
        <f t="shared" si="321"/>
        <v>30</v>
      </c>
    </row>
    <row r="2890" spans="1:23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13">
        <f t="shared" si="319"/>
        <v>0</v>
      </c>
      <c r="P2890" s="39">
        <f t="shared" si="320"/>
        <v>0</v>
      </c>
      <c r="Q2890" s="39" t="s">
        <v>8346</v>
      </c>
      <c r="R2890" s="39" t="s">
        <v>8316</v>
      </c>
      <c r="S2890" s="42">
        <f t="shared" si="315"/>
        <v>41922.535190277777</v>
      </c>
      <c r="T2890" s="42">
        <f t="shared" si="316"/>
        <v>41930.207642824076</v>
      </c>
      <c r="U2890" s="40">
        <f t="shared" si="317"/>
        <v>2014</v>
      </c>
      <c r="V2890" s="40">
        <f t="shared" si="318"/>
        <v>2014</v>
      </c>
      <c r="W2890" s="50">
        <f t="shared" si="321"/>
        <v>7.6724525462996098</v>
      </c>
    </row>
    <row r="2891" spans="1:23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13">
        <f t="shared" si="319"/>
        <v>38</v>
      </c>
      <c r="P2891" s="39">
        <f t="shared" si="320"/>
        <v>81.569999999999993</v>
      </c>
      <c r="Q2891" s="39" t="s">
        <v>8346</v>
      </c>
      <c r="R2891" s="39" t="s">
        <v>8316</v>
      </c>
      <c r="S2891" s="42">
        <f t="shared" si="315"/>
        <v>41850.863263715277</v>
      </c>
      <c r="T2891" s="42">
        <f t="shared" si="316"/>
        <v>41880.863263715277</v>
      </c>
      <c r="U2891" s="40">
        <f t="shared" si="317"/>
        <v>2014</v>
      </c>
      <c r="V2891" s="40">
        <f t="shared" si="318"/>
        <v>2014</v>
      </c>
      <c r="W2891" s="50">
        <f t="shared" si="321"/>
        <v>30</v>
      </c>
    </row>
    <row r="2892" spans="1:23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13">
        <f t="shared" si="319"/>
        <v>1</v>
      </c>
      <c r="P2892" s="39">
        <f t="shared" si="320"/>
        <v>7</v>
      </c>
      <c r="Q2892" s="39" t="s">
        <v>8346</v>
      </c>
      <c r="R2892" s="39" t="s">
        <v>8316</v>
      </c>
      <c r="S2892" s="42">
        <f t="shared" si="315"/>
        <v>41831.742974444445</v>
      </c>
      <c r="T2892" s="42">
        <f t="shared" si="316"/>
        <v>41860.125002314817</v>
      </c>
      <c r="U2892" s="40">
        <f t="shared" si="317"/>
        <v>2014</v>
      </c>
      <c r="V2892" s="40">
        <f t="shared" si="318"/>
        <v>2014</v>
      </c>
      <c r="W2892" s="50">
        <f t="shared" si="321"/>
        <v>28.38202787037153</v>
      </c>
    </row>
    <row r="2893" spans="1:23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13">
        <f t="shared" si="319"/>
        <v>3</v>
      </c>
      <c r="P2893" s="39">
        <f t="shared" si="320"/>
        <v>27.3</v>
      </c>
      <c r="Q2893" s="39" t="s">
        <v>8346</v>
      </c>
      <c r="R2893" s="39" t="s">
        <v>8316</v>
      </c>
      <c r="S2893" s="42">
        <f t="shared" si="315"/>
        <v>42415.883434351854</v>
      </c>
      <c r="T2893" s="42">
        <f t="shared" si="316"/>
        <v>42475.841760740746</v>
      </c>
      <c r="U2893" s="40">
        <f t="shared" si="317"/>
        <v>2016</v>
      </c>
      <c r="V2893" s="40">
        <f t="shared" si="318"/>
        <v>2016</v>
      </c>
      <c r="W2893" s="50">
        <f t="shared" si="321"/>
        <v>59.958326388892601</v>
      </c>
    </row>
    <row r="2894" spans="1:23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13">
        <f t="shared" si="319"/>
        <v>9</v>
      </c>
      <c r="P2894" s="39">
        <f t="shared" si="320"/>
        <v>29.41</v>
      </c>
      <c r="Q2894" s="39" t="s">
        <v>8346</v>
      </c>
      <c r="R2894" s="39" t="s">
        <v>8316</v>
      </c>
      <c r="S2894" s="42">
        <f t="shared" si="315"/>
        <v>41869.714174814813</v>
      </c>
      <c r="T2894" s="42">
        <f t="shared" si="316"/>
        <v>41876.875004629634</v>
      </c>
      <c r="U2894" s="40">
        <f t="shared" si="317"/>
        <v>2014</v>
      </c>
      <c r="V2894" s="40">
        <f t="shared" si="318"/>
        <v>2014</v>
      </c>
      <c r="W2894" s="50">
        <f t="shared" si="321"/>
        <v>7.1608298148203176</v>
      </c>
    </row>
    <row r="2895" spans="1:23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13">
        <f t="shared" si="319"/>
        <v>1</v>
      </c>
      <c r="P2895" s="39">
        <f t="shared" si="320"/>
        <v>12.5</v>
      </c>
      <c r="Q2895" s="39" t="s">
        <v>8346</v>
      </c>
      <c r="R2895" s="39" t="s">
        <v>8316</v>
      </c>
      <c r="S2895" s="42">
        <f t="shared" si="315"/>
        <v>41953.773094849537</v>
      </c>
      <c r="T2895" s="42">
        <f t="shared" si="316"/>
        <v>42013.083342592596</v>
      </c>
      <c r="U2895" s="40">
        <f t="shared" si="317"/>
        <v>2015</v>
      </c>
      <c r="V2895" s="40">
        <f t="shared" si="318"/>
        <v>2014</v>
      </c>
      <c r="W2895" s="50">
        <f t="shared" si="321"/>
        <v>59.310247743058426</v>
      </c>
    </row>
    <row r="2896" spans="1:23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13">
        <f t="shared" si="319"/>
        <v>0</v>
      </c>
      <c r="P2896" s="39">
        <f t="shared" si="320"/>
        <v>0</v>
      </c>
      <c r="Q2896" s="39" t="s">
        <v>8346</v>
      </c>
      <c r="R2896" s="39" t="s">
        <v>8316</v>
      </c>
      <c r="S2896" s="42">
        <f t="shared" si="315"/>
        <v>42037.986289525463</v>
      </c>
      <c r="T2896" s="42">
        <f t="shared" si="316"/>
        <v>42097.944627488425</v>
      </c>
      <c r="U2896" s="40">
        <f t="shared" si="317"/>
        <v>2015</v>
      </c>
      <c r="V2896" s="40">
        <f t="shared" si="318"/>
        <v>2015</v>
      </c>
      <c r="W2896" s="50">
        <f t="shared" si="321"/>
        <v>59.958337962962105</v>
      </c>
    </row>
    <row r="2897" spans="1:23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13">
        <f t="shared" si="319"/>
        <v>5</v>
      </c>
      <c r="P2897" s="39">
        <f t="shared" si="320"/>
        <v>5.75</v>
      </c>
      <c r="Q2897" s="39" t="s">
        <v>8346</v>
      </c>
      <c r="R2897" s="39" t="s">
        <v>8316</v>
      </c>
      <c r="S2897" s="42">
        <f t="shared" si="315"/>
        <v>41811.555472129628</v>
      </c>
      <c r="T2897" s="42">
        <f t="shared" si="316"/>
        <v>41812.87500925926</v>
      </c>
      <c r="U2897" s="40">
        <f t="shared" si="317"/>
        <v>2014</v>
      </c>
      <c r="V2897" s="40">
        <f t="shared" si="318"/>
        <v>2014</v>
      </c>
      <c r="W2897" s="50">
        <f t="shared" si="321"/>
        <v>1.3195371296314988</v>
      </c>
    </row>
    <row r="2898" spans="1:23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13">
        <f t="shared" si="319"/>
        <v>21</v>
      </c>
      <c r="P2898" s="39">
        <f t="shared" si="320"/>
        <v>52.08</v>
      </c>
      <c r="Q2898" s="39" t="s">
        <v>8346</v>
      </c>
      <c r="R2898" s="39" t="s">
        <v>8316</v>
      </c>
      <c r="S2898" s="42">
        <f t="shared" si="315"/>
        <v>42701.90881158565</v>
      </c>
      <c r="T2898" s="42">
        <f t="shared" si="316"/>
        <v>42716.250004629634</v>
      </c>
      <c r="U2898" s="40">
        <f t="shared" si="317"/>
        <v>2016</v>
      </c>
      <c r="V2898" s="40">
        <f t="shared" si="318"/>
        <v>2016</v>
      </c>
      <c r="W2898" s="50">
        <f t="shared" si="321"/>
        <v>14.341193043983367</v>
      </c>
    </row>
    <row r="2899" spans="1:23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13">
        <f t="shared" si="319"/>
        <v>5</v>
      </c>
      <c r="P2899" s="39">
        <f t="shared" si="320"/>
        <v>183.33</v>
      </c>
      <c r="Q2899" s="39" t="s">
        <v>8346</v>
      </c>
      <c r="R2899" s="39" t="s">
        <v>8316</v>
      </c>
      <c r="S2899" s="42">
        <f t="shared" si="315"/>
        <v>42258.646509930557</v>
      </c>
      <c r="T2899" s="42">
        <f t="shared" si="316"/>
        <v>42288.645200752318</v>
      </c>
      <c r="U2899" s="40">
        <f t="shared" si="317"/>
        <v>2015</v>
      </c>
      <c r="V2899" s="40">
        <f t="shared" si="318"/>
        <v>2015</v>
      </c>
      <c r="W2899" s="50">
        <f t="shared" si="321"/>
        <v>29.998690821761556</v>
      </c>
    </row>
    <row r="2900" spans="1:23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13">
        <f t="shared" si="319"/>
        <v>4</v>
      </c>
      <c r="P2900" s="39">
        <f t="shared" si="320"/>
        <v>26.33</v>
      </c>
      <c r="Q2900" s="39" t="s">
        <v>8346</v>
      </c>
      <c r="R2900" s="39" t="s">
        <v>8316</v>
      </c>
      <c r="S2900" s="42">
        <f t="shared" si="315"/>
        <v>42278.664965891207</v>
      </c>
      <c r="T2900" s="42">
        <f t="shared" si="316"/>
        <v>42308.664965891207</v>
      </c>
      <c r="U2900" s="40">
        <f t="shared" si="317"/>
        <v>2015</v>
      </c>
      <c r="V2900" s="40">
        <f t="shared" si="318"/>
        <v>2015</v>
      </c>
      <c r="W2900" s="50">
        <f t="shared" si="321"/>
        <v>30</v>
      </c>
    </row>
    <row r="2901" spans="1:23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13">
        <f t="shared" si="319"/>
        <v>0</v>
      </c>
      <c r="P2901" s="39">
        <f t="shared" si="320"/>
        <v>0</v>
      </c>
      <c r="Q2901" s="39" t="s">
        <v>8346</v>
      </c>
      <c r="R2901" s="39" t="s">
        <v>8316</v>
      </c>
      <c r="S2901" s="42">
        <f t="shared" si="315"/>
        <v>42515.078219421295</v>
      </c>
      <c r="T2901" s="42">
        <f t="shared" si="316"/>
        <v>42575.078219421295</v>
      </c>
      <c r="U2901" s="40">
        <f t="shared" si="317"/>
        <v>2016</v>
      </c>
      <c r="V2901" s="40">
        <f t="shared" si="318"/>
        <v>2016</v>
      </c>
      <c r="W2901" s="50">
        <f t="shared" si="321"/>
        <v>60</v>
      </c>
    </row>
    <row r="2902" spans="1:23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13">
        <f t="shared" si="319"/>
        <v>62</v>
      </c>
      <c r="P2902" s="39">
        <f t="shared" si="320"/>
        <v>486.43</v>
      </c>
      <c r="Q2902" s="39" t="s">
        <v>8346</v>
      </c>
      <c r="R2902" s="39" t="s">
        <v>8316</v>
      </c>
      <c r="S2902" s="42">
        <f t="shared" si="315"/>
        <v>41830.23417398148</v>
      </c>
      <c r="T2902" s="42">
        <f t="shared" si="316"/>
        <v>41860.23417398148</v>
      </c>
      <c r="U2902" s="40">
        <f t="shared" si="317"/>
        <v>2014</v>
      </c>
      <c r="V2902" s="40">
        <f t="shared" si="318"/>
        <v>2014</v>
      </c>
      <c r="W2902" s="50">
        <f t="shared" si="321"/>
        <v>30</v>
      </c>
    </row>
    <row r="2903" spans="1:23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13">
        <f t="shared" si="319"/>
        <v>1</v>
      </c>
      <c r="P2903" s="39">
        <f t="shared" si="320"/>
        <v>3</v>
      </c>
      <c r="Q2903" s="39" t="s">
        <v>8346</v>
      </c>
      <c r="R2903" s="39" t="s">
        <v>8316</v>
      </c>
      <c r="S2903" s="42">
        <f t="shared" si="315"/>
        <v>41982.904390497686</v>
      </c>
      <c r="T2903" s="42">
        <f t="shared" si="316"/>
        <v>42042.904390497686</v>
      </c>
      <c r="U2903" s="40">
        <f t="shared" si="317"/>
        <v>2015</v>
      </c>
      <c r="V2903" s="40">
        <f t="shared" si="318"/>
        <v>2014</v>
      </c>
      <c r="W2903" s="50">
        <f t="shared" si="321"/>
        <v>60</v>
      </c>
    </row>
    <row r="2904" spans="1:23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13">
        <f t="shared" si="319"/>
        <v>0</v>
      </c>
      <c r="P2904" s="39">
        <f t="shared" si="320"/>
        <v>25</v>
      </c>
      <c r="Q2904" s="39" t="s">
        <v>8346</v>
      </c>
      <c r="R2904" s="39" t="s">
        <v>8316</v>
      </c>
      <c r="S2904" s="42">
        <f t="shared" si="315"/>
        <v>42210.439773101854</v>
      </c>
      <c r="T2904" s="42">
        <f t="shared" si="316"/>
        <v>42240.439773101854</v>
      </c>
      <c r="U2904" s="40">
        <f t="shared" si="317"/>
        <v>2015</v>
      </c>
      <c r="V2904" s="40">
        <f t="shared" si="318"/>
        <v>2015</v>
      </c>
      <c r="W2904" s="50">
        <f t="shared" si="321"/>
        <v>30</v>
      </c>
    </row>
    <row r="2905" spans="1:23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13">
        <f t="shared" si="319"/>
        <v>1</v>
      </c>
      <c r="P2905" s="39">
        <f t="shared" si="320"/>
        <v>9.75</v>
      </c>
      <c r="Q2905" s="39" t="s">
        <v>8346</v>
      </c>
      <c r="R2905" s="39" t="s">
        <v>8316</v>
      </c>
      <c r="S2905" s="42">
        <f t="shared" si="315"/>
        <v>42196.166877523152</v>
      </c>
      <c r="T2905" s="42">
        <f t="shared" si="316"/>
        <v>42256.166877523152</v>
      </c>
      <c r="U2905" s="40">
        <f t="shared" si="317"/>
        <v>2015</v>
      </c>
      <c r="V2905" s="40">
        <f t="shared" si="318"/>
        <v>2015</v>
      </c>
      <c r="W2905" s="50">
        <f t="shared" si="321"/>
        <v>60</v>
      </c>
    </row>
    <row r="2906" spans="1:23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13">
        <f t="shared" si="319"/>
        <v>5</v>
      </c>
      <c r="P2906" s="39">
        <f t="shared" si="320"/>
        <v>18.75</v>
      </c>
      <c r="Q2906" s="39" t="s">
        <v>8346</v>
      </c>
      <c r="R2906" s="39" t="s">
        <v>8316</v>
      </c>
      <c r="S2906" s="42">
        <f t="shared" si="315"/>
        <v>41940.967951747683</v>
      </c>
      <c r="T2906" s="42">
        <f t="shared" si="316"/>
        <v>41952.500004629634</v>
      </c>
      <c r="U2906" s="40">
        <f t="shared" si="317"/>
        <v>2014</v>
      </c>
      <c r="V2906" s="40">
        <f t="shared" si="318"/>
        <v>2014</v>
      </c>
      <c r="W2906" s="50">
        <f t="shared" si="321"/>
        <v>11.532052881950221</v>
      </c>
    </row>
    <row r="2907" spans="1:23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13">
        <f t="shared" si="319"/>
        <v>18</v>
      </c>
      <c r="P2907" s="39">
        <f t="shared" si="320"/>
        <v>36.590000000000003</v>
      </c>
      <c r="Q2907" s="39" t="s">
        <v>8346</v>
      </c>
      <c r="R2907" s="39" t="s">
        <v>8316</v>
      </c>
      <c r="S2907" s="42">
        <f t="shared" si="315"/>
        <v>42606.056871678244</v>
      </c>
      <c r="T2907" s="42">
        <f t="shared" si="316"/>
        <v>42620.05686704861</v>
      </c>
      <c r="U2907" s="40">
        <f t="shared" si="317"/>
        <v>2016</v>
      </c>
      <c r="V2907" s="40">
        <f t="shared" si="318"/>
        <v>2016</v>
      </c>
      <c r="W2907" s="50">
        <f t="shared" si="321"/>
        <v>13.999995370366378</v>
      </c>
    </row>
    <row r="2908" spans="1:23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13">
        <f t="shared" si="319"/>
        <v>9</v>
      </c>
      <c r="P2908" s="39">
        <f t="shared" si="320"/>
        <v>80.709999999999994</v>
      </c>
      <c r="Q2908" s="39" t="s">
        <v>8346</v>
      </c>
      <c r="R2908" s="39" t="s">
        <v>8316</v>
      </c>
      <c r="S2908" s="42">
        <f t="shared" si="315"/>
        <v>42199.648912800927</v>
      </c>
      <c r="T2908" s="42">
        <f t="shared" si="316"/>
        <v>42217.041675925924</v>
      </c>
      <c r="U2908" s="40">
        <f t="shared" si="317"/>
        <v>2015</v>
      </c>
      <c r="V2908" s="40">
        <f t="shared" si="318"/>
        <v>2015</v>
      </c>
      <c r="W2908" s="50">
        <f t="shared" si="321"/>
        <v>17.392763124997145</v>
      </c>
    </row>
    <row r="2909" spans="1:23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13">
        <f t="shared" si="319"/>
        <v>0</v>
      </c>
      <c r="P2909" s="39">
        <f t="shared" si="320"/>
        <v>1</v>
      </c>
      <c r="Q2909" s="39" t="s">
        <v>8346</v>
      </c>
      <c r="R2909" s="39" t="s">
        <v>8316</v>
      </c>
      <c r="S2909" s="42">
        <f t="shared" si="315"/>
        <v>42444.87775274305</v>
      </c>
      <c r="T2909" s="42">
        <f t="shared" si="316"/>
        <v>42504.87775274305</v>
      </c>
      <c r="U2909" s="40">
        <f t="shared" si="317"/>
        <v>2016</v>
      </c>
      <c r="V2909" s="40">
        <f t="shared" si="318"/>
        <v>2016</v>
      </c>
      <c r="W2909" s="50">
        <f t="shared" si="321"/>
        <v>60</v>
      </c>
    </row>
    <row r="2910" spans="1:23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13">
        <f t="shared" si="319"/>
        <v>3</v>
      </c>
      <c r="P2910" s="39">
        <f t="shared" si="320"/>
        <v>52.8</v>
      </c>
      <c r="Q2910" s="39" t="s">
        <v>8346</v>
      </c>
      <c r="R2910" s="39" t="s">
        <v>8316</v>
      </c>
      <c r="S2910" s="42">
        <f t="shared" si="315"/>
        <v>42499.731703923608</v>
      </c>
      <c r="T2910" s="42">
        <f t="shared" si="316"/>
        <v>42529.731703923608</v>
      </c>
      <c r="U2910" s="40">
        <f t="shared" si="317"/>
        <v>2016</v>
      </c>
      <c r="V2910" s="40">
        <f t="shared" si="318"/>
        <v>2016</v>
      </c>
      <c r="W2910" s="50">
        <f t="shared" si="321"/>
        <v>30</v>
      </c>
    </row>
    <row r="2911" spans="1:23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13">
        <f t="shared" si="319"/>
        <v>0</v>
      </c>
      <c r="P2911" s="39">
        <f t="shared" si="320"/>
        <v>20</v>
      </c>
      <c r="Q2911" s="39" t="s">
        <v>8346</v>
      </c>
      <c r="R2911" s="39" t="s">
        <v>8316</v>
      </c>
      <c r="S2911" s="42">
        <f t="shared" si="315"/>
        <v>41929.266215289354</v>
      </c>
      <c r="T2911" s="42">
        <f t="shared" si="316"/>
        <v>41968.823619907402</v>
      </c>
      <c r="U2911" s="40">
        <f t="shared" si="317"/>
        <v>2014</v>
      </c>
      <c r="V2911" s="40">
        <f t="shared" si="318"/>
        <v>2014</v>
      </c>
      <c r="W2911" s="50">
        <f t="shared" si="321"/>
        <v>39.557404618048167</v>
      </c>
    </row>
    <row r="2912" spans="1:23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13">
        <f t="shared" si="319"/>
        <v>0</v>
      </c>
      <c r="P2912" s="39">
        <f t="shared" si="320"/>
        <v>1</v>
      </c>
      <c r="Q2912" s="39" t="s">
        <v>8346</v>
      </c>
      <c r="R2912" s="39" t="s">
        <v>8316</v>
      </c>
      <c r="S2912" s="42">
        <f t="shared" si="315"/>
        <v>42107.841294988422</v>
      </c>
      <c r="T2912" s="42">
        <f t="shared" si="316"/>
        <v>42167.841294988422</v>
      </c>
      <c r="U2912" s="40">
        <f t="shared" si="317"/>
        <v>2015</v>
      </c>
      <c r="V2912" s="40">
        <f t="shared" si="318"/>
        <v>2015</v>
      </c>
      <c r="W2912" s="50">
        <f t="shared" si="321"/>
        <v>60</v>
      </c>
    </row>
    <row r="2913" spans="1:23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13">
        <f t="shared" si="319"/>
        <v>37</v>
      </c>
      <c r="P2913" s="39">
        <f t="shared" si="320"/>
        <v>46.93</v>
      </c>
      <c r="Q2913" s="39" t="s">
        <v>8346</v>
      </c>
      <c r="R2913" s="39" t="s">
        <v>8316</v>
      </c>
      <c r="S2913" s="42">
        <f t="shared" si="315"/>
        <v>42142.768826689819</v>
      </c>
      <c r="T2913" s="42">
        <f t="shared" si="316"/>
        <v>42182.768826689819</v>
      </c>
      <c r="U2913" s="40">
        <f t="shared" si="317"/>
        <v>2015</v>
      </c>
      <c r="V2913" s="40">
        <f t="shared" si="318"/>
        <v>2015</v>
      </c>
      <c r="W2913" s="50">
        <f t="shared" si="321"/>
        <v>40</v>
      </c>
    </row>
    <row r="2914" spans="1:23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13">
        <f t="shared" si="319"/>
        <v>14</v>
      </c>
      <c r="P2914" s="39">
        <f t="shared" si="320"/>
        <v>78.08</v>
      </c>
      <c r="Q2914" s="39" t="s">
        <v>8346</v>
      </c>
      <c r="R2914" s="39" t="s">
        <v>8316</v>
      </c>
      <c r="S2914" s="42">
        <f t="shared" si="315"/>
        <v>42354.131647847222</v>
      </c>
      <c r="T2914" s="42">
        <f t="shared" si="316"/>
        <v>42384.131647847222</v>
      </c>
      <c r="U2914" s="40">
        <f t="shared" si="317"/>
        <v>2016</v>
      </c>
      <c r="V2914" s="40">
        <f t="shared" si="318"/>
        <v>2015</v>
      </c>
      <c r="W2914" s="50">
        <f t="shared" si="321"/>
        <v>30</v>
      </c>
    </row>
    <row r="2915" spans="1:23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13">
        <f t="shared" si="319"/>
        <v>0</v>
      </c>
      <c r="P2915" s="39">
        <f t="shared" si="320"/>
        <v>1</v>
      </c>
      <c r="Q2915" s="39" t="s">
        <v>8346</v>
      </c>
      <c r="R2915" s="39" t="s">
        <v>8316</v>
      </c>
      <c r="S2915" s="42">
        <f t="shared" si="315"/>
        <v>41828.922909016204</v>
      </c>
      <c r="T2915" s="42">
        <f t="shared" si="316"/>
        <v>41888.922909016204</v>
      </c>
      <c r="U2915" s="40">
        <f t="shared" si="317"/>
        <v>2014</v>
      </c>
      <c r="V2915" s="40">
        <f t="shared" si="318"/>
        <v>2014</v>
      </c>
      <c r="W2915" s="50">
        <f t="shared" si="321"/>
        <v>60</v>
      </c>
    </row>
    <row r="2916" spans="1:23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13">
        <f t="shared" si="319"/>
        <v>0</v>
      </c>
      <c r="P2916" s="39">
        <f t="shared" si="320"/>
        <v>1</v>
      </c>
      <c r="Q2916" s="39" t="s">
        <v>8346</v>
      </c>
      <c r="R2916" s="39" t="s">
        <v>8316</v>
      </c>
      <c r="S2916" s="42">
        <f t="shared" si="315"/>
        <v>42017.907344837964</v>
      </c>
      <c r="T2916" s="42">
        <f t="shared" si="316"/>
        <v>42077.865682800926</v>
      </c>
      <c r="U2916" s="40">
        <f t="shared" si="317"/>
        <v>2015</v>
      </c>
      <c r="V2916" s="40">
        <f t="shared" si="318"/>
        <v>2015</v>
      </c>
      <c r="W2916" s="50">
        <f t="shared" si="321"/>
        <v>59.958337962962105</v>
      </c>
    </row>
    <row r="2917" spans="1:23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13">
        <f t="shared" si="319"/>
        <v>61</v>
      </c>
      <c r="P2917" s="39">
        <f t="shared" si="320"/>
        <v>203.67</v>
      </c>
      <c r="Q2917" s="39" t="s">
        <v>8346</v>
      </c>
      <c r="R2917" s="39" t="s">
        <v>8316</v>
      </c>
      <c r="S2917" s="42">
        <f t="shared" si="315"/>
        <v>42415.398041550929</v>
      </c>
      <c r="T2917" s="42">
        <f t="shared" si="316"/>
        <v>42445.356367939821</v>
      </c>
      <c r="U2917" s="40">
        <f t="shared" si="317"/>
        <v>2016</v>
      </c>
      <c r="V2917" s="40">
        <f t="shared" si="318"/>
        <v>2016</v>
      </c>
      <c r="W2917" s="50">
        <f t="shared" si="321"/>
        <v>29.958326388892601</v>
      </c>
    </row>
    <row r="2918" spans="1:23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13">
        <f t="shared" si="319"/>
        <v>8</v>
      </c>
      <c r="P2918" s="39">
        <f t="shared" si="320"/>
        <v>20.71</v>
      </c>
      <c r="Q2918" s="39" t="s">
        <v>8346</v>
      </c>
      <c r="R2918" s="39" t="s">
        <v>8316</v>
      </c>
      <c r="S2918" s="42">
        <f t="shared" si="315"/>
        <v>41755.476731354167</v>
      </c>
      <c r="T2918" s="42">
        <f t="shared" si="316"/>
        <v>41778.476733668984</v>
      </c>
      <c r="U2918" s="40">
        <f t="shared" si="317"/>
        <v>2014</v>
      </c>
      <c r="V2918" s="40">
        <f t="shared" si="318"/>
        <v>2014</v>
      </c>
      <c r="W2918" s="50">
        <f t="shared" si="321"/>
        <v>23.000002314816811</v>
      </c>
    </row>
    <row r="2919" spans="1:23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13">
        <f t="shared" si="319"/>
        <v>22</v>
      </c>
      <c r="P2919" s="39">
        <f t="shared" si="320"/>
        <v>48.56</v>
      </c>
      <c r="Q2919" s="39" t="s">
        <v>8346</v>
      </c>
      <c r="R2919" s="39" t="s">
        <v>8316</v>
      </c>
      <c r="S2919" s="42">
        <f t="shared" si="315"/>
        <v>42245.234347766207</v>
      </c>
      <c r="T2919" s="42">
        <f t="shared" si="316"/>
        <v>42263.234350081024</v>
      </c>
      <c r="U2919" s="40">
        <f t="shared" si="317"/>
        <v>2015</v>
      </c>
      <c r="V2919" s="40">
        <f t="shared" si="318"/>
        <v>2015</v>
      </c>
      <c r="W2919" s="50">
        <f t="shared" si="321"/>
        <v>18.000002314816811</v>
      </c>
    </row>
    <row r="2920" spans="1:23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13">
        <f t="shared" si="319"/>
        <v>27</v>
      </c>
      <c r="P2920" s="39">
        <f t="shared" si="320"/>
        <v>68.099999999999994</v>
      </c>
      <c r="Q2920" s="39" t="s">
        <v>8346</v>
      </c>
      <c r="R2920" s="39" t="s">
        <v>8316</v>
      </c>
      <c r="S2920" s="42">
        <f t="shared" si="315"/>
        <v>42278.629710729161</v>
      </c>
      <c r="T2920" s="42">
        <f t="shared" si="316"/>
        <v>42306.629713043978</v>
      </c>
      <c r="U2920" s="40">
        <f t="shared" si="317"/>
        <v>2015</v>
      </c>
      <c r="V2920" s="40">
        <f t="shared" si="318"/>
        <v>2015</v>
      </c>
      <c r="W2920" s="50">
        <f t="shared" si="321"/>
        <v>28.000002314816811</v>
      </c>
    </row>
    <row r="2921" spans="1:23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13">
        <f t="shared" si="319"/>
        <v>9</v>
      </c>
      <c r="P2921" s="39">
        <f t="shared" si="320"/>
        <v>8.5</v>
      </c>
      <c r="Q2921" s="39" t="s">
        <v>8346</v>
      </c>
      <c r="R2921" s="39" t="s">
        <v>8316</v>
      </c>
      <c r="S2921" s="42">
        <f t="shared" si="315"/>
        <v>41826.619552418982</v>
      </c>
      <c r="T2921" s="42">
        <f t="shared" si="316"/>
        <v>41856.619552418982</v>
      </c>
      <c r="U2921" s="40">
        <f t="shared" si="317"/>
        <v>2014</v>
      </c>
      <c r="V2921" s="40">
        <f t="shared" si="318"/>
        <v>2014</v>
      </c>
      <c r="W2921" s="50">
        <f t="shared" si="321"/>
        <v>30</v>
      </c>
    </row>
    <row r="2922" spans="1:23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13">
        <f t="shared" si="319"/>
        <v>27</v>
      </c>
      <c r="P2922" s="39">
        <f t="shared" si="320"/>
        <v>51.62</v>
      </c>
      <c r="Q2922" s="39" t="s">
        <v>8346</v>
      </c>
      <c r="R2922" s="39" t="s">
        <v>8316</v>
      </c>
      <c r="S2922" s="42">
        <f t="shared" si="315"/>
        <v>42058.792477662035</v>
      </c>
      <c r="T2922" s="42">
        <f t="shared" si="316"/>
        <v>42088.750815624997</v>
      </c>
      <c r="U2922" s="40">
        <f t="shared" si="317"/>
        <v>2015</v>
      </c>
      <c r="V2922" s="40">
        <f t="shared" si="318"/>
        <v>2015</v>
      </c>
      <c r="W2922" s="50">
        <f t="shared" si="321"/>
        <v>29.958337962962105</v>
      </c>
    </row>
    <row r="2923" spans="1:23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13">
        <f t="shared" si="319"/>
        <v>129</v>
      </c>
      <c r="P2923" s="39">
        <f t="shared" si="320"/>
        <v>43</v>
      </c>
      <c r="Q2923" s="39" t="s">
        <v>8346</v>
      </c>
      <c r="R2923" s="39" t="s">
        <v>8318</v>
      </c>
      <c r="S2923" s="42">
        <f t="shared" si="315"/>
        <v>41877.886629675922</v>
      </c>
      <c r="T2923" s="42">
        <f t="shared" si="316"/>
        <v>41907.886629675922</v>
      </c>
      <c r="U2923" s="40">
        <f t="shared" si="317"/>
        <v>2014</v>
      </c>
      <c r="V2923" s="40">
        <f t="shared" si="318"/>
        <v>2014</v>
      </c>
      <c r="W2923" s="50">
        <f t="shared" si="321"/>
        <v>30</v>
      </c>
    </row>
    <row r="2924" spans="1:23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13">
        <f t="shared" si="319"/>
        <v>100</v>
      </c>
      <c r="P2924" s="39">
        <f t="shared" si="320"/>
        <v>83.33</v>
      </c>
      <c r="Q2924" s="39" t="s">
        <v>8346</v>
      </c>
      <c r="R2924" s="39" t="s">
        <v>8318</v>
      </c>
      <c r="S2924" s="42">
        <f t="shared" si="315"/>
        <v>42097.874163506945</v>
      </c>
      <c r="T2924" s="42">
        <f t="shared" si="316"/>
        <v>42142.874163506945</v>
      </c>
      <c r="U2924" s="40">
        <f t="shared" si="317"/>
        <v>2015</v>
      </c>
      <c r="V2924" s="40">
        <f t="shared" si="318"/>
        <v>2015</v>
      </c>
      <c r="W2924" s="50">
        <f t="shared" si="321"/>
        <v>45</v>
      </c>
    </row>
    <row r="2925" spans="1:23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13">
        <f t="shared" si="319"/>
        <v>100</v>
      </c>
      <c r="P2925" s="39">
        <f t="shared" si="320"/>
        <v>30</v>
      </c>
      <c r="Q2925" s="39" t="s">
        <v>8346</v>
      </c>
      <c r="R2925" s="39" t="s">
        <v>8318</v>
      </c>
      <c r="S2925" s="42">
        <f t="shared" si="315"/>
        <v>42013.152543738426</v>
      </c>
      <c r="T2925" s="42">
        <f t="shared" si="316"/>
        <v>42028.125004629634</v>
      </c>
      <c r="U2925" s="40">
        <f t="shared" si="317"/>
        <v>2015</v>
      </c>
      <c r="V2925" s="40">
        <f t="shared" si="318"/>
        <v>2015</v>
      </c>
      <c r="W2925" s="50">
        <f t="shared" si="321"/>
        <v>14.972460891207447</v>
      </c>
    </row>
    <row r="2926" spans="1:23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13">
        <f t="shared" si="319"/>
        <v>103</v>
      </c>
      <c r="P2926" s="39">
        <f t="shared" si="320"/>
        <v>175.51</v>
      </c>
      <c r="Q2926" s="39" t="s">
        <v>8346</v>
      </c>
      <c r="R2926" s="39" t="s">
        <v>8318</v>
      </c>
      <c r="S2926" s="42">
        <f t="shared" si="315"/>
        <v>42103.5568369213</v>
      </c>
      <c r="T2926" s="42">
        <f t="shared" si="316"/>
        <v>42133.165983101848</v>
      </c>
      <c r="U2926" s="40">
        <f t="shared" si="317"/>
        <v>2015</v>
      </c>
      <c r="V2926" s="40">
        <f t="shared" si="318"/>
        <v>2015</v>
      </c>
      <c r="W2926" s="50">
        <f t="shared" si="321"/>
        <v>29.609146180548123</v>
      </c>
    </row>
    <row r="2927" spans="1:23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13">
        <f t="shared" si="319"/>
        <v>102</v>
      </c>
      <c r="P2927" s="39">
        <f t="shared" si="320"/>
        <v>231.66</v>
      </c>
      <c r="Q2927" s="39" t="s">
        <v>8346</v>
      </c>
      <c r="R2927" s="39" t="s">
        <v>8318</v>
      </c>
      <c r="S2927" s="42">
        <f t="shared" si="315"/>
        <v>41863.584121157408</v>
      </c>
      <c r="T2927" s="42">
        <f t="shared" si="316"/>
        <v>41893.584121157408</v>
      </c>
      <c r="U2927" s="40">
        <f t="shared" si="317"/>
        <v>2014</v>
      </c>
      <c r="V2927" s="40">
        <f t="shared" si="318"/>
        <v>2014</v>
      </c>
      <c r="W2927" s="50">
        <f t="shared" si="321"/>
        <v>30</v>
      </c>
    </row>
    <row r="2928" spans="1:23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13">
        <f t="shared" si="319"/>
        <v>125</v>
      </c>
      <c r="P2928" s="39">
        <f t="shared" si="320"/>
        <v>75</v>
      </c>
      <c r="Q2928" s="39" t="s">
        <v>8346</v>
      </c>
      <c r="R2928" s="39" t="s">
        <v>8318</v>
      </c>
      <c r="S2928" s="42">
        <f t="shared" si="315"/>
        <v>42044.765962719903</v>
      </c>
      <c r="T2928" s="42">
        <f t="shared" si="316"/>
        <v>42058.765969664353</v>
      </c>
      <c r="U2928" s="40">
        <f t="shared" si="317"/>
        <v>2015</v>
      </c>
      <c r="V2928" s="40">
        <f t="shared" si="318"/>
        <v>2015</v>
      </c>
      <c r="W2928" s="50">
        <f t="shared" si="321"/>
        <v>14.000006944450433</v>
      </c>
    </row>
    <row r="2929" spans="1:23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13">
        <f t="shared" si="319"/>
        <v>131</v>
      </c>
      <c r="P2929" s="39">
        <f t="shared" si="320"/>
        <v>112.14</v>
      </c>
      <c r="Q2929" s="39" t="s">
        <v>8346</v>
      </c>
      <c r="R2929" s="39" t="s">
        <v>8318</v>
      </c>
      <c r="S2929" s="42">
        <f t="shared" si="315"/>
        <v>41806.669324409719</v>
      </c>
      <c r="T2929" s="42">
        <f t="shared" si="316"/>
        <v>41835.208337962962</v>
      </c>
      <c r="U2929" s="40">
        <f t="shared" si="317"/>
        <v>2014</v>
      </c>
      <c r="V2929" s="40">
        <f t="shared" si="318"/>
        <v>2014</v>
      </c>
      <c r="W2929" s="50">
        <f t="shared" si="321"/>
        <v>28.539013553243421</v>
      </c>
    </row>
    <row r="2930" spans="1:23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13">
        <f t="shared" si="319"/>
        <v>100</v>
      </c>
      <c r="P2930" s="39">
        <f t="shared" si="320"/>
        <v>41.67</v>
      </c>
      <c r="Q2930" s="39" t="s">
        <v>8346</v>
      </c>
      <c r="R2930" s="39" t="s">
        <v>8318</v>
      </c>
      <c r="S2930" s="42">
        <f t="shared" si="315"/>
        <v>42403.998227384262</v>
      </c>
      <c r="T2930" s="42">
        <f t="shared" si="316"/>
        <v>42433.998227384262</v>
      </c>
      <c r="U2930" s="40">
        <f t="shared" si="317"/>
        <v>2016</v>
      </c>
      <c r="V2930" s="40">
        <f t="shared" si="318"/>
        <v>2016</v>
      </c>
      <c r="W2930" s="50">
        <f t="shared" si="321"/>
        <v>30</v>
      </c>
    </row>
    <row r="2931" spans="1:23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13">
        <f t="shared" si="319"/>
        <v>102</v>
      </c>
      <c r="P2931" s="39">
        <f t="shared" si="320"/>
        <v>255.17</v>
      </c>
      <c r="Q2931" s="39" t="s">
        <v>8346</v>
      </c>
      <c r="R2931" s="39" t="s">
        <v>8318</v>
      </c>
      <c r="S2931" s="42">
        <f t="shared" si="315"/>
        <v>41754.564337476848</v>
      </c>
      <c r="T2931" s="42">
        <f t="shared" si="316"/>
        <v>41784.564337476848</v>
      </c>
      <c r="U2931" s="40">
        <f t="shared" si="317"/>
        <v>2014</v>
      </c>
      <c r="V2931" s="40">
        <f t="shared" si="318"/>
        <v>2014</v>
      </c>
      <c r="W2931" s="50">
        <f t="shared" si="321"/>
        <v>30</v>
      </c>
    </row>
    <row r="2932" spans="1:23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13">
        <f t="shared" si="319"/>
        <v>101</v>
      </c>
      <c r="P2932" s="39">
        <f t="shared" si="320"/>
        <v>162.77000000000001</v>
      </c>
      <c r="Q2932" s="39" t="s">
        <v>8346</v>
      </c>
      <c r="R2932" s="39" t="s">
        <v>8318</v>
      </c>
      <c r="S2932" s="42">
        <f t="shared" si="315"/>
        <v>42101.584077129635</v>
      </c>
      <c r="T2932" s="42">
        <f t="shared" si="316"/>
        <v>42131.584077129635</v>
      </c>
      <c r="U2932" s="40">
        <f t="shared" si="317"/>
        <v>2015</v>
      </c>
      <c r="V2932" s="40">
        <f t="shared" si="318"/>
        <v>2015</v>
      </c>
      <c r="W2932" s="50">
        <f t="shared" si="321"/>
        <v>30</v>
      </c>
    </row>
    <row r="2933" spans="1:23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13">
        <f t="shared" si="319"/>
        <v>106</v>
      </c>
      <c r="P2933" s="39">
        <f t="shared" si="320"/>
        <v>88.33</v>
      </c>
      <c r="Q2933" s="39" t="s">
        <v>8346</v>
      </c>
      <c r="R2933" s="39" t="s">
        <v>8318</v>
      </c>
      <c r="S2933" s="42">
        <f t="shared" si="315"/>
        <v>41872.291242627311</v>
      </c>
      <c r="T2933" s="42">
        <f t="shared" si="316"/>
        <v>41897.2555587963</v>
      </c>
      <c r="U2933" s="40">
        <f t="shared" si="317"/>
        <v>2014</v>
      </c>
      <c r="V2933" s="40">
        <f t="shared" si="318"/>
        <v>2014</v>
      </c>
      <c r="W2933" s="50">
        <f t="shared" si="321"/>
        <v>24.964316168989171</v>
      </c>
    </row>
    <row r="2934" spans="1:23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13">
        <f t="shared" si="319"/>
        <v>105</v>
      </c>
      <c r="P2934" s="39">
        <f t="shared" si="320"/>
        <v>85.74</v>
      </c>
      <c r="Q2934" s="39" t="s">
        <v>8346</v>
      </c>
      <c r="R2934" s="39" t="s">
        <v>8318</v>
      </c>
      <c r="S2934" s="42">
        <f t="shared" si="315"/>
        <v>42025.164787465284</v>
      </c>
      <c r="T2934" s="42">
        <f t="shared" si="316"/>
        <v>42056.458337962962</v>
      </c>
      <c r="U2934" s="40">
        <f t="shared" si="317"/>
        <v>2015</v>
      </c>
      <c r="V2934" s="40">
        <f t="shared" si="318"/>
        <v>2015</v>
      </c>
      <c r="W2934" s="50">
        <f t="shared" si="321"/>
        <v>31.293550497677643</v>
      </c>
    </row>
    <row r="2935" spans="1:23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13">
        <f t="shared" si="319"/>
        <v>103</v>
      </c>
      <c r="P2935" s="39">
        <f t="shared" si="320"/>
        <v>47.57</v>
      </c>
      <c r="Q2935" s="39" t="s">
        <v>8346</v>
      </c>
      <c r="R2935" s="39" t="s">
        <v>8318</v>
      </c>
      <c r="S2935" s="42">
        <f t="shared" si="315"/>
        <v>42495.956632557871</v>
      </c>
      <c r="T2935" s="42">
        <f t="shared" si="316"/>
        <v>42525.956632557871</v>
      </c>
      <c r="U2935" s="40">
        <f t="shared" si="317"/>
        <v>2016</v>
      </c>
      <c r="V2935" s="40">
        <f t="shared" si="318"/>
        <v>2016</v>
      </c>
      <c r="W2935" s="50">
        <f t="shared" si="321"/>
        <v>30</v>
      </c>
    </row>
    <row r="2936" spans="1:23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13">
        <f t="shared" si="319"/>
        <v>108</v>
      </c>
      <c r="P2936" s="39">
        <f t="shared" si="320"/>
        <v>72.97</v>
      </c>
      <c r="Q2936" s="39" t="s">
        <v>8346</v>
      </c>
      <c r="R2936" s="39" t="s">
        <v>8318</v>
      </c>
      <c r="S2936" s="42">
        <f t="shared" si="315"/>
        <v>41775.636161620372</v>
      </c>
      <c r="T2936" s="42">
        <f t="shared" si="316"/>
        <v>41805.636161620372</v>
      </c>
      <c r="U2936" s="40">
        <f t="shared" si="317"/>
        <v>2014</v>
      </c>
      <c r="V2936" s="40">
        <f t="shared" si="318"/>
        <v>2014</v>
      </c>
      <c r="W2936" s="50">
        <f t="shared" si="321"/>
        <v>30</v>
      </c>
    </row>
    <row r="2937" spans="1:23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13">
        <f t="shared" si="319"/>
        <v>101</v>
      </c>
      <c r="P2937" s="39">
        <f t="shared" si="320"/>
        <v>90.54</v>
      </c>
      <c r="Q2937" s="39" t="s">
        <v>8346</v>
      </c>
      <c r="R2937" s="39" t="s">
        <v>8318</v>
      </c>
      <c r="S2937" s="42">
        <f t="shared" si="315"/>
        <v>42553.583426018522</v>
      </c>
      <c r="T2937" s="42">
        <f t="shared" si="316"/>
        <v>42611.708333333328</v>
      </c>
      <c r="U2937" s="40">
        <f t="shared" si="317"/>
        <v>2016</v>
      </c>
      <c r="V2937" s="40">
        <f t="shared" si="318"/>
        <v>2016</v>
      </c>
      <c r="W2937" s="50">
        <f t="shared" si="321"/>
        <v>58.124907314806478</v>
      </c>
    </row>
    <row r="2938" spans="1:23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13">
        <f t="shared" si="319"/>
        <v>128</v>
      </c>
      <c r="P2938" s="39">
        <f t="shared" si="320"/>
        <v>37.65</v>
      </c>
      <c r="Q2938" s="39" t="s">
        <v>8346</v>
      </c>
      <c r="R2938" s="39" t="s">
        <v>8318</v>
      </c>
      <c r="S2938" s="42">
        <f t="shared" si="315"/>
        <v>41912.650734062503</v>
      </c>
      <c r="T2938" s="42">
        <f t="shared" si="316"/>
        <v>41925.207642824076</v>
      </c>
      <c r="U2938" s="40">
        <f t="shared" si="317"/>
        <v>2014</v>
      </c>
      <c r="V2938" s="40">
        <f t="shared" si="318"/>
        <v>2014</v>
      </c>
      <c r="W2938" s="50">
        <f t="shared" si="321"/>
        <v>12.556908761573141</v>
      </c>
    </row>
    <row r="2939" spans="1:23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13">
        <f t="shared" si="319"/>
        <v>133</v>
      </c>
      <c r="P2939" s="39">
        <f t="shared" si="320"/>
        <v>36.36</v>
      </c>
      <c r="Q2939" s="39" t="s">
        <v>8346</v>
      </c>
      <c r="R2939" s="39" t="s">
        <v>8318</v>
      </c>
      <c r="S2939" s="42">
        <f t="shared" si="315"/>
        <v>41803.457327696757</v>
      </c>
      <c r="T2939" s="42">
        <f t="shared" si="316"/>
        <v>41833.457327696757</v>
      </c>
      <c r="U2939" s="40">
        <f t="shared" si="317"/>
        <v>2014</v>
      </c>
      <c r="V2939" s="40">
        <f t="shared" si="318"/>
        <v>2014</v>
      </c>
      <c r="W2939" s="50">
        <f t="shared" si="321"/>
        <v>30</v>
      </c>
    </row>
    <row r="2940" spans="1:23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13">
        <f t="shared" si="319"/>
        <v>101</v>
      </c>
      <c r="P2940" s="39">
        <f t="shared" si="320"/>
        <v>126.72</v>
      </c>
      <c r="Q2940" s="39" t="s">
        <v>8346</v>
      </c>
      <c r="R2940" s="39" t="s">
        <v>8318</v>
      </c>
      <c r="S2940" s="42">
        <f t="shared" si="315"/>
        <v>42004.703875162035</v>
      </c>
      <c r="T2940" s="42">
        <f t="shared" si="316"/>
        <v>42034.703875162035</v>
      </c>
      <c r="U2940" s="40">
        <f t="shared" si="317"/>
        <v>2015</v>
      </c>
      <c r="V2940" s="40">
        <f t="shared" si="318"/>
        <v>2014</v>
      </c>
      <c r="W2940" s="50">
        <f t="shared" si="321"/>
        <v>30</v>
      </c>
    </row>
    <row r="2941" spans="1:23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13">
        <f t="shared" si="319"/>
        <v>103</v>
      </c>
      <c r="P2941" s="39">
        <f t="shared" si="320"/>
        <v>329.2</v>
      </c>
      <c r="Q2941" s="39" t="s">
        <v>8346</v>
      </c>
      <c r="R2941" s="39" t="s">
        <v>8318</v>
      </c>
      <c r="S2941" s="42">
        <f t="shared" si="315"/>
        <v>41845.809170277782</v>
      </c>
      <c r="T2941" s="42">
        <f t="shared" si="316"/>
        <v>41879.041673611107</v>
      </c>
      <c r="U2941" s="40">
        <f t="shared" si="317"/>
        <v>2014</v>
      </c>
      <c r="V2941" s="40">
        <f t="shared" si="318"/>
        <v>2014</v>
      </c>
      <c r="W2941" s="50">
        <f t="shared" si="321"/>
        <v>33.23250333332544</v>
      </c>
    </row>
    <row r="2942" spans="1:23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13">
        <f t="shared" si="319"/>
        <v>107</v>
      </c>
      <c r="P2942" s="39">
        <f t="shared" si="320"/>
        <v>81.239999999999995</v>
      </c>
      <c r="Q2942" s="39" t="s">
        <v>8346</v>
      </c>
      <c r="R2942" s="39" t="s">
        <v>8318</v>
      </c>
      <c r="S2942" s="42">
        <f t="shared" si="315"/>
        <v>41982.77335668981</v>
      </c>
      <c r="T2942" s="42">
        <f t="shared" si="316"/>
        <v>42022.77335668981</v>
      </c>
      <c r="U2942" s="40">
        <f t="shared" si="317"/>
        <v>2015</v>
      </c>
      <c r="V2942" s="40">
        <f t="shared" si="318"/>
        <v>2014</v>
      </c>
      <c r="W2942" s="50">
        <f t="shared" si="321"/>
        <v>40</v>
      </c>
    </row>
    <row r="2943" spans="1:23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13">
        <f t="shared" si="319"/>
        <v>0</v>
      </c>
      <c r="P2943" s="39">
        <f t="shared" si="320"/>
        <v>1</v>
      </c>
      <c r="Q2943" s="39" t="s">
        <v>8346</v>
      </c>
      <c r="R2943" s="39" t="s">
        <v>8317</v>
      </c>
      <c r="S2943" s="42">
        <f t="shared" si="315"/>
        <v>42034.960138368057</v>
      </c>
      <c r="T2943" s="42">
        <f t="shared" si="316"/>
        <v>42064.960138368057</v>
      </c>
      <c r="U2943" s="40">
        <f t="shared" si="317"/>
        <v>2015</v>
      </c>
      <c r="V2943" s="40">
        <f t="shared" si="318"/>
        <v>2015</v>
      </c>
      <c r="W2943" s="50">
        <f t="shared" si="321"/>
        <v>30</v>
      </c>
    </row>
    <row r="2944" spans="1:23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13">
        <f t="shared" si="319"/>
        <v>20</v>
      </c>
      <c r="P2944" s="39">
        <f t="shared" si="320"/>
        <v>202.23</v>
      </c>
      <c r="Q2944" s="39" t="s">
        <v>8346</v>
      </c>
      <c r="R2944" s="39" t="s">
        <v>8317</v>
      </c>
      <c r="S2944" s="42">
        <f t="shared" si="315"/>
        <v>42334.803928923611</v>
      </c>
      <c r="T2944" s="42">
        <f t="shared" si="316"/>
        <v>42354.845834259264</v>
      </c>
      <c r="U2944" s="40">
        <f t="shared" si="317"/>
        <v>2015</v>
      </c>
      <c r="V2944" s="40">
        <f t="shared" si="318"/>
        <v>2015</v>
      </c>
      <c r="W2944" s="50">
        <f t="shared" si="321"/>
        <v>20.0419053356527</v>
      </c>
    </row>
    <row r="2945" spans="1:23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13">
        <f t="shared" si="319"/>
        <v>0</v>
      </c>
      <c r="P2945" s="39">
        <f t="shared" si="320"/>
        <v>0</v>
      </c>
      <c r="Q2945" s="39" t="s">
        <v>8346</v>
      </c>
      <c r="R2945" s="39" t="s">
        <v>8317</v>
      </c>
      <c r="S2945" s="42">
        <f t="shared" si="315"/>
        <v>42077.129402546299</v>
      </c>
      <c r="T2945" s="42">
        <f t="shared" si="316"/>
        <v>42107.129402546299</v>
      </c>
      <c r="U2945" s="40">
        <f t="shared" si="317"/>
        <v>2015</v>
      </c>
      <c r="V2945" s="40">
        <f t="shared" si="318"/>
        <v>2015</v>
      </c>
      <c r="W2945" s="50">
        <f t="shared" si="321"/>
        <v>30</v>
      </c>
    </row>
    <row r="2946" spans="1:23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13">
        <f t="shared" si="319"/>
        <v>1</v>
      </c>
      <c r="P2946" s="39">
        <f t="shared" si="320"/>
        <v>100</v>
      </c>
      <c r="Q2946" s="39" t="s">
        <v>8346</v>
      </c>
      <c r="R2946" s="39" t="s">
        <v>8317</v>
      </c>
      <c r="S2946" s="42">
        <f t="shared" ref="S2946:S3009" si="322">((((LEFT(J2946,10) &amp; "." &amp; RIGHT(J2946,3))/60)/60)/24)+DATE(1970,1,1)</f>
        <v>42132.914330995365</v>
      </c>
      <c r="T2946" s="42">
        <f t="shared" ref="T2946:T3009" si="323">((((LEFT(I2946,10) &amp; "." &amp; RIGHT(I2946,3))/60)/60)/24)+DATE(1970,1,1)</f>
        <v>42162.914330995365</v>
      </c>
      <c r="U2946" s="40">
        <f t="shared" ref="U2946:U3009" si="324">YEAR(T2946)</f>
        <v>2015</v>
      </c>
      <c r="V2946" s="40">
        <f t="shared" ref="V2946:V3009" si="325">YEAR(S2946)</f>
        <v>2015</v>
      </c>
      <c r="W2946" s="50">
        <f t="shared" si="321"/>
        <v>30</v>
      </c>
    </row>
    <row r="2947" spans="1:23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13">
        <f t="shared" ref="O2947:O3010" si="326">IFERROR(ROUND(E2947/D2947*100,0),"no backers")</f>
        <v>0</v>
      </c>
      <c r="P2947" s="39">
        <f t="shared" ref="P2947:P3010" si="327">IFERROR(ROUND(E2947/L2947,2),0)</f>
        <v>0</v>
      </c>
      <c r="Q2947" s="39" t="s">
        <v>8346</v>
      </c>
      <c r="R2947" s="39" t="s">
        <v>8317</v>
      </c>
      <c r="S2947" s="42">
        <f t="shared" si="322"/>
        <v>42118.13959097222</v>
      </c>
      <c r="T2947" s="42">
        <f t="shared" si="323"/>
        <v>42148.13959097222</v>
      </c>
      <c r="U2947" s="40">
        <f t="shared" si="324"/>
        <v>2015</v>
      </c>
      <c r="V2947" s="40">
        <f t="shared" si="325"/>
        <v>2015</v>
      </c>
      <c r="W2947" s="50">
        <f t="shared" ref="W2947:W3010" si="328">T2947-S2947</f>
        <v>30</v>
      </c>
    </row>
    <row r="2948" spans="1:23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13">
        <f t="shared" si="326"/>
        <v>0</v>
      </c>
      <c r="P2948" s="39">
        <f t="shared" si="327"/>
        <v>1</v>
      </c>
      <c r="Q2948" s="39" t="s">
        <v>8346</v>
      </c>
      <c r="R2948" s="39" t="s">
        <v>8317</v>
      </c>
      <c r="S2948" s="42">
        <f t="shared" si="322"/>
        <v>42567.531158472222</v>
      </c>
      <c r="T2948" s="42">
        <f t="shared" si="323"/>
        <v>42597.531158472222</v>
      </c>
      <c r="U2948" s="40">
        <f t="shared" si="324"/>
        <v>2016</v>
      </c>
      <c r="V2948" s="40">
        <f t="shared" si="325"/>
        <v>2016</v>
      </c>
      <c r="W2948" s="50">
        <f t="shared" si="328"/>
        <v>30</v>
      </c>
    </row>
    <row r="2949" spans="1:23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13">
        <f t="shared" si="326"/>
        <v>4</v>
      </c>
      <c r="P2949" s="39">
        <f t="shared" si="327"/>
        <v>82.46</v>
      </c>
      <c r="Q2949" s="39" t="s">
        <v>8346</v>
      </c>
      <c r="R2949" s="39" t="s">
        <v>8317</v>
      </c>
      <c r="S2949" s="42">
        <f t="shared" si="322"/>
        <v>42649.562124618053</v>
      </c>
      <c r="T2949" s="42">
        <f t="shared" si="323"/>
        <v>42698.715977546293</v>
      </c>
      <c r="U2949" s="40">
        <f t="shared" si="324"/>
        <v>2016</v>
      </c>
      <c r="V2949" s="40">
        <f t="shared" si="325"/>
        <v>2016</v>
      </c>
      <c r="W2949" s="50">
        <f t="shared" si="328"/>
        <v>49.153852928240667</v>
      </c>
    </row>
    <row r="2950" spans="1:23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13">
        <f t="shared" si="326"/>
        <v>0</v>
      </c>
      <c r="P2950" s="39">
        <f t="shared" si="327"/>
        <v>2.67</v>
      </c>
      <c r="Q2950" s="39" t="s">
        <v>8346</v>
      </c>
      <c r="R2950" s="39" t="s">
        <v>8317</v>
      </c>
      <c r="S2950" s="42">
        <f t="shared" si="322"/>
        <v>42097.649227928239</v>
      </c>
      <c r="T2950" s="42">
        <f t="shared" si="323"/>
        <v>42157.649227928239</v>
      </c>
      <c r="U2950" s="40">
        <f t="shared" si="324"/>
        <v>2015</v>
      </c>
      <c r="V2950" s="40">
        <f t="shared" si="325"/>
        <v>2015</v>
      </c>
      <c r="W2950" s="50">
        <f t="shared" si="328"/>
        <v>60</v>
      </c>
    </row>
    <row r="2951" spans="1:23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13">
        <f t="shared" si="326"/>
        <v>3</v>
      </c>
      <c r="P2951" s="39">
        <f t="shared" si="327"/>
        <v>12.5</v>
      </c>
      <c r="Q2951" s="39" t="s">
        <v>8346</v>
      </c>
      <c r="R2951" s="39" t="s">
        <v>8317</v>
      </c>
      <c r="S2951" s="42">
        <f t="shared" si="322"/>
        <v>42297.8231170949</v>
      </c>
      <c r="T2951" s="42">
        <f t="shared" si="323"/>
        <v>42327.864790706022</v>
      </c>
      <c r="U2951" s="40">
        <f t="shared" si="324"/>
        <v>2015</v>
      </c>
      <c r="V2951" s="40">
        <f t="shared" si="325"/>
        <v>2015</v>
      </c>
      <c r="W2951" s="50">
        <f t="shared" si="328"/>
        <v>30.041673611121951</v>
      </c>
    </row>
    <row r="2952" spans="1:23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13">
        <f t="shared" si="326"/>
        <v>0</v>
      </c>
      <c r="P2952" s="39">
        <f t="shared" si="327"/>
        <v>0</v>
      </c>
      <c r="Q2952" s="39" t="s">
        <v>8346</v>
      </c>
      <c r="R2952" s="39" t="s">
        <v>8317</v>
      </c>
      <c r="S2952" s="42">
        <f t="shared" si="322"/>
        <v>42362.365193888894</v>
      </c>
      <c r="T2952" s="42">
        <f t="shared" si="323"/>
        <v>42392.365193888894</v>
      </c>
      <c r="U2952" s="40">
        <f t="shared" si="324"/>
        <v>2016</v>
      </c>
      <c r="V2952" s="40">
        <f t="shared" si="325"/>
        <v>2015</v>
      </c>
      <c r="W2952" s="50">
        <f t="shared" si="328"/>
        <v>30</v>
      </c>
    </row>
    <row r="2953" spans="1:23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13">
        <f t="shared" si="326"/>
        <v>2</v>
      </c>
      <c r="P2953" s="39">
        <f t="shared" si="327"/>
        <v>18.899999999999999</v>
      </c>
      <c r="Q2953" s="39" t="s">
        <v>8346</v>
      </c>
      <c r="R2953" s="39" t="s">
        <v>8317</v>
      </c>
      <c r="S2953" s="42">
        <f t="shared" si="322"/>
        <v>41872.802934872685</v>
      </c>
      <c r="T2953" s="42">
        <f t="shared" si="323"/>
        <v>41917.802934872685</v>
      </c>
      <c r="U2953" s="40">
        <f t="shared" si="324"/>
        <v>2014</v>
      </c>
      <c r="V2953" s="40">
        <f t="shared" si="325"/>
        <v>2014</v>
      </c>
      <c r="W2953" s="50">
        <f t="shared" si="328"/>
        <v>45</v>
      </c>
    </row>
    <row r="2954" spans="1:23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13">
        <f t="shared" si="326"/>
        <v>8</v>
      </c>
      <c r="P2954" s="39">
        <f t="shared" si="327"/>
        <v>200.63</v>
      </c>
      <c r="Q2954" s="39" t="s">
        <v>8346</v>
      </c>
      <c r="R2954" s="39" t="s">
        <v>8317</v>
      </c>
      <c r="S2954" s="42">
        <f t="shared" si="322"/>
        <v>42628.690268969905</v>
      </c>
      <c r="T2954" s="42">
        <f t="shared" si="323"/>
        <v>42660.166675925924</v>
      </c>
      <c r="U2954" s="40">
        <f t="shared" si="324"/>
        <v>2016</v>
      </c>
      <c r="V2954" s="40">
        <f t="shared" si="325"/>
        <v>2016</v>
      </c>
      <c r="W2954" s="50">
        <f t="shared" si="328"/>
        <v>31.476406956018764</v>
      </c>
    </row>
    <row r="2955" spans="1:23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13">
        <f t="shared" si="326"/>
        <v>0</v>
      </c>
      <c r="P2955" s="39">
        <f t="shared" si="327"/>
        <v>201.67</v>
      </c>
      <c r="Q2955" s="39" t="s">
        <v>8346</v>
      </c>
      <c r="R2955" s="39" t="s">
        <v>8317</v>
      </c>
      <c r="S2955" s="42">
        <f t="shared" si="322"/>
        <v>42255.791919224539</v>
      </c>
      <c r="T2955" s="42">
        <f t="shared" si="323"/>
        <v>42285.791919224539</v>
      </c>
      <c r="U2955" s="40">
        <f t="shared" si="324"/>
        <v>2015</v>
      </c>
      <c r="V2955" s="40">
        <f t="shared" si="325"/>
        <v>2015</v>
      </c>
      <c r="W2955" s="50">
        <f t="shared" si="328"/>
        <v>30</v>
      </c>
    </row>
    <row r="2956" spans="1:23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13">
        <f t="shared" si="326"/>
        <v>0</v>
      </c>
      <c r="P2956" s="39">
        <f t="shared" si="327"/>
        <v>0</v>
      </c>
      <c r="Q2956" s="39" t="s">
        <v>8346</v>
      </c>
      <c r="R2956" s="39" t="s">
        <v>8317</v>
      </c>
      <c r="S2956" s="42">
        <f t="shared" si="322"/>
        <v>42790.58337734954</v>
      </c>
      <c r="T2956" s="42">
        <f t="shared" si="323"/>
        <v>42810.541703738432</v>
      </c>
      <c r="U2956" s="40">
        <f t="shared" si="324"/>
        <v>2017</v>
      </c>
      <c r="V2956" s="40">
        <f t="shared" si="325"/>
        <v>2017</v>
      </c>
      <c r="W2956" s="50">
        <f t="shared" si="328"/>
        <v>19.958326388892601</v>
      </c>
    </row>
    <row r="2957" spans="1:23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13">
        <f t="shared" si="326"/>
        <v>60</v>
      </c>
      <c r="P2957" s="39">
        <f t="shared" si="327"/>
        <v>65</v>
      </c>
      <c r="Q2957" s="39" t="s">
        <v>8346</v>
      </c>
      <c r="R2957" s="39" t="s">
        <v>8317</v>
      </c>
      <c r="S2957" s="42">
        <f t="shared" si="322"/>
        <v>42141.741317696753</v>
      </c>
      <c r="T2957" s="42">
        <f t="shared" si="323"/>
        <v>42171.741317696753</v>
      </c>
      <c r="U2957" s="40">
        <f t="shared" si="324"/>
        <v>2015</v>
      </c>
      <c r="V2957" s="40">
        <f t="shared" si="325"/>
        <v>2015</v>
      </c>
      <c r="W2957" s="50">
        <f t="shared" si="328"/>
        <v>30</v>
      </c>
    </row>
    <row r="2958" spans="1:23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13">
        <f t="shared" si="326"/>
        <v>17</v>
      </c>
      <c r="P2958" s="39">
        <f t="shared" si="327"/>
        <v>66.099999999999994</v>
      </c>
      <c r="Q2958" s="39" t="s">
        <v>8346</v>
      </c>
      <c r="R2958" s="39" t="s">
        <v>8317</v>
      </c>
      <c r="S2958" s="42">
        <f t="shared" si="322"/>
        <v>42464.958921875004</v>
      </c>
      <c r="T2958" s="42">
        <f t="shared" si="323"/>
        <v>42494.958921875004</v>
      </c>
      <c r="U2958" s="40">
        <f t="shared" si="324"/>
        <v>2016</v>
      </c>
      <c r="V2958" s="40">
        <f t="shared" si="325"/>
        <v>2016</v>
      </c>
      <c r="W2958" s="50">
        <f t="shared" si="328"/>
        <v>30</v>
      </c>
    </row>
    <row r="2959" spans="1:23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13">
        <f t="shared" si="326"/>
        <v>2</v>
      </c>
      <c r="P2959" s="39">
        <f t="shared" si="327"/>
        <v>93.33</v>
      </c>
      <c r="Q2959" s="39" t="s">
        <v>8346</v>
      </c>
      <c r="R2959" s="39" t="s">
        <v>8317</v>
      </c>
      <c r="S2959" s="42">
        <f t="shared" si="322"/>
        <v>42031.011258935185</v>
      </c>
      <c r="T2959" s="42">
        <f t="shared" si="323"/>
        <v>42090.96958532407</v>
      </c>
      <c r="U2959" s="40">
        <f t="shared" si="324"/>
        <v>2015</v>
      </c>
      <c r="V2959" s="40">
        <f t="shared" si="325"/>
        <v>2015</v>
      </c>
      <c r="W2959" s="50">
        <f t="shared" si="328"/>
        <v>59.958326388885325</v>
      </c>
    </row>
    <row r="2960" spans="1:23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13">
        <f t="shared" si="326"/>
        <v>0</v>
      </c>
      <c r="P2960" s="39">
        <f t="shared" si="327"/>
        <v>0</v>
      </c>
      <c r="Q2960" s="39" t="s">
        <v>8346</v>
      </c>
      <c r="R2960" s="39" t="s">
        <v>8317</v>
      </c>
      <c r="S2960" s="42">
        <f t="shared" si="322"/>
        <v>42438.779142557876</v>
      </c>
      <c r="T2960" s="42">
        <f t="shared" si="323"/>
        <v>42498.737468946754</v>
      </c>
      <c r="U2960" s="40">
        <f t="shared" si="324"/>
        <v>2016</v>
      </c>
      <c r="V2960" s="40">
        <f t="shared" si="325"/>
        <v>2016</v>
      </c>
      <c r="W2960" s="50">
        <f t="shared" si="328"/>
        <v>59.958326388878049</v>
      </c>
    </row>
    <row r="2961" spans="1:23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13">
        <f t="shared" si="326"/>
        <v>0</v>
      </c>
      <c r="P2961" s="39">
        <f t="shared" si="327"/>
        <v>0</v>
      </c>
      <c r="Q2961" s="39" t="s">
        <v>8346</v>
      </c>
      <c r="R2961" s="39" t="s">
        <v>8317</v>
      </c>
      <c r="S2961" s="42">
        <f t="shared" si="322"/>
        <v>42498.008394965276</v>
      </c>
      <c r="T2961" s="42">
        <f t="shared" si="323"/>
        <v>42528.008394965276</v>
      </c>
      <c r="U2961" s="40">
        <f t="shared" si="324"/>
        <v>2016</v>
      </c>
      <c r="V2961" s="40">
        <f t="shared" si="325"/>
        <v>2016</v>
      </c>
      <c r="W2961" s="50">
        <f t="shared" si="328"/>
        <v>30</v>
      </c>
    </row>
    <row r="2962" spans="1:23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13">
        <f t="shared" si="326"/>
        <v>0</v>
      </c>
      <c r="P2962" s="39">
        <f t="shared" si="327"/>
        <v>0</v>
      </c>
      <c r="Q2962" s="39" t="s">
        <v>8346</v>
      </c>
      <c r="R2962" s="39" t="s">
        <v>8317</v>
      </c>
      <c r="S2962" s="42">
        <f t="shared" si="322"/>
        <v>41863.757210914351</v>
      </c>
      <c r="T2962" s="42">
        <f t="shared" si="323"/>
        <v>41893.757210914351</v>
      </c>
      <c r="U2962" s="40">
        <f t="shared" si="324"/>
        <v>2014</v>
      </c>
      <c r="V2962" s="40">
        <f t="shared" si="325"/>
        <v>2014</v>
      </c>
      <c r="W2962" s="50">
        <f t="shared" si="328"/>
        <v>30</v>
      </c>
    </row>
    <row r="2963" spans="1:23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13">
        <f t="shared" si="326"/>
        <v>110</v>
      </c>
      <c r="P2963" s="39">
        <f t="shared" si="327"/>
        <v>50.75</v>
      </c>
      <c r="Q2963" s="39" t="s">
        <v>8346</v>
      </c>
      <c r="R2963" s="39" t="s">
        <v>8316</v>
      </c>
      <c r="S2963" s="42">
        <f t="shared" si="322"/>
        <v>42061.212490266204</v>
      </c>
      <c r="T2963" s="42">
        <f t="shared" si="323"/>
        <v>42089.166671296298</v>
      </c>
      <c r="U2963" s="40">
        <f t="shared" si="324"/>
        <v>2015</v>
      </c>
      <c r="V2963" s="40">
        <f t="shared" si="325"/>
        <v>2015</v>
      </c>
      <c r="W2963" s="50">
        <f t="shared" si="328"/>
        <v>27.954181030094333</v>
      </c>
    </row>
    <row r="2964" spans="1:23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13">
        <f t="shared" si="326"/>
        <v>122</v>
      </c>
      <c r="P2964" s="39">
        <f t="shared" si="327"/>
        <v>60.9</v>
      </c>
      <c r="Q2964" s="39" t="s">
        <v>8346</v>
      </c>
      <c r="R2964" s="39" t="s">
        <v>8316</v>
      </c>
      <c r="S2964" s="42">
        <f t="shared" si="322"/>
        <v>42036.24429289352</v>
      </c>
      <c r="T2964" s="42">
        <f t="shared" si="323"/>
        <v>42064.290973842595</v>
      </c>
      <c r="U2964" s="40">
        <f t="shared" si="324"/>
        <v>2015</v>
      </c>
      <c r="V2964" s="40">
        <f t="shared" si="325"/>
        <v>2015</v>
      </c>
      <c r="W2964" s="50">
        <f t="shared" si="328"/>
        <v>28.04668094907538</v>
      </c>
    </row>
    <row r="2965" spans="1:23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13">
        <f t="shared" si="326"/>
        <v>107</v>
      </c>
      <c r="P2965" s="39">
        <f t="shared" si="327"/>
        <v>109.03</v>
      </c>
      <c r="Q2965" s="39" t="s">
        <v>8346</v>
      </c>
      <c r="R2965" s="39" t="s">
        <v>8316</v>
      </c>
      <c r="S2965" s="42">
        <f t="shared" si="322"/>
        <v>42157.47019472222</v>
      </c>
      <c r="T2965" s="42">
        <f t="shared" si="323"/>
        <v>42187.47019472222</v>
      </c>
      <c r="U2965" s="40">
        <f t="shared" si="324"/>
        <v>2015</v>
      </c>
      <c r="V2965" s="40">
        <f t="shared" si="325"/>
        <v>2015</v>
      </c>
      <c r="W2965" s="50">
        <f t="shared" si="328"/>
        <v>30</v>
      </c>
    </row>
    <row r="2966" spans="1:23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13">
        <f t="shared" si="326"/>
        <v>101</v>
      </c>
      <c r="P2966" s="39">
        <f t="shared" si="327"/>
        <v>25.69</v>
      </c>
      <c r="Q2966" s="39" t="s">
        <v>8346</v>
      </c>
      <c r="R2966" s="39" t="s">
        <v>8316</v>
      </c>
      <c r="S2966" s="42">
        <f t="shared" si="322"/>
        <v>41827.909951608795</v>
      </c>
      <c r="T2966" s="42">
        <f t="shared" si="323"/>
        <v>41857.897230555558</v>
      </c>
      <c r="U2966" s="40">
        <f t="shared" si="324"/>
        <v>2014</v>
      </c>
      <c r="V2966" s="40">
        <f t="shared" si="325"/>
        <v>2014</v>
      </c>
      <c r="W2966" s="50">
        <f t="shared" si="328"/>
        <v>29.987278946762672</v>
      </c>
    </row>
    <row r="2967" spans="1:23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13">
        <f t="shared" si="326"/>
        <v>109</v>
      </c>
      <c r="P2967" s="39">
        <f t="shared" si="327"/>
        <v>41.92</v>
      </c>
      <c r="Q2967" s="39" t="s">
        <v>8346</v>
      </c>
      <c r="R2967" s="39" t="s">
        <v>8316</v>
      </c>
      <c r="S2967" s="42">
        <f t="shared" si="322"/>
        <v>42162.729551307872</v>
      </c>
      <c r="T2967" s="42">
        <f t="shared" si="323"/>
        <v>42192.729551307872</v>
      </c>
      <c r="U2967" s="40">
        <f t="shared" si="324"/>
        <v>2015</v>
      </c>
      <c r="V2967" s="40">
        <f t="shared" si="325"/>
        <v>2015</v>
      </c>
      <c r="W2967" s="50">
        <f t="shared" si="328"/>
        <v>30</v>
      </c>
    </row>
    <row r="2968" spans="1:23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13">
        <f t="shared" si="326"/>
        <v>114</v>
      </c>
      <c r="P2968" s="39">
        <f t="shared" si="327"/>
        <v>88.77</v>
      </c>
      <c r="Q2968" s="39" t="s">
        <v>8346</v>
      </c>
      <c r="R2968" s="39" t="s">
        <v>8316</v>
      </c>
      <c r="S2968" s="42">
        <f t="shared" si="322"/>
        <v>42233.738569583336</v>
      </c>
      <c r="T2968" s="42">
        <f t="shared" si="323"/>
        <v>42263.738569583336</v>
      </c>
      <c r="U2968" s="40">
        <f t="shared" si="324"/>
        <v>2015</v>
      </c>
      <c r="V2968" s="40">
        <f t="shared" si="325"/>
        <v>2015</v>
      </c>
      <c r="W2968" s="50">
        <f t="shared" si="328"/>
        <v>30</v>
      </c>
    </row>
    <row r="2969" spans="1:23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13">
        <f t="shared" si="326"/>
        <v>114</v>
      </c>
      <c r="P2969" s="39">
        <f t="shared" si="327"/>
        <v>80.23</v>
      </c>
      <c r="Q2969" s="39" t="s">
        <v>8346</v>
      </c>
      <c r="R2969" s="39" t="s">
        <v>8316</v>
      </c>
      <c r="S2969" s="42">
        <f t="shared" si="322"/>
        <v>42042.197827453703</v>
      </c>
      <c r="T2969" s="42">
        <f t="shared" si="323"/>
        <v>42072.156165416665</v>
      </c>
      <c r="U2969" s="40">
        <f t="shared" si="324"/>
        <v>2015</v>
      </c>
      <c r="V2969" s="40">
        <f t="shared" si="325"/>
        <v>2015</v>
      </c>
      <c r="W2969" s="50">
        <f t="shared" si="328"/>
        <v>29.958337962962105</v>
      </c>
    </row>
    <row r="2970" spans="1:23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13">
        <f t="shared" si="326"/>
        <v>106</v>
      </c>
      <c r="P2970" s="39">
        <f t="shared" si="327"/>
        <v>78.94</v>
      </c>
      <c r="Q2970" s="39" t="s">
        <v>8346</v>
      </c>
      <c r="R2970" s="39" t="s">
        <v>8316</v>
      </c>
      <c r="S2970" s="42">
        <f t="shared" si="322"/>
        <v>42585.523850231482</v>
      </c>
      <c r="T2970" s="42">
        <f t="shared" si="323"/>
        <v>42599.165976157412</v>
      </c>
      <c r="U2970" s="40">
        <f t="shared" si="324"/>
        <v>2016</v>
      </c>
      <c r="V2970" s="40">
        <f t="shared" si="325"/>
        <v>2016</v>
      </c>
      <c r="W2970" s="50">
        <f t="shared" si="328"/>
        <v>13.642125925929577</v>
      </c>
    </row>
    <row r="2971" spans="1:23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13">
        <f t="shared" si="326"/>
        <v>163</v>
      </c>
      <c r="P2971" s="39">
        <f t="shared" si="327"/>
        <v>95.59</v>
      </c>
      <c r="Q2971" s="39" t="s">
        <v>8346</v>
      </c>
      <c r="R2971" s="39" t="s">
        <v>8316</v>
      </c>
      <c r="S2971" s="42">
        <f t="shared" si="322"/>
        <v>42097.786494826389</v>
      </c>
      <c r="T2971" s="42">
        <f t="shared" si="323"/>
        <v>42127.952088657403</v>
      </c>
      <c r="U2971" s="40">
        <f t="shared" si="324"/>
        <v>2015</v>
      </c>
      <c r="V2971" s="40">
        <f t="shared" si="325"/>
        <v>2015</v>
      </c>
      <c r="W2971" s="50">
        <f t="shared" si="328"/>
        <v>30.165593831014121</v>
      </c>
    </row>
    <row r="2972" spans="1:23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13">
        <f t="shared" si="326"/>
        <v>106</v>
      </c>
      <c r="P2972" s="39">
        <f t="shared" si="327"/>
        <v>69.89</v>
      </c>
      <c r="Q2972" s="39" t="s">
        <v>8346</v>
      </c>
      <c r="R2972" s="39" t="s">
        <v>8316</v>
      </c>
      <c r="S2972" s="42">
        <f t="shared" si="322"/>
        <v>41808.66957697917</v>
      </c>
      <c r="T2972" s="42">
        <f t="shared" si="323"/>
        <v>41838.66957697917</v>
      </c>
      <c r="U2972" s="40">
        <f t="shared" si="324"/>
        <v>2014</v>
      </c>
      <c r="V2972" s="40">
        <f t="shared" si="325"/>
        <v>2014</v>
      </c>
      <c r="W2972" s="50">
        <f t="shared" si="328"/>
        <v>30</v>
      </c>
    </row>
    <row r="2973" spans="1:23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13">
        <f t="shared" si="326"/>
        <v>100</v>
      </c>
      <c r="P2973" s="39">
        <f t="shared" si="327"/>
        <v>74.53</v>
      </c>
      <c r="Q2973" s="39" t="s">
        <v>8346</v>
      </c>
      <c r="R2973" s="39" t="s">
        <v>8316</v>
      </c>
      <c r="S2973" s="42">
        <f t="shared" si="322"/>
        <v>41852.658311087966</v>
      </c>
      <c r="T2973" s="42">
        <f t="shared" si="323"/>
        <v>41882.658311087966</v>
      </c>
      <c r="U2973" s="40">
        <f t="shared" si="324"/>
        <v>2014</v>
      </c>
      <c r="V2973" s="40">
        <f t="shared" si="325"/>
        <v>2014</v>
      </c>
      <c r="W2973" s="50">
        <f t="shared" si="328"/>
        <v>30</v>
      </c>
    </row>
    <row r="2974" spans="1:23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13">
        <f t="shared" si="326"/>
        <v>105</v>
      </c>
      <c r="P2974" s="39">
        <f t="shared" si="327"/>
        <v>123.94</v>
      </c>
      <c r="Q2974" s="39" t="s">
        <v>8346</v>
      </c>
      <c r="R2974" s="39" t="s">
        <v>8316</v>
      </c>
      <c r="S2974" s="42">
        <f t="shared" si="322"/>
        <v>42694.110191203697</v>
      </c>
      <c r="T2974" s="42">
        <f t="shared" si="323"/>
        <v>42709.041673611107</v>
      </c>
      <c r="U2974" s="40">
        <f t="shared" si="324"/>
        <v>2016</v>
      </c>
      <c r="V2974" s="40">
        <f t="shared" si="325"/>
        <v>2016</v>
      </c>
      <c r="W2974" s="50">
        <f t="shared" si="328"/>
        <v>14.931482407409931</v>
      </c>
    </row>
    <row r="2975" spans="1:23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13">
        <f t="shared" si="326"/>
        <v>175</v>
      </c>
      <c r="P2975" s="39">
        <f t="shared" si="327"/>
        <v>264.85000000000002</v>
      </c>
      <c r="Q2975" s="39" t="s">
        <v>8346</v>
      </c>
      <c r="R2975" s="39" t="s">
        <v>8316</v>
      </c>
      <c r="S2975" s="42">
        <f t="shared" si="322"/>
        <v>42341.818385509265</v>
      </c>
      <c r="T2975" s="42">
        <f t="shared" si="323"/>
        <v>42370.166675925924</v>
      </c>
      <c r="U2975" s="40">
        <f t="shared" si="324"/>
        <v>2016</v>
      </c>
      <c r="V2975" s="40">
        <f t="shared" si="325"/>
        <v>2015</v>
      </c>
      <c r="W2975" s="50">
        <f t="shared" si="328"/>
        <v>28.348290416659438</v>
      </c>
    </row>
    <row r="2976" spans="1:23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13">
        <f t="shared" si="326"/>
        <v>102</v>
      </c>
      <c r="P2976" s="39">
        <f t="shared" si="327"/>
        <v>58.62</v>
      </c>
      <c r="Q2976" s="39" t="s">
        <v>8346</v>
      </c>
      <c r="R2976" s="39" t="s">
        <v>8316</v>
      </c>
      <c r="S2976" s="42">
        <f t="shared" si="322"/>
        <v>41880.061014710649</v>
      </c>
      <c r="T2976" s="42">
        <f t="shared" si="323"/>
        <v>41908.065975694444</v>
      </c>
      <c r="U2976" s="40">
        <f t="shared" si="324"/>
        <v>2014</v>
      </c>
      <c r="V2976" s="40">
        <f t="shared" si="325"/>
        <v>2014</v>
      </c>
      <c r="W2976" s="50">
        <f t="shared" si="328"/>
        <v>28.004960983795172</v>
      </c>
    </row>
    <row r="2977" spans="1:23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13">
        <f t="shared" si="326"/>
        <v>100</v>
      </c>
      <c r="P2977" s="39">
        <f t="shared" si="327"/>
        <v>70.88</v>
      </c>
      <c r="Q2977" s="39" t="s">
        <v>8346</v>
      </c>
      <c r="R2977" s="39" t="s">
        <v>8316</v>
      </c>
      <c r="S2977" s="42">
        <f t="shared" si="322"/>
        <v>41941.683875995368</v>
      </c>
      <c r="T2977" s="42">
        <f t="shared" si="323"/>
        <v>41970.125002314817</v>
      </c>
      <c r="U2977" s="40">
        <f t="shared" si="324"/>
        <v>2014</v>
      </c>
      <c r="V2977" s="40">
        <f t="shared" si="325"/>
        <v>2014</v>
      </c>
      <c r="W2977" s="50">
        <f t="shared" si="328"/>
        <v>28.441126319448813</v>
      </c>
    </row>
    <row r="2978" spans="1:23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13">
        <f t="shared" si="326"/>
        <v>171</v>
      </c>
      <c r="P2978" s="39">
        <f t="shared" si="327"/>
        <v>8.57</v>
      </c>
      <c r="Q2978" s="39" t="s">
        <v>8346</v>
      </c>
      <c r="R2978" s="39" t="s">
        <v>8316</v>
      </c>
      <c r="S2978" s="42">
        <f t="shared" si="322"/>
        <v>42425.730677430554</v>
      </c>
      <c r="T2978" s="42">
        <f t="shared" si="323"/>
        <v>42442.500004629634</v>
      </c>
      <c r="U2978" s="40">
        <f t="shared" si="324"/>
        <v>2016</v>
      </c>
      <c r="V2978" s="40">
        <f t="shared" si="325"/>
        <v>2016</v>
      </c>
      <c r="W2978" s="50">
        <f t="shared" si="328"/>
        <v>16.769327199079271</v>
      </c>
    </row>
    <row r="2979" spans="1:23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13">
        <f t="shared" si="326"/>
        <v>114</v>
      </c>
      <c r="P2979" s="39">
        <f t="shared" si="327"/>
        <v>113.57</v>
      </c>
      <c r="Q2979" s="39" t="s">
        <v>8346</v>
      </c>
      <c r="R2979" s="39" t="s">
        <v>8316</v>
      </c>
      <c r="S2979" s="42">
        <f t="shared" si="322"/>
        <v>42026.881191365741</v>
      </c>
      <c r="T2979" s="42">
        <f t="shared" si="323"/>
        <v>42086.093065277775</v>
      </c>
      <c r="U2979" s="40">
        <f t="shared" si="324"/>
        <v>2015</v>
      </c>
      <c r="V2979" s="40">
        <f t="shared" si="325"/>
        <v>2015</v>
      </c>
      <c r="W2979" s="50">
        <f t="shared" si="328"/>
        <v>59.211873912034207</v>
      </c>
    </row>
    <row r="2980" spans="1:23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13">
        <f t="shared" si="326"/>
        <v>129</v>
      </c>
      <c r="P2980" s="39">
        <f t="shared" si="327"/>
        <v>60.69</v>
      </c>
      <c r="Q2980" s="39" t="s">
        <v>8346</v>
      </c>
      <c r="R2980" s="39" t="s">
        <v>8316</v>
      </c>
      <c r="S2980" s="42">
        <f t="shared" si="322"/>
        <v>41922.640596608791</v>
      </c>
      <c r="T2980" s="42">
        <f t="shared" si="323"/>
        <v>41932.249314120374</v>
      </c>
      <c r="U2980" s="40">
        <f t="shared" si="324"/>
        <v>2014</v>
      </c>
      <c r="V2980" s="40">
        <f t="shared" si="325"/>
        <v>2014</v>
      </c>
      <c r="W2980" s="50">
        <f t="shared" si="328"/>
        <v>9.608717511582654</v>
      </c>
    </row>
    <row r="2981" spans="1:23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13">
        <f t="shared" si="326"/>
        <v>101</v>
      </c>
      <c r="P2981" s="39">
        <f t="shared" si="327"/>
        <v>110.22</v>
      </c>
      <c r="Q2981" s="39" t="s">
        <v>8346</v>
      </c>
      <c r="R2981" s="39" t="s">
        <v>8316</v>
      </c>
      <c r="S2981" s="42">
        <f t="shared" si="322"/>
        <v>41993.824349803239</v>
      </c>
      <c r="T2981" s="42">
        <f t="shared" si="323"/>
        <v>42010.25</v>
      </c>
      <c r="U2981" s="40">
        <f t="shared" si="324"/>
        <v>2015</v>
      </c>
      <c r="V2981" s="40">
        <f t="shared" si="325"/>
        <v>2014</v>
      </c>
      <c r="W2981" s="50">
        <f t="shared" si="328"/>
        <v>16.425650196761126</v>
      </c>
    </row>
    <row r="2982" spans="1:23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13">
        <f t="shared" si="326"/>
        <v>109</v>
      </c>
      <c r="P2982" s="39">
        <f t="shared" si="327"/>
        <v>136.46</v>
      </c>
      <c r="Q2982" s="39" t="s">
        <v>8346</v>
      </c>
      <c r="R2982" s="39" t="s">
        <v>8316</v>
      </c>
      <c r="S2982" s="42">
        <f t="shared" si="322"/>
        <v>42219.91585798611</v>
      </c>
      <c r="T2982" s="42">
        <f t="shared" si="323"/>
        <v>42240.083340277779</v>
      </c>
      <c r="U2982" s="40">
        <f t="shared" si="324"/>
        <v>2015</v>
      </c>
      <c r="V2982" s="40">
        <f t="shared" si="325"/>
        <v>2015</v>
      </c>
      <c r="W2982" s="50">
        <f t="shared" si="328"/>
        <v>20.167482291668421</v>
      </c>
    </row>
    <row r="2983" spans="1:23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13">
        <f t="shared" si="326"/>
        <v>129</v>
      </c>
      <c r="P2983" s="39">
        <f t="shared" si="327"/>
        <v>53.16</v>
      </c>
      <c r="Q2983" s="39" t="s">
        <v>8346</v>
      </c>
      <c r="R2983" s="39" t="s">
        <v>8317</v>
      </c>
      <c r="S2983" s="42">
        <f t="shared" si="322"/>
        <v>42225.559684675929</v>
      </c>
      <c r="T2983" s="42">
        <f t="shared" si="323"/>
        <v>42270.559684675929</v>
      </c>
      <c r="U2983" s="40">
        <f t="shared" si="324"/>
        <v>2015</v>
      </c>
      <c r="V2983" s="40">
        <f t="shared" si="325"/>
        <v>2015</v>
      </c>
      <c r="W2983" s="50">
        <f t="shared" si="328"/>
        <v>45</v>
      </c>
    </row>
    <row r="2984" spans="1:23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13">
        <f t="shared" si="326"/>
        <v>102</v>
      </c>
      <c r="P2984" s="39">
        <f t="shared" si="327"/>
        <v>86.49</v>
      </c>
      <c r="Q2984" s="39" t="s">
        <v>8346</v>
      </c>
      <c r="R2984" s="39" t="s">
        <v>8317</v>
      </c>
      <c r="S2984" s="42">
        <f t="shared" si="322"/>
        <v>42381.686841932868</v>
      </c>
      <c r="T2984" s="42">
        <f t="shared" si="323"/>
        <v>42411.686841932868</v>
      </c>
      <c r="U2984" s="40">
        <f t="shared" si="324"/>
        <v>2016</v>
      </c>
      <c r="V2984" s="40">
        <f t="shared" si="325"/>
        <v>2016</v>
      </c>
      <c r="W2984" s="50">
        <f t="shared" si="328"/>
        <v>30</v>
      </c>
    </row>
    <row r="2985" spans="1:23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13">
        <f t="shared" si="326"/>
        <v>147</v>
      </c>
      <c r="P2985" s="39">
        <f t="shared" si="327"/>
        <v>155.24</v>
      </c>
      <c r="Q2985" s="39" t="s">
        <v>8346</v>
      </c>
      <c r="R2985" s="39" t="s">
        <v>8317</v>
      </c>
      <c r="S2985" s="42">
        <f t="shared" si="322"/>
        <v>41894.632368472223</v>
      </c>
      <c r="T2985" s="42">
        <f t="shared" si="323"/>
        <v>41954.674030509261</v>
      </c>
      <c r="U2985" s="40">
        <f t="shared" si="324"/>
        <v>2014</v>
      </c>
      <c r="V2985" s="40">
        <f t="shared" si="325"/>
        <v>2014</v>
      </c>
      <c r="W2985" s="50">
        <f t="shared" si="328"/>
        <v>60.041662037037895</v>
      </c>
    </row>
    <row r="2986" spans="1:23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13">
        <f t="shared" si="326"/>
        <v>100</v>
      </c>
      <c r="P2986" s="39">
        <f t="shared" si="327"/>
        <v>115.08</v>
      </c>
      <c r="Q2986" s="39" t="s">
        <v>8346</v>
      </c>
      <c r="R2986" s="39" t="s">
        <v>8317</v>
      </c>
      <c r="S2986" s="42">
        <f t="shared" si="322"/>
        <v>42576.278725474534</v>
      </c>
      <c r="T2986" s="42">
        <f t="shared" si="323"/>
        <v>42606.278725474534</v>
      </c>
      <c r="U2986" s="40">
        <f t="shared" si="324"/>
        <v>2016</v>
      </c>
      <c r="V2986" s="40">
        <f t="shared" si="325"/>
        <v>2016</v>
      </c>
      <c r="W2986" s="50">
        <f t="shared" si="328"/>
        <v>30</v>
      </c>
    </row>
    <row r="2987" spans="1:23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13">
        <f t="shared" si="326"/>
        <v>122</v>
      </c>
      <c r="P2987" s="39">
        <f t="shared" si="327"/>
        <v>109.59</v>
      </c>
      <c r="Q2987" s="39" t="s">
        <v>8346</v>
      </c>
      <c r="R2987" s="39" t="s">
        <v>8317</v>
      </c>
      <c r="S2987" s="42">
        <f t="shared" si="322"/>
        <v>42654.973705185184</v>
      </c>
      <c r="T2987" s="42">
        <f t="shared" si="323"/>
        <v>42674.166671296298</v>
      </c>
      <c r="U2987" s="40">
        <f t="shared" si="324"/>
        <v>2016</v>
      </c>
      <c r="V2987" s="40">
        <f t="shared" si="325"/>
        <v>2016</v>
      </c>
      <c r="W2987" s="50">
        <f t="shared" si="328"/>
        <v>19.192966111113492</v>
      </c>
    </row>
    <row r="2988" spans="1:23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13">
        <f t="shared" si="326"/>
        <v>106</v>
      </c>
      <c r="P2988" s="39">
        <f t="shared" si="327"/>
        <v>45.21</v>
      </c>
      <c r="Q2988" s="39" t="s">
        <v>8346</v>
      </c>
      <c r="R2988" s="39" t="s">
        <v>8317</v>
      </c>
      <c r="S2988" s="42">
        <f t="shared" si="322"/>
        <v>42431.500069513888</v>
      </c>
      <c r="T2988" s="42">
        <f t="shared" si="323"/>
        <v>42491.45840747685</v>
      </c>
      <c r="U2988" s="40">
        <f t="shared" si="324"/>
        <v>2016</v>
      </c>
      <c r="V2988" s="40">
        <f t="shared" si="325"/>
        <v>2016</v>
      </c>
      <c r="W2988" s="50">
        <f t="shared" si="328"/>
        <v>59.958337962962105</v>
      </c>
    </row>
    <row r="2989" spans="1:23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13">
        <f t="shared" si="326"/>
        <v>110</v>
      </c>
      <c r="P2989" s="39">
        <f t="shared" si="327"/>
        <v>104.15</v>
      </c>
      <c r="Q2989" s="39" t="s">
        <v>8346</v>
      </c>
      <c r="R2989" s="39" t="s">
        <v>8317</v>
      </c>
      <c r="S2989" s="42">
        <f t="shared" si="322"/>
        <v>42627.307311932869</v>
      </c>
      <c r="T2989" s="42">
        <f t="shared" si="323"/>
        <v>42656.000009259253</v>
      </c>
      <c r="U2989" s="40">
        <f t="shared" si="324"/>
        <v>2016</v>
      </c>
      <c r="V2989" s="40">
        <f t="shared" si="325"/>
        <v>2016</v>
      </c>
      <c r="W2989" s="50">
        <f t="shared" si="328"/>
        <v>28.692697326383495</v>
      </c>
    </row>
    <row r="2990" spans="1:23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13">
        <f t="shared" si="326"/>
        <v>100</v>
      </c>
      <c r="P2990" s="39">
        <f t="shared" si="327"/>
        <v>35.71</v>
      </c>
      <c r="Q2990" s="39" t="s">
        <v>8346</v>
      </c>
      <c r="R2990" s="39" t="s">
        <v>8317</v>
      </c>
      <c r="S2990" s="42">
        <f t="shared" si="322"/>
        <v>42511.36204954861</v>
      </c>
      <c r="T2990" s="42">
        <f t="shared" si="323"/>
        <v>42541.36204954861</v>
      </c>
      <c r="U2990" s="40">
        <f t="shared" si="324"/>
        <v>2016</v>
      </c>
      <c r="V2990" s="40">
        <f t="shared" si="325"/>
        <v>2016</v>
      </c>
      <c r="W2990" s="50">
        <f t="shared" si="328"/>
        <v>30</v>
      </c>
    </row>
    <row r="2991" spans="1:23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13">
        <f t="shared" si="326"/>
        <v>177</v>
      </c>
      <c r="P2991" s="39">
        <f t="shared" si="327"/>
        <v>97</v>
      </c>
      <c r="Q2991" s="39" t="s">
        <v>8346</v>
      </c>
      <c r="R2991" s="39" t="s">
        <v>8317</v>
      </c>
      <c r="S2991" s="42">
        <f t="shared" si="322"/>
        <v>42337.02040465278</v>
      </c>
      <c r="T2991" s="42">
        <f t="shared" si="323"/>
        <v>42359.207649768519</v>
      </c>
      <c r="U2991" s="40">
        <f t="shared" si="324"/>
        <v>2015</v>
      </c>
      <c r="V2991" s="40">
        <f t="shared" si="325"/>
        <v>2015</v>
      </c>
      <c r="W2991" s="50">
        <f t="shared" si="328"/>
        <v>22.187245115739643</v>
      </c>
    </row>
    <row r="2992" spans="1:23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13">
        <f t="shared" si="326"/>
        <v>100</v>
      </c>
      <c r="P2992" s="39">
        <f t="shared" si="327"/>
        <v>370.37</v>
      </c>
      <c r="Q2992" s="39" t="s">
        <v>8346</v>
      </c>
      <c r="R2992" s="39" t="s">
        <v>8317</v>
      </c>
      <c r="S2992" s="42">
        <f t="shared" si="322"/>
        <v>42341.574310416669</v>
      </c>
      <c r="T2992" s="42">
        <f t="shared" si="323"/>
        <v>42376.574310416669</v>
      </c>
      <c r="U2992" s="40">
        <f t="shared" si="324"/>
        <v>2016</v>
      </c>
      <c r="V2992" s="40">
        <f t="shared" si="325"/>
        <v>2015</v>
      </c>
      <c r="W2992" s="50">
        <f t="shared" si="328"/>
        <v>35</v>
      </c>
    </row>
    <row r="2993" spans="1:23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13">
        <f t="shared" si="326"/>
        <v>103</v>
      </c>
      <c r="P2993" s="39">
        <f t="shared" si="327"/>
        <v>94.41</v>
      </c>
      <c r="Q2993" s="39" t="s">
        <v>8346</v>
      </c>
      <c r="R2993" s="39" t="s">
        <v>8317</v>
      </c>
      <c r="S2993" s="42">
        <f t="shared" si="322"/>
        <v>42740.837161226853</v>
      </c>
      <c r="T2993" s="42">
        <f t="shared" si="323"/>
        <v>42762.837158912036</v>
      </c>
      <c r="U2993" s="40">
        <f t="shared" si="324"/>
        <v>2017</v>
      </c>
      <c r="V2993" s="40">
        <f t="shared" si="325"/>
        <v>2017</v>
      </c>
      <c r="W2993" s="50">
        <f t="shared" si="328"/>
        <v>21.999997685183189</v>
      </c>
    </row>
    <row r="2994" spans="1:23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13">
        <f t="shared" si="326"/>
        <v>105</v>
      </c>
      <c r="P2994" s="39">
        <f t="shared" si="327"/>
        <v>48.98</v>
      </c>
      <c r="Q2994" s="39" t="s">
        <v>8346</v>
      </c>
      <c r="R2994" s="39" t="s">
        <v>8317</v>
      </c>
      <c r="S2994" s="42">
        <f t="shared" si="322"/>
        <v>42622.767482754629</v>
      </c>
      <c r="T2994" s="42">
        <f t="shared" si="323"/>
        <v>42652.767482754629</v>
      </c>
      <c r="U2994" s="40">
        <f t="shared" si="324"/>
        <v>2016</v>
      </c>
      <c r="V2994" s="40">
        <f t="shared" si="325"/>
        <v>2016</v>
      </c>
      <c r="W2994" s="50">
        <f t="shared" si="328"/>
        <v>30</v>
      </c>
    </row>
    <row r="2995" spans="1:23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13">
        <f t="shared" si="326"/>
        <v>100</v>
      </c>
      <c r="P2995" s="39">
        <f t="shared" si="327"/>
        <v>45.59</v>
      </c>
      <c r="Q2995" s="39" t="s">
        <v>8346</v>
      </c>
      <c r="R2995" s="39" t="s">
        <v>8317</v>
      </c>
      <c r="S2995" s="42">
        <f t="shared" si="322"/>
        <v>42390.83874846065</v>
      </c>
      <c r="T2995" s="42">
        <f t="shared" si="323"/>
        <v>42420.83874846065</v>
      </c>
      <c r="U2995" s="40">
        <f t="shared" si="324"/>
        <v>2016</v>
      </c>
      <c r="V2995" s="40">
        <f t="shared" si="325"/>
        <v>2016</v>
      </c>
      <c r="W2995" s="50">
        <f t="shared" si="328"/>
        <v>30</v>
      </c>
    </row>
    <row r="2996" spans="1:23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13">
        <f t="shared" si="326"/>
        <v>458</v>
      </c>
      <c r="P2996" s="39">
        <f t="shared" si="327"/>
        <v>23.28</v>
      </c>
      <c r="Q2996" s="39" t="s">
        <v>8346</v>
      </c>
      <c r="R2996" s="39" t="s">
        <v>8317</v>
      </c>
      <c r="S2996" s="42">
        <f t="shared" si="322"/>
        <v>41885.478851527776</v>
      </c>
      <c r="T2996" s="42">
        <f t="shared" si="323"/>
        <v>41915.478851527776</v>
      </c>
      <c r="U2996" s="40">
        <f t="shared" si="324"/>
        <v>2014</v>
      </c>
      <c r="V2996" s="40">
        <f t="shared" si="325"/>
        <v>2014</v>
      </c>
      <c r="W2996" s="50">
        <f t="shared" si="328"/>
        <v>30</v>
      </c>
    </row>
    <row r="2997" spans="1:23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13">
        <f t="shared" si="326"/>
        <v>105</v>
      </c>
      <c r="P2997" s="39">
        <f t="shared" si="327"/>
        <v>63.23</v>
      </c>
      <c r="Q2997" s="39" t="s">
        <v>8346</v>
      </c>
      <c r="R2997" s="39" t="s">
        <v>8317</v>
      </c>
      <c r="S2997" s="42">
        <f t="shared" si="322"/>
        <v>42724.665179062504</v>
      </c>
      <c r="T2997" s="42">
        <f t="shared" si="323"/>
        <v>42754.665179062504</v>
      </c>
      <c r="U2997" s="40">
        <f t="shared" si="324"/>
        <v>2017</v>
      </c>
      <c r="V2997" s="40">
        <f t="shared" si="325"/>
        <v>2016</v>
      </c>
      <c r="W2997" s="50">
        <f t="shared" si="328"/>
        <v>30</v>
      </c>
    </row>
    <row r="2998" spans="1:23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13">
        <f t="shared" si="326"/>
        <v>172</v>
      </c>
      <c r="P2998" s="39">
        <f t="shared" si="327"/>
        <v>153.52000000000001</v>
      </c>
      <c r="Q2998" s="39" t="s">
        <v>8346</v>
      </c>
      <c r="R2998" s="39" t="s">
        <v>8317</v>
      </c>
      <c r="S2998" s="42">
        <f t="shared" si="322"/>
        <v>42090.912502777777</v>
      </c>
      <c r="T2998" s="42">
        <f t="shared" si="323"/>
        <v>42150.912502777777</v>
      </c>
      <c r="U2998" s="40">
        <f t="shared" si="324"/>
        <v>2015</v>
      </c>
      <c r="V2998" s="40">
        <f t="shared" si="325"/>
        <v>2015</v>
      </c>
      <c r="W2998" s="50">
        <f t="shared" si="328"/>
        <v>60</v>
      </c>
    </row>
    <row r="2999" spans="1:23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13">
        <f t="shared" si="326"/>
        <v>104</v>
      </c>
      <c r="P2999" s="39">
        <f t="shared" si="327"/>
        <v>90.2</v>
      </c>
      <c r="Q2999" s="39" t="s">
        <v>8346</v>
      </c>
      <c r="R2999" s="39" t="s">
        <v>8317</v>
      </c>
      <c r="S2999" s="42">
        <f t="shared" si="322"/>
        <v>42775.733724456019</v>
      </c>
      <c r="T2999" s="42">
        <f t="shared" si="323"/>
        <v>42793.207645138886</v>
      </c>
      <c r="U2999" s="40">
        <f t="shared" si="324"/>
        <v>2017</v>
      </c>
      <c r="V2999" s="40">
        <f t="shared" si="325"/>
        <v>2017</v>
      </c>
      <c r="W2999" s="50">
        <f t="shared" si="328"/>
        <v>17.473920682867174</v>
      </c>
    </row>
    <row r="3000" spans="1:23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13">
        <f t="shared" si="326"/>
        <v>103</v>
      </c>
      <c r="P3000" s="39">
        <f t="shared" si="327"/>
        <v>118.97</v>
      </c>
      <c r="Q3000" s="39" t="s">
        <v>8346</v>
      </c>
      <c r="R3000" s="39" t="s">
        <v>8317</v>
      </c>
      <c r="S3000" s="42">
        <f t="shared" si="322"/>
        <v>41778.193626493055</v>
      </c>
      <c r="T3000" s="42">
        <f t="shared" si="323"/>
        <v>41806.184035879633</v>
      </c>
      <c r="U3000" s="40">
        <f t="shared" si="324"/>
        <v>2014</v>
      </c>
      <c r="V3000" s="40">
        <f t="shared" si="325"/>
        <v>2014</v>
      </c>
      <c r="W3000" s="50">
        <f t="shared" si="328"/>
        <v>27.990409386577085</v>
      </c>
    </row>
    <row r="3001" spans="1:23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13">
        <f t="shared" si="326"/>
        <v>119</v>
      </c>
      <c r="P3001" s="39">
        <f t="shared" si="327"/>
        <v>80.25</v>
      </c>
      <c r="Q3001" s="39" t="s">
        <v>8346</v>
      </c>
      <c r="R3001" s="39" t="s">
        <v>8317</v>
      </c>
      <c r="S3001" s="42">
        <f t="shared" si="322"/>
        <v>42780.74028194444</v>
      </c>
      <c r="T3001" s="42">
        <f t="shared" si="323"/>
        <v>42795.083340277779</v>
      </c>
      <c r="U3001" s="40">
        <f t="shared" si="324"/>
        <v>2017</v>
      </c>
      <c r="V3001" s="40">
        <f t="shared" si="325"/>
        <v>2017</v>
      </c>
      <c r="W3001" s="50">
        <f t="shared" si="328"/>
        <v>14.343058333339286</v>
      </c>
    </row>
    <row r="3002" spans="1:23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13">
        <f t="shared" si="326"/>
        <v>100</v>
      </c>
      <c r="P3002" s="39">
        <f t="shared" si="327"/>
        <v>62.5</v>
      </c>
      <c r="Q3002" s="39" t="s">
        <v>8346</v>
      </c>
      <c r="R3002" s="39" t="s">
        <v>8317</v>
      </c>
      <c r="S3002" s="42">
        <f t="shared" si="322"/>
        <v>42752.827206828704</v>
      </c>
      <c r="T3002" s="42">
        <f t="shared" si="323"/>
        <v>42766.750006944443</v>
      </c>
      <c r="U3002" s="40">
        <f t="shared" si="324"/>
        <v>2017</v>
      </c>
      <c r="V3002" s="40">
        <f t="shared" si="325"/>
        <v>2017</v>
      </c>
      <c r="W3002" s="50">
        <f t="shared" si="328"/>
        <v>13.922800115738937</v>
      </c>
    </row>
    <row r="3003" spans="1:23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13">
        <f t="shared" si="326"/>
        <v>319</v>
      </c>
      <c r="P3003" s="39">
        <f t="shared" si="327"/>
        <v>131.38</v>
      </c>
      <c r="Q3003" s="39" t="s">
        <v>8346</v>
      </c>
      <c r="R3003" s="39" t="s">
        <v>8317</v>
      </c>
      <c r="S3003" s="42">
        <f t="shared" si="322"/>
        <v>42534.895629421299</v>
      </c>
      <c r="T3003" s="42">
        <f t="shared" si="323"/>
        <v>42564.895629421299</v>
      </c>
      <c r="U3003" s="40">
        <f t="shared" si="324"/>
        <v>2016</v>
      </c>
      <c r="V3003" s="40">
        <f t="shared" si="325"/>
        <v>2016</v>
      </c>
      <c r="W3003" s="50">
        <f t="shared" si="328"/>
        <v>30</v>
      </c>
    </row>
    <row r="3004" spans="1:23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13">
        <f t="shared" si="326"/>
        <v>109</v>
      </c>
      <c r="P3004" s="39">
        <f t="shared" si="327"/>
        <v>73.03</v>
      </c>
      <c r="Q3004" s="39" t="s">
        <v>8346</v>
      </c>
      <c r="R3004" s="39" t="s">
        <v>8317</v>
      </c>
      <c r="S3004" s="42">
        <f t="shared" si="322"/>
        <v>41239.83625291667</v>
      </c>
      <c r="T3004" s="42">
        <f t="shared" si="323"/>
        <v>41269.83625291667</v>
      </c>
      <c r="U3004" s="40">
        <f t="shared" si="324"/>
        <v>2012</v>
      </c>
      <c r="V3004" s="40">
        <f t="shared" si="325"/>
        <v>2012</v>
      </c>
      <c r="W3004" s="50">
        <f t="shared" si="328"/>
        <v>30</v>
      </c>
    </row>
    <row r="3005" spans="1:23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13">
        <f t="shared" si="326"/>
        <v>101</v>
      </c>
      <c r="P3005" s="39">
        <f t="shared" si="327"/>
        <v>178.53</v>
      </c>
      <c r="Q3005" s="39" t="s">
        <v>8346</v>
      </c>
      <c r="R3005" s="39" t="s">
        <v>8317</v>
      </c>
      <c r="S3005" s="42">
        <f t="shared" si="322"/>
        <v>42398.849270555555</v>
      </c>
      <c r="T3005" s="42">
        <f t="shared" si="323"/>
        <v>42430.249316435191</v>
      </c>
      <c r="U3005" s="40">
        <f t="shared" si="324"/>
        <v>2016</v>
      </c>
      <c r="V3005" s="40">
        <f t="shared" si="325"/>
        <v>2016</v>
      </c>
      <c r="W3005" s="50">
        <f t="shared" si="328"/>
        <v>31.400045879636309</v>
      </c>
    </row>
    <row r="3006" spans="1:23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13">
        <f t="shared" si="326"/>
        <v>113</v>
      </c>
      <c r="P3006" s="39">
        <f t="shared" si="327"/>
        <v>162.91</v>
      </c>
      <c r="Q3006" s="39" t="s">
        <v>8346</v>
      </c>
      <c r="R3006" s="39" t="s">
        <v>8317</v>
      </c>
      <c r="S3006" s="42">
        <f t="shared" si="322"/>
        <v>41928.881073194447</v>
      </c>
      <c r="T3006" s="42">
        <f t="shared" si="323"/>
        <v>41958.922735231477</v>
      </c>
      <c r="U3006" s="40">
        <f t="shared" si="324"/>
        <v>2014</v>
      </c>
      <c r="V3006" s="40">
        <f t="shared" si="325"/>
        <v>2014</v>
      </c>
      <c r="W3006" s="50">
        <f t="shared" si="328"/>
        <v>30.041662037030619</v>
      </c>
    </row>
    <row r="3007" spans="1:23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13">
        <f t="shared" si="326"/>
        <v>120</v>
      </c>
      <c r="P3007" s="39">
        <f t="shared" si="327"/>
        <v>108.24</v>
      </c>
      <c r="Q3007" s="39" t="s">
        <v>8346</v>
      </c>
      <c r="R3007" s="39" t="s">
        <v>8317</v>
      </c>
      <c r="S3007" s="42">
        <f t="shared" si="322"/>
        <v>41888.674836863422</v>
      </c>
      <c r="T3007" s="42">
        <f t="shared" si="323"/>
        <v>41918.674836863422</v>
      </c>
      <c r="U3007" s="40">
        <f t="shared" si="324"/>
        <v>2014</v>
      </c>
      <c r="V3007" s="40">
        <f t="shared" si="325"/>
        <v>2014</v>
      </c>
      <c r="W3007" s="50">
        <f t="shared" si="328"/>
        <v>30</v>
      </c>
    </row>
    <row r="3008" spans="1:23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13">
        <f t="shared" si="326"/>
        <v>108</v>
      </c>
      <c r="P3008" s="39">
        <f t="shared" si="327"/>
        <v>88.87</v>
      </c>
      <c r="Q3008" s="39" t="s">
        <v>8346</v>
      </c>
      <c r="R3008" s="39" t="s">
        <v>8317</v>
      </c>
      <c r="S3008" s="42">
        <f t="shared" si="322"/>
        <v>41957.756847118057</v>
      </c>
      <c r="T3008" s="42">
        <f t="shared" si="323"/>
        <v>41987.756847118057</v>
      </c>
      <c r="U3008" s="40">
        <f t="shared" si="324"/>
        <v>2014</v>
      </c>
      <c r="V3008" s="40">
        <f t="shared" si="325"/>
        <v>2014</v>
      </c>
      <c r="W3008" s="50">
        <f t="shared" si="328"/>
        <v>30</v>
      </c>
    </row>
    <row r="3009" spans="1:23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13">
        <f t="shared" si="326"/>
        <v>180</v>
      </c>
      <c r="P3009" s="39">
        <f t="shared" si="327"/>
        <v>54</v>
      </c>
      <c r="Q3009" s="39" t="s">
        <v>8346</v>
      </c>
      <c r="R3009" s="39" t="s">
        <v>8317</v>
      </c>
      <c r="S3009" s="42">
        <f t="shared" si="322"/>
        <v>42098.21624170139</v>
      </c>
      <c r="T3009" s="42">
        <f t="shared" si="323"/>
        <v>42119.216246331023</v>
      </c>
      <c r="U3009" s="40">
        <f t="shared" si="324"/>
        <v>2015</v>
      </c>
      <c r="V3009" s="40">
        <f t="shared" si="325"/>
        <v>2015</v>
      </c>
      <c r="W3009" s="50">
        <f t="shared" si="328"/>
        <v>21.000004629633622</v>
      </c>
    </row>
    <row r="3010" spans="1:23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13">
        <f t="shared" si="326"/>
        <v>101</v>
      </c>
      <c r="P3010" s="39">
        <f t="shared" si="327"/>
        <v>116.73</v>
      </c>
      <c r="Q3010" s="39" t="s">
        <v>8346</v>
      </c>
      <c r="R3010" s="39" t="s">
        <v>8317</v>
      </c>
      <c r="S3010" s="42">
        <f t="shared" ref="S3010:S3073" si="329">((((LEFT(J3010,10) &amp; "." &amp; RIGHT(J3010,3))/60)/60)/24)+DATE(1970,1,1)</f>
        <v>42360.212033784723</v>
      </c>
      <c r="T3010" s="42">
        <f t="shared" ref="T3010:T3073" si="330">((((LEFT(I3010,10) &amp; "." &amp; RIGHT(I3010,3))/60)/60)/24)+DATE(1970,1,1)</f>
        <v>42390.212033784723</v>
      </c>
      <c r="U3010" s="40">
        <f t="shared" ref="U3010:U3073" si="331">YEAR(T3010)</f>
        <v>2016</v>
      </c>
      <c r="V3010" s="40">
        <f t="shared" ref="V3010:V3073" si="332">YEAR(S3010)</f>
        <v>2015</v>
      </c>
      <c r="W3010" s="50">
        <f t="shared" si="328"/>
        <v>30</v>
      </c>
    </row>
    <row r="3011" spans="1:23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13">
        <f t="shared" ref="O3011:O3074" si="333">IFERROR(ROUND(E3011/D3011*100,0),"no backers")</f>
        <v>120</v>
      </c>
      <c r="P3011" s="39">
        <f t="shared" ref="P3011:P3074" si="334">IFERROR(ROUND(E3011/L3011,2),0)</f>
        <v>233.9</v>
      </c>
      <c r="Q3011" s="39" t="s">
        <v>8346</v>
      </c>
      <c r="R3011" s="39" t="s">
        <v>8317</v>
      </c>
      <c r="S3011" s="42">
        <f t="shared" si="329"/>
        <v>41939.569910185186</v>
      </c>
      <c r="T3011" s="42">
        <f t="shared" si="330"/>
        <v>41969.611583796301</v>
      </c>
      <c r="U3011" s="40">
        <f t="shared" si="331"/>
        <v>2014</v>
      </c>
      <c r="V3011" s="40">
        <f t="shared" si="332"/>
        <v>2014</v>
      </c>
      <c r="W3011" s="50">
        <f t="shared" ref="W3011:W3074" si="335">T3011-S3011</f>
        <v>30.041673611114675</v>
      </c>
    </row>
    <row r="3012" spans="1:23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13">
        <f t="shared" si="333"/>
        <v>158</v>
      </c>
      <c r="P3012" s="39">
        <f t="shared" si="334"/>
        <v>158</v>
      </c>
      <c r="Q3012" s="39" t="s">
        <v>8346</v>
      </c>
      <c r="R3012" s="39" t="s">
        <v>8317</v>
      </c>
      <c r="S3012" s="42">
        <f t="shared" si="329"/>
        <v>41996.832404155095</v>
      </c>
      <c r="T3012" s="42">
        <f t="shared" si="330"/>
        <v>42056.832404155095</v>
      </c>
      <c r="U3012" s="40">
        <f t="shared" si="331"/>
        <v>2015</v>
      </c>
      <c r="V3012" s="40">
        <f t="shared" si="332"/>
        <v>2014</v>
      </c>
      <c r="W3012" s="50">
        <f t="shared" si="335"/>
        <v>60</v>
      </c>
    </row>
    <row r="3013" spans="1:23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13">
        <f t="shared" si="333"/>
        <v>124</v>
      </c>
      <c r="P3013" s="39">
        <f t="shared" si="334"/>
        <v>14.84</v>
      </c>
      <c r="Q3013" s="39" t="s">
        <v>8346</v>
      </c>
      <c r="R3013" s="39" t="s">
        <v>8317</v>
      </c>
      <c r="S3013" s="42">
        <f t="shared" si="329"/>
        <v>42334.468941157407</v>
      </c>
      <c r="T3013" s="42">
        <f t="shared" si="330"/>
        <v>42361.957645138886</v>
      </c>
      <c r="U3013" s="40">
        <f t="shared" si="331"/>
        <v>2015</v>
      </c>
      <c r="V3013" s="40">
        <f t="shared" si="332"/>
        <v>2015</v>
      </c>
      <c r="W3013" s="50">
        <f t="shared" si="335"/>
        <v>27.488703981478466</v>
      </c>
    </row>
    <row r="3014" spans="1:23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13">
        <f t="shared" si="333"/>
        <v>117</v>
      </c>
      <c r="P3014" s="39">
        <f t="shared" si="334"/>
        <v>85.18</v>
      </c>
      <c r="Q3014" s="39" t="s">
        <v>8346</v>
      </c>
      <c r="R3014" s="39" t="s">
        <v>8317</v>
      </c>
      <c r="S3014" s="42">
        <f t="shared" si="329"/>
        <v>42024.702901967597</v>
      </c>
      <c r="T3014" s="42">
        <f t="shared" si="330"/>
        <v>42045.702895023147</v>
      </c>
      <c r="U3014" s="40">
        <f t="shared" si="331"/>
        <v>2015</v>
      </c>
      <c r="V3014" s="40">
        <f t="shared" si="332"/>
        <v>2015</v>
      </c>
      <c r="W3014" s="50">
        <f t="shared" si="335"/>
        <v>20.999993055549567</v>
      </c>
    </row>
    <row r="3015" spans="1:23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13">
        <f t="shared" si="333"/>
        <v>157</v>
      </c>
      <c r="P3015" s="39">
        <f t="shared" si="334"/>
        <v>146.69</v>
      </c>
      <c r="Q3015" s="39" t="s">
        <v>8346</v>
      </c>
      <c r="R3015" s="39" t="s">
        <v>8317</v>
      </c>
      <c r="S3015" s="42">
        <f t="shared" si="329"/>
        <v>42146.836215844909</v>
      </c>
      <c r="T3015" s="42">
        <f t="shared" si="330"/>
        <v>42176.836215844909</v>
      </c>
      <c r="U3015" s="40">
        <f t="shared" si="331"/>
        <v>2015</v>
      </c>
      <c r="V3015" s="40">
        <f t="shared" si="332"/>
        <v>2015</v>
      </c>
      <c r="W3015" s="50">
        <f t="shared" si="335"/>
        <v>30</v>
      </c>
    </row>
    <row r="3016" spans="1:23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13">
        <f t="shared" si="333"/>
        <v>113</v>
      </c>
      <c r="P3016" s="39">
        <f t="shared" si="334"/>
        <v>50.76</v>
      </c>
      <c r="Q3016" s="39" t="s">
        <v>8346</v>
      </c>
      <c r="R3016" s="39" t="s">
        <v>8317</v>
      </c>
      <c r="S3016" s="42">
        <f t="shared" si="329"/>
        <v>41920.123612037038</v>
      </c>
      <c r="T3016" s="42">
        <f t="shared" si="330"/>
        <v>41948.208340277779</v>
      </c>
      <c r="U3016" s="40">
        <f t="shared" si="331"/>
        <v>2014</v>
      </c>
      <c r="V3016" s="40">
        <f t="shared" si="332"/>
        <v>2014</v>
      </c>
      <c r="W3016" s="50">
        <f t="shared" si="335"/>
        <v>28.084728240741242</v>
      </c>
    </row>
    <row r="3017" spans="1:23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13">
        <f t="shared" si="333"/>
        <v>103</v>
      </c>
      <c r="P3017" s="39">
        <f t="shared" si="334"/>
        <v>87.7</v>
      </c>
      <c r="Q3017" s="39" t="s">
        <v>8346</v>
      </c>
      <c r="R3017" s="39" t="s">
        <v>8317</v>
      </c>
      <c r="S3017" s="42">
        <f t="shared" si="329"/>
        <v>41785.727294421296</v>
      </c>
      <c r="T3017" s="42">
        <f t="shared" si="330"/>
        <v>41801.166668981481</v>
      </c>
      <c r="U3017" s="40">
        <f t="shared" si="331"/>
        <v>2014</v>
      </c>
      <c r="V3017" s="40">
        <f t="shared" si="332"/>
        <v>2014</v>
      </c>
      <c r="W3017" s="50">
        <f t="shared" si="335"/>
        <v>15.43937456018466</v>
      </c>
    </row>
    <row r="3018" spans="1:23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13">
        <f t="shared" si="333"/>
        <v>103</v>
      </c>
      <c r="P3018" s="39">
        <f t="shared" si="334"/>
        <v>242.28</v>
      </c>
      <c r="Q3018" s="39" t="s">
        <v>8346</v>
      </c>
      <c r="R3018" s="39" t="s">
        <v>8317</v>
      </c>
      <c r="S3018" s="42">
        <f t="shared" si="329"/>
        <v>41778.548066574076</v>
      </c>
      <c r="T3018" s="42">
        <f t="shared" si="330"/>
        <v>41838.548066574076</v>
      </c>
      <c r="U3018" s="40">
        <f t="shared" si="331"/>
        <v>2014</v>
      </c>
      <c r="V3018" s="40">
        <f t="shared" si="332"/>
        <v>2014</v>
      </c>
      <c r="W3018" s="50">
        <f t="shared" si="335"/>
        <v>60</v>
      </c>
    </row>
    <row r="3019" spans="1:23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13">
        <f t="shared" si="333"/>
        <v>106</v>
      </c>
      <c r="P3019" s="39">
        <f t="shared" si="334"/>
        <v>146.44999999999999</v>
      </c>
      <c r="Q3019" s="39" t="s">
        <v>8346</v>
      </c>
      <c r="R3019" s="39" t="s">
        <v>8317</v>
      </c>
      <c r="S3019" s="42">
        <f t="shared" si="329"/>
        <v>41841.850037534721</v>
      </c>
      <c r="T3019" s="42">
        <f t="shared" si="330"/>
        <v>41871.850037534721</v>
      </c>
      <c r="U3019" s="40">
        <f t="shared" si="331"/>
        <v>2014</v>
      </c>
      <c r="V3019" s="40">
        <f t="shared" si="332"/>
        <v>2014</v>
      </c>
      <c r="W3019" s="50">
        <f t="shared" si="335"/>
        <v>30</v>
      </c>
    </row>
    <row r="3020" spans="1:23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13">
        <f t="shared" si="333"/>
        <v>101</v>
      </c>
      <c r="P3020" s="39">
        <f t="shared" si="334"/>
        <v>103.17</v>
      </c>
      <c r="Q3020" s="39" t="s">
        <v>8346</v>
      </c>
      <c r="R3020" s="39" t="s">
        <v>8317</v>
      </c>
      <c r="S3020" s="42">
        <f t="shared" si="329"/>
        <v>42163.298337685184</v>
      </c>
      <c r="T3020" s="42">
        <f t="shared" si="330"/>
        <v>42205.916673611107</v>
      </c>
      <c r="U3020" s="40">
        <f t="shared" si="331"/>
        <v>2015</v>
      </c>
      <c r="V3020" s="40">
        <f t="shared" si="332"/>
        <v>2015</v>
      </c>
      <c r="W3020" s="50">
        <f t="shared" si="335"/>
        <v>42.61833592592302</v>
      </c>
    </row>
    <row r="3021" spans="1:23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13">
        <f t="shared" si="333"/>
        <v>121</v>
      </c>
      <c r="P3021" s="39">
        <f t="shared" si="334"/>
        <v>80.459999999999994</v>
      </c>
      <c r="Q3021" s="39" t="s">
        <v>8346</v>
      </c>
      <c r="R3021" s="39" t="s">
        <v>8317</v>
      </c>
      <c r="S3021" s="42">
        <f t="shared" si="329"/>
        <v>41758.833571990741</v>
      </c>
      <c r="T3021" s="42">
        <f t="shared" si="330"/>
        <v>41786.125006944443</v>
      </c>
      <c r="U3021" s="40">
        <f t="shared" si="331"/>
        <v>2014</v>
      </c>
      <c r="V3021" s="40">
        <f t="shared" si="332"/>
        <v>2014</v>
      </c>
      <c r="W3021" s="50">
        <f t="shared" si="335"/>
        <v>27.291434953702264</v>
      </c>
    </row>
    <row r="3022" spans="1:23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13">
        <f t="shared" si="333"/>
        <v>101</v>
      </c>
      <c r="P3022" s="39">
        <f t="shared" si="334"/>
        <v>234.67</v>
      </c>
      <c r="Q3022" s="39" t="s">
        <v>8346</v>
      </c>
      <c r="R3022" s="39" t="s">
        <v>8317</v>
      </c>
      <c r="S3022" s="42">
        <f t="shared" si="329"/>
        <v>42170.846452928236</v>
      </c>
      <c r="T3022" s="42">
        <f t="shared" si="330"/>
        <v>42230.846452928236</v>
      </c>
      <c r="U3022" s="40">
        <f t="shared" si="331"/>
        <v>2015</v>
      </c>
      <c r="V3022" s="40">
        <f t="shared" si="332"/>
        <v>2015</v>
      </c>
      <c r="W3022" s="50">
        <f t="shared" si="335"/>
        <v>60</v>
      </c>
    </row>
    <row r="3023" spans="1:23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13">
        <f t="shared" si="333"/>
        <v>116</v>
      </c>
      <c r="P3023" s="39">
        <f t="shared" si="334"/>
        <v>50.69</v>
      </c>
      <c r="Q3023" s="39" t="s">
        <v>8346</v>
      </c>
      <c r="R3023" s="39" t="s">
        <v>8317</v>
      </c>
      <c r="S3023" s="42">
        <f t="shared" si="329"/>
        <v>42660.61886422454</v>
      </c>
      <c r="T3023" s="42">
        <f t="shared" si="330"/>
        <v>42696.24930949074</v>
      </c>
      <c r="U3023" s="40">
        <f t="shared" si="331"/>
        <v>2016</v>
      </c>
      <c r="V3023" s="40">
        <f t="shared" si="332"/>
        <v>2016</v>
      </c>
      <c r="W3023" s="50">
        <f t="shared" si="335"/>
        <v>35.630445266200695</v>
      </c>
    </row>
    <row r="3024" spans="1:23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13">
        <f t="shared" si="333"/>
        <v>101</v>
      </c>
      <c r="P3024" s="39">
        <f t="shared" si="334"/>
        <v>162.71</v>
      </c>
      <c r="Q3024" s="39" t="s">
        <v>8346</v>
      </c>
      <c r="R3024" s="39" t="s">
        <v>8317</v>
      </c>
      <c r="S3024" s="42">
        <f t="shared" si="329"/>
        <v>42564.953812604159</v>
      </c>
      <c r="T3024" s="42">
        <f t="shared" si="330"/>
        <v>42609.953812604159</v>
      </c>
      <c r="U3024" s="40">
        <f t="shared" si="331"/>
        <v>2016</v>
      </c>
      <c r="V3024" s="40">
        <f t="shared" si="332"/>
        <v>2016</v>
      </c>
      <c r="W3024" s="50">
        <f t="shared" si="335"/>
        <v>45</v>
      </c>
    </row>
    <row r="3025" spans="1:23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13">
        <f t="shared" si="333"/>
        <v>103</v>
      </c>
      <c r="P3025" s="39">
        <f t="shared" si="334"/>
        <v>120.17</v>
      </c>
      <c r="Q3025" s="39" t="s">
        <v>8346</v>
      </c>
      <c r="R3025" s="39" t="s">
        <v>8317</v>
      </c>
      <c r="S3025" s="42">
        <f t="shared" si="329"/>
        <v>42121.675766041662</v>
      </c>
      <c r="T3025" s="42">
        <f t="shared" si="330"/>
        <v>42166.675766041662</v>
      </c>
      <c r="U3025" s="40">
        <f t="shared" si="331"/>
        <v>2015</v>
      </c>
      <c r="V3025" s="40">
        <f t="shared" si="332"/>
        <v>2015</v>
      </c>
      <c r="W3025" s="50">
        <f t="shared" si="335"/>
        <v>45</v>
      </c>
    </row>
    <row r="3026" spans="1:23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13">
        <f t="shared" si="333"/>
        <v>246</v>
      </c>
      <c r="P3026" s="39">
        <f t="shared" si="334"/>
        <v>67.7</v>
      </c>
      <c r="Q3026" s="39" t="s">
        <v>8346</v>
      </c>
      <c r="R3026" s="39" t="s">
        <v>8317</v>
      </c>
      <c r="S3026" s="42">
        <f t="shared" si="329"/>
        <v>41158.993929108794</v>
      </c>
      <c r="T3026" s="42">
        <f t="shared" si="330"/>
        <v>41188.993929108794</v>
      </c>
      <c r="U3026" s="40">
        <f t="shared" si="331"/>
        <v>2012</v>
      </c>
      <c r="V3026" s="40">
        <f t="shared" si="332"/>
        <v>2012</v>
      </c>
      <c r="W3026" s="50">
        <f t="shared" si="335"/>
        <v>30</v>
      </c>
    </row>
    <row r="3027" spans="1:23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13">
        <f t="shared" si="333"/>
        <v>302</v>
      </c>
      <c r="P3027" s="39">
        <f t="shared" si="334"/>
        <v>52.1</v>
      </c>
      <c r="Q3027" s="39" t="s">
        <v>8346</v>
      </c>
      <c r="R3027" s="39" t="s">
        <v>8317</v>
      </c>
      <c r="S3027" s="42">
        <f t="shared" si="329"/>
        <v>41761.509419131944</v>
      </c>
      <c r="T3027" s="42">
        <f t="shared" si="330"/>
        <v>41789.666673611107</v>
      </c>
      <c r="U3027" s="40">
        <f t="shared" si="331"/>
        <v>2014</v>
      </c>
      <c r="V3027" s="40">
        <f t="shared" si="332"/>
        <v>2014</v>
      </c>
      <c r="W3027" s="50">
        <f t="shared" si="335"/>
        <v>28.157254479163385</v>
      </c>
    </row>
    <row r="3028" spans="1:23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13">
        <f t="shared" si="333"/>
        <v>143</v>
      </c>
      <c r="P3028" s="39">
        <f t="shared" si="334"/>
        <v>51.6</v>
      </c>
      <c r="Q3028" s="39" t="s">
        <v>8346</v>
      </c>
      <c r="R3028" s="39" t="s">
        <v>8317</v>
      </c>
      <c r="S3028" s="42">
        <f t="shared" si="329"/>
        <v>42783.459401527783</v>
      </c>
      <c r="T3028" s="42">
        <f t="shared" si="330"/>
        <v>42797.459408472219</v>
      </c>
      <c r="U3028" s="40">
        <f t="shared" si="331"/>
        <v>2017</v>
      </c>
      <c r="V3028" s="40">
        <f t="shared" si="332"/>
        <v>2017</v>
      </c>
      <c r="W3028" s="50">
        <f t="shared" si="335"/>
        <v>14.000006944435881</v>
      </c>
    </row>
    <row r="3029" spans="1:23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13">
        <f t="shared" si="333"/>
        <v>131</v>
      </c>
      <c r="P3029" s="39">
        <f t="shared" si="334"/>
        <v>164.3</v>
      </c>
      <c r="Q3029" s="39" t="s">
        <v>8346</v>
      </c>
      <c r="R3029" s="39" t="s">
        <v>8317</v>
      </c>
      <c r="S3029" s="42">
        <f t="shared" si="329"/>
        <v>42053.704299201388</v>
      </c>
      <c r="T3029" s="42">
        <f t="shared" si="330"/>
        <v>42083.662637164351</v>
      </c>
      <c r="U3029" s="40">
        <f t="shared" si="331"/>
        <v>2015</v>
      </c>
      <c r="V3029" s="40">
        <f t="shared" si="332"/>
        <v>2015</v>
      </c>
      <c r="W3029" s="50">
        <f t="shared" si="335"/>
        <v>29.958337962962105</v>
      </c>
    </row>
    <row r="3030" spans="1:23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13">
        <f t="shared" si="333"/>
        <v>168</v>
      </c>
      <c r="P3030" s="39">
        <f t="shared" si="334"/>
        <v>84.86</v>
      </c>
      <c r="Q3030" s="39" t="s">
        <v>8346</v>
      </c>
      <c r="R3030" s="39" t="s">
        <v>8317</v>
      </c>
      <c r="S3030" s="42">
        <f t="shared" si="329"/>
        <v>42567.264178530095</v>
      </c>
      <c r="T3030" s="42">
        <f t="shared" si="330"/>
        <v>42597.264178530095</v>
      </c>
      <c r="U3030" s="40">
        <f t="shared" si="331"/>
        <v>2016</v>
      </c>
      <c r="V3030" s="40">
        <f t="shared" si="332"/>
        <v>2016</v>
      </c>
      <c r="W3030" s="50">
        <f t="shared" si="335"/>
        <v>30</v>
      </c>
    </row>
    <row r="3031" spans="1:23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13">
        <f t="shared" si="333"/>
        <v>110</v>
      </c>
      <c r="P3031" s="39">
        <f t="shared" si="334"/>
        <v>94.55</v>
      </c>
      <c r="Q3031" s="39" t="s">
        <v>8346</v>
      </c>
      <c r="R3031" s="39" t="s">
        <v>8317</v>
      </c>
      <c r="S3031" s="42">
        <f t="shared" si="329"/>
        <v>41932.708882488427</v>
      </c>
      <c r="T3031" s="42">
        <f t="shared" si="330"/>
        <v>41961.190975694444</v>
      </c>
      <c r="U3031" s="40">
        <f t="shared" si="331"/>
        <v>2014</v>
      </c>
      <c r="V3031" s="40">
        <f t="shared" si="332"/>
        <v>2014</v>
      </c>
      <c r="W3031" s="50">
        <f t="shared" si="335"/>
        <v>28.482093206017453</v>
      </c>
    </row>
    <row r="3032" spans="1:23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13">
        <f t="shared" si="333"/>
        <v>107</v>
      </c>
      <c r="P3032" s="39">
        <f t="shared" si="334"/>
        <v>45.54</v>
      </c>
      <c r="Q3032" s="39" t="s">
        <v>8346</v>
      </c>
      <c r="R3032" s="39" t="s">
        <v>8317</v>
      </c>
      <c r="S3032" s="42">
        <f t="shared" si="329"/>
        <v>42233.747351516198</v>
      </c>
      <c r="T3032" s="42">
        <f t="shared" si="330"/>
        <v>42263.747351516198</v>
      </c>
      <c r="U3032" s="40">
        <f t="shared" si="331"/>
        <v>2015</v>
      </c>
      <c r="V3032" s="40">
        <f t="shared" si="332"/>
        <v>2015</v>
      </c>
      <c r="W3032" s="50">
        <f t="shared" si="335"/>
        <v>30</v>
      </c>
    </row>
    <row r="3033" spans="1:23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13">
        <f t="shared" si="333"/>
        <v>100</v>
      </c>
      <c r="P3033" s="39">
        <f t="shared" si="334"/>
        <v>51.72</v>
      </c>
      <c r="Q3033" s="39" t="s">
        <v>8346</v>
      </c>
      <c r="R3033" s="39" t="s">
        <v>8317</v>
      </c>
      <c r="S3033" s="42">
        <f t="shared" si="329"/>
        <v>42597.882493599536</v>
      </c>
      <c r="T3033" s="42">
        <f t="shared" si="330"/>
        <v>42657.882493599536</v>
      </c>
      <c r="U3033" s="40">
        <f t="shared" si="331"/>
        <v>2016</v>
      </c>
      <c r="V3033" s="40">
        <f t="shared" si="332"/>
        <v>2016</v>
      </c>
      <c r="W3033" s="50">
        <f t="shared" si="335"/>
        <v>60</v>
      </c>
    </row>
    <row r="3034" spans="1:23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13">
        <f t="shared" si="333"/>
        <v>127</v>
      </c>
      <c r="P3034" s="39">
        <f t="shared" si="334"/>
        <v>50.88</v>
      </c>
      <c r="Q3034" s="39" t="s">
        <v>8346</v>
      </c>
      <c r="R3034" s="39" t="s">
        <v>8317</v>
      </c>
      <c r="S3034" s="42">
        <f t="shared" si="329"/>
        <v>42228.044669664348</v>
      </c>
      <c r="T3034" s="42">
        <f t="shared" si="330"/>
        <v>42258.044669664348</v>
      </c>
      <c r="U3034" s="40">
        <f t="shared" si="331"/>
        <v>2015</v>
      </c>
      <c r="V3034" s="40">
        <f t="shared" si="332"/>
        <v>2015</v>
      </c>
      <c r="W3034" s="50">
        <f t="shared" si="335"/>
        <v>30</v>
      </c>
    </row>
    <row r="3035" spans="1:23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13">
        <f t="shared" si="333"/>
        <v>147</v>
      </c>
      <c r="P3035" s="39">
        <f t="shared" si="334"/>
        <v>191.13</v>
      </c>
      <c r="Q3035" s="39" t="s">
        <v>8346</v>
      </c>
      <c r="R3035" s="39" t="s">
        <v>8317</v>
      </c>
      <c r="S3035" s="42">
        <f t="shared" si="329"/>
        <v>42570.110253761573</v>
      </c>
      <c r="T3035" s="42">
        <f t="shared" si="330"/>
        <v>42600.110253761573</v>
      </c>
      <c r="U3035" s="40">
        <f t="shared" si="331"/>
        <v>2016</v>
      </c>
      <c r="V3035" s="40">
        <f t="shared" si="332"/>
        <v>2016</v>
      </c>
      <c r="W3035" s="50">
        <f t="shared" si="335"/>
        <v>30</v>
      </c>
    </row>
    <row r="3036" spans="1:23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13">
        <f t="shared" si="333"/>
        <v>113</v>
      </c>
      <c r="P3036" s="39">
        <f t="shared" si="334"/>
        <v>89.31</v>
      </c>
      <c r="Q3036" s="39" t="s">
        <v>8346</v>
      </c>
      <c r="R3036" s="39" t="s">
        <v>8317</v>
      </c>
      <c r="S3036" s="42">
        <f t="shared" si="329"/>
        <v>42644.535361747687</v>
      </c>
      <c r="T3036" s="42">
        <f t="shared" si="330"/>
        <v>42675.165980787038</v>
      </c>
      <c r="U3036" s="40">
        <f t="shared" si="331"/>
        <v>2016</v>
      </c>
      <c r="V3036" s="40">
        <f t="shared" si="332"/>
        <v>2016</v>
      </c>
      <c r="W3036" s="50">
        <f t="shared" si="335"/>
        <v>30.630619039351586</v>
      </c>
    </row>
    <row r="3037" spans="1:23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13">
        <f t="shared" si="333"/>
        <v>109</v>
      </c>
      <c r="P3037" s="39">
        <f t="shared" si="334"/>
        <v>88.59</v>
      </c>
      <c r="Q3037" s="39" t="s">
        <v>8346</v>
      </c>
      <c r="R3037" s="39" t="s">
        <v>8317</v>
      </c>
      <c r="S3037" s="42">
        <f t="shared" si="329"/>
        <v>41368.560289456022</v>
      </c>
      <c r="T3037" s="42">
        <f t="shared" si="330"/>
        <v>41398.560289456022</v>
      </c>
      <c r="U3037" s="40">
        <f t="shared" si="331"/>
        <v>2013</v>
      </c>
      <c r="V3037" s="40">
        <f t="shared" si="332"/>
        <v>2013</v>
      </c>
      <c r="W3037" s="50">
        <f t="shared" si="335"/>
        <v>30</v>
      </c>
    </row>
    <row r="3038" spans="1:23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13">
        <f t="shared" si="333"/>
        <v>127</v>
      </c>
      <c r="P3038" s="39">
        <f t="shared" si="334"/>
        <v>96.3</v>
      </c>
      <c r="Q3038" s="39" t="s">
        <v>8346</v>
      </c>
      <c r="R3038" s="39" t="s">
        <v>8317</v>
      </c>
      <c r="S3038" s="42">
        <f t="shared" si="329"/>
        <v>41466.785238935183</v>
      </c>
      <c r="T3038" s="42">
        <f t="shared" si="330"/>
        <v>41502.49930949074</v>
      </c>
      <c r="U3038" s="40">
        <f t="shared" si="331"/>
        <v>2013</v>
      </c>
      <c r="V3038" s="40">
        <f t="shared" si="332"/>
        <v>2013</v>
      </c>
      <c r="W3038" s="50">
        <f t="shared" si="335"/>
        <v>35.714070555557555</v>
      </c>
    </row>
    <row r="3039" spans="1:23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13">
        <f t="shared" si="333"/>
        <v>213</v>
      </c>
      <c r="P3039" s="39">
        <f t="shared" si="334"/>
        <v>33.31</v>
      </c>
      <c r="Q3039" s="39" t="s">
        <v>8346</v>
      </c>
      <c r="R3039" s="39" t="s">
        <v>8317</v>
      </c>
      <c r="S3039" s="42">
        <f t="shared" si="329"/>
        <v>40378.893214965276</v>
      </c>
      <c r="T3039" s="42">
        <f t="shared" si="330"/>
        <v>40453.207645138886</v>
      </c>
      <c r="U3039" s="40">
        <f t="shared" si="331"/>
        <v>2010</v>
      </c>
      <c r="V3039" s="40">
        <f t="shared" si="332"/>
        <v>2010</v>
      </c>
      <c r="W3039" s="50">
        <f t="shared" si="335"/>
        <v>74.314430173610162</v>
      </c>
    </row>
    <row r="3040" spans="1:23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13">
        <f t="shared" si="333"/>
        <v>101</v>
      </c>
      <c r="P3040" s="39">
        <f t="shared" si="334"/>
        <v>37.22</v>
      </c>
      <c r="Q3040" s="39" t="s">
        <v>8346</v>
      </c>
      <c r="R3040" s="39" t="s">
        <v>8317</v>
      </c>
      <c r="S3040" s="42">
        <f t="shared" si="329"/>
        <v>42373.252284687507</v>
      </c>
      <c r="T3040" s="42">
        <f t="shared" si="330"/>
        <v>42433.252284687507</v>
      </c>
      <c r="U3040" s="40">
        <f t="shared" si="331"/>
        <v>2016</v>
      </c>
      <c r="V3040" s="40">
        <f t="shared" si="332"/>
        <v>2016</v>
      </c>
      <c r="W3040" s="50">
        <f t="shared" si="335"/>
        <v>60</v>
      </c>
    </row>
    <row r="3041" spans="1:23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13">
        <f t="shared" si="333"/>
        <v>109</v>
      </c>
      <c r="P3041" s="39">
        <f t="shared" si="334"/>
        <v>92.13</v>
      </c>
      <c r="Q3041" s="39" t="s">
        <v>8346</v>
      </c>
      <c r="R3041" s="39" t="s">
        <v>8317</v>
      </c>
      <c r="S3041" s="42">
        <f t="shared" si="329"/>
        <v>41610.794421736115</v>
      </c>
      <c r="T3041" s="42">
        <f t="shared" si="330"/>
        <v>41637.332649768519</v>
      </c>
      <c r="U3041" s="40">
        <f t="shared" si="331"/>
        <v>2013</v>
      </c>
      <c r="V3041" s="40">
        <f t="shared" si="332"/>
        <v>2013</v>
      </c>
      <c r="W3041" s="50">
        <f t="shared" si="335"/>
        <v>26.538228032404731</v>
      </c>
    </row>
    <row r="3042" spans="1:23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13">
        <f t="shared" si="333"/>
        <v>108</v>
      </c>
      <c r="P3042" s="39">
        <f t="shared" si="334"/>
        <v>76.790000000000006</v>
      </c>
      <c r="Q3042" s="39" t="s">
        <v>8346</v>
      </c>
      <c r="R3042" s="39" t="s">
        <v>8317</v>
      </c>
      <c r="S3042" s="42">
        <f t="shared" si="329"/>
        <v>42177.791916909722</v>
      </c>
      <c r="T3042" s="42">
        <f t="shared" si="330"/>
        <v>42181.958340277779</v>
      </c>
      <c r="U3042" s="40">
        <f t="shared" si="331"/>
        <v>2015</v>
      </c>
      <c r="V3042" s="40">
        <f t="shared" si="332"/>
        <v>2015</v>
      </c>
      <c r="W3042" s="50">
        <f t="shared" si="335"/>
        <v>4.1664233680567122</v>
      </c>
    </row>
    <row r="3043" spans="1:23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13">
        <f t="shared" si="333"/>
        <v>110</v>
      </c>
      <c r="P3043" s="39">
        <f t="shared" si="334"/>
        <v>96.53</v>
      </c>
      <c r="Q3043" s="39" t="s">
        <v>8346</v>
      </c>
      <c r="R3043" s="39" t="s">
        <v>8317</v>
      </c>
      <c r="S3043" s="42">
        <f t="shared" si="329"/>
        <v>42359.868611666665</v>
      </c>
      <c r="T3043" s="42">
        <f t="shared" si="330"/>
        <v>42389.868611666665</v>
      </c>
      <c r="U3043" s="40">
        <f t="shared" si="331"/>
        <v>2016</v>
      </c>
      <c r="V3043" s="40">
        <f t="shared" si="332"/>
        <v>2015</v>
      </c>
      <c r="W3043" s="50">
        <f t="shared" si="335"/>
        <v>30</v>
      </c>
    </row>
    <row r="3044" spans="1:23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13">
        <f t="shared" si="333"/>
        <v>128</v>
      </c>
      <c r="P3044" s="39">
        <f t="shared" si="334"/>
        <v>51.89</v>
      </c>
      <c r="Q3044" s="39" t="s">
        <v>8346</v>
      </c>
      <c r="R3044" s="39" t="s">
        <v>8317</v>
      </c>
      <c r="S3044" s="42">
        <f t="shared" si="329"/>
        <v>42253.688044525465</v>
      </c>
      <c r="T3044" s="42">
        <f t="shared" si="330"/>
        <v>42283.688044525465</v>
      </c>
      <c r="U3044" s="40">
        <f t="shared" si="331"/>
        <v>2015</v>
      </c>
      <c r="V3044" s="40">
        <f t="shared" si="332"/>
        <v>2015</v>
      </c>
      <c r="W3044" s="50">
        <f t="shared" si="335"/>
        <v>30</v>
      </c>
    </row>
    <row r="3045" spans="1:23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13">
        <f t="shared" si="333"/>
        <v>110</v>
      </c>
      <c r="P3045" s="39">
        <f t="shared" si="334"/>
        <v>128.91</v>
      </c>
      <c r="Q3045" s="39" t="s">
        <v>8346</v>
      </c>
      <c r="R3045" s="39" t="s">
        <v>8317</v>
      </c>
      <c r="S3045" s="42">
        <f t="shared" si="329"/>
        <v>42083.070598368053</v>
      </c>
      <c r="T3045" s="42">
        <f t="shared" si="330"/>
        <v>42110.118062499998</v>
      </c>
      <c r="U3045" s="40">
        <f t="shared" si="331"/>
        <v>2015</v>
      </c>
      <c r="V3045" s="40">
        <f t="shared" si="332"/>
        <v>2015</v>
      </c>
      <c r="W3045" s="50">
        <f t="shared" si="335"/>
        <v>27.047464131945162</v>
      </c>
    </row>
    <row r="3046" spans="1:23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13">
        <f t="shared" si="333"/>
        <v>109</v>
      </c>
      <c r="P3046" s="39">
        <f t="shared" si="334"/>
        <v>84.11</v>
      </c>
      <c r="Q3046" s="39" t="s">
        <v>8346</v>
      </c>
      <c r="R3046" s="39" t="s">
        <v>8317</v>
      </c>
      <c r="S3046" s="42">
        <f t="shared" si="329"/>
        <v>42387.726840254632</v>
      </c>
      <c r="T3046" s="42">
        <f t="shared" si="330"/>
        <v>42402.726840254632</v>
      </c>
      <c r="U3046" s="40">
        <f t="shared" si="331"/>
        <v>2016</v>
      </c>
      <c r="V3046" s="40">
        <f t="shared" si="332"/>
        <v>2016</v>
      </c>
      <c r="W3046" s="50">
        <f t="shared" si="335"/>
        <v>15</v>
      </c>
    </row>
    <row r="3047" spans="1:23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13">
        <f t="shared" si="333"/>
        <v>133</v>
      </c>
      <c r="P3047" s="39">
        <f t="shared" si="334"/>
        <v>82.94</v>
      </c>
      <c r="Q3047" s="39" t="s">
        <v>8346</v>
      </c>
      <c r="R3047" s="39" t="s">
        <v>8317</v>
      </c>
      <c r="S3047" s="42">
        <f t="shared" si="329"/>
        <v>41843.155729803242</v>
      </c>
      <c r="T3047" s="42">
        <f t="shared" si="330"/>
        <v>41873.155729803242</v>
      </c>
      <c r="U3047" s="40">
        <f t="shared" si="331"/>
        <v>2014</v>
      </c>
      <c r="V3047" s="40">
        <f t="shared" si="332"/>
        <v>2014</v>
      </c>
      <c r="W3047" s="50">
        <f t="shared" si="335"/>
        <v>30</v>
      </c>
    </row>
    <row r="3048" spans="1:23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13">
        <f t="shared" si="333"/>
        <v>191</v>
      </c>
      <c r="P3048" s="39">
        <f t="shared" si="334"/>
        <v>259.95</v>
      </c>
      <c r="Q3048" s="39" t="s">
        <v>8346</v>
      </c>
      <c r="R3048" s="39" t="s">
        <v>8317</v>
      </c>
      <c r="S3048" s="42">
        <f t="shared" si="329"/>
        <v>41862.803085486106</v>
      </c>
      <c r="T3048" s="42">
        <f t="shared" si="330"/>
        <v>41892.202786111113</v>
      </c>
      <c r="U3048" s="40">
        <f t="shared" si="331"/>
        <v>2014</v>
      </c>
      <c r="V3048" s="40">
        <f t="shared" si="332"/>
        <v>2014</v>
      </c>
      <c r="W3048" s="50">
        <f t="shared" si="335"/>
        <v>29.399700625006517</v>
      </c>
    </row>
    <row r="3049" spans="1:23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13">
        <f t="shared" si="333"/>
        <v>149</v>
      </c>
      <c r="P3049" s="39">
        <f t="shared" si="334"/>
        <v>37.25</v>
      </c>
      <c r="Q3049" s="39" t="s">
        <v>8346</v>
      </c>
      <c r="R3049" s="39" t="s">
        <v>8317</v>
      </c>
      <c r="S3049" s="42">
        <f t="shared" si="329"/>
        <v>42443.989051550925</v>
      </c>
      <c r="T3049" s="42">
        <f t="shared" si="330"/>
        <v>42487.55278888889</v>
      </c>
      <c r="U3049" s="40">
        <f t="shared" si="331"/>
        <v>2016</v>
      </c>
      <c r="V3049" s="40">
        <f t="shared" si="332"/>
        <v>2016</v>
      </c>
      <c r="W3049" s="50">
        <f t="shared" si="335"/>
        <v>43.563737337964994</v>
      </c>
    </row>
    <row r="3050" spans="1:23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13">
        <f t="shared" si="333"/>
        <v>166</v>
      </c>
      <c r="P3050" s="39">
        <f t="shared" si="334"/>
        <v>177.02</v>
      </c>
      <c r="Q3050" s="39" t="s">
        <v>8346</v>
      </c>
      <c r="R3050" s="39" t="s">
        <v>8317</v>
      </c>
      <c r="S3050" s="42">
        <f t="shared" si="329"/>
        <v>41975.901183587965</v>
      </c>
      <c r="T3050" s="42">
        <f t="shared" si="330"/>
        <v>42004.89028842593</v>
      </c>
      <c r="U3050" s="40">
        <f t="shared" si="331"/>
        <v>2014</v>
      </c>
      <c r="V3050" s="40">
        <f t="shared" si="332"/>
        <v>2014</v>
      </c>
      <c r="W3050" s="50">
        <f t="shared" si="335"/>
        <v>28.989104837964987</v>
      </c>
    </row>
    <row r="3051" spans="1:23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13">
        <f t="shared" si="333"/>
        <v>107</v>
      </c>
      <c r="P3051" s="39">
        <f t="shared" si="334"/>
        <v>74.069999999999993</v>
      </c>
      <c r="Q3051" s="39" t="s">
        <v>8346</v>
      </c>
      <c r="R3051" s="39" t="s">
        <v>8317</v>
      </c>
      <c r="S3051" s="42">
        <f t="shared" si="329"/>
        <v>42139.014528414351</v>
      </c>
      <c r="T3051" s="42">
        <f t="shared" si="330"/>
        <v>42169.014528414351</v>
      </c>
      <c r="U3051" s="40">
        <f t="shared" si="331"/>
        <v>2015</v>
      </c>
      <c r="V3051" s="40">
        <f t="shared" si="332"/>
        <v>2015</v>
      </c>
      <c r="W3051" s="50">
        <f t="shared" si="335"/>
        <v>30</v>
      </c>
    </row>
    <row r="3052" spans="1:23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13">
        <f t="shared" si="333"/>
        <v>106</v>
      </c>
      <c r="P3052" s="39">
        <f t="shared" si="334"/>
        <v>70.67</v>
      </c>
      <c r="Q3052" s="39" t="s">
        <v>8346</v>
      </c>
      <c r="R3052" s="39" t="s">
        <v>8317</v>
      </c>
      <c r="S3052" s="42">
        <f t="shared" si="329"/>
        <v>42465.168529629635</v>
      </c>
      <c r="T3052" s="42">
        <f t="shared" si="330"/>
        <v>42495.168529629635</v>
      </c>
      <c r="U3052" s="40">
        <f t="shared" si="331"/>
        <v>2016</v>
      </c>
      <c r="V3052" s="40">
        <f t="shared" si="332"/>
        <v>2016</v>
      </c>
      <c r="W3052" s="50">
        <f t="shared" si="335"/>
        <v>30</v>
      </c>
    </row>
    <row r="3053" spans="1:23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13">
        <f t="shared" si="333"/>
        <v>24</v>
      </c>
      <c r="P3053" s="39">
        <f t="shared" si="334"/>
        <v>23.63</v>
      </c>
      <c r="Q3053" s="39" t="s">
        <v>8346</v>
      </c>
      <c r="R3053" s="39" t="s">
        <v>8317</v>
      </c>
      <c r="S3053" s="42">
        <f t="shared" si="329"/>
        <v>42744.41604103009</v>
      </c>
      <c r="T3053" s="42">
        <f t="shared" si="330"/>
        <v>42774.41604103009</v>
      </c>
      <c r="U3053" s="40">
        <f t="shared" si="331"/>
        <v>2017</v>
      </c>
      <c r="V3053" s="40">
        <f t="shared" si="332"/>
        <v>2017</v>
      </c>
      <c r="W3053" s="50">
        <f t="shared" si="335"/>
        <v>30</v>
      </c>
    </row>
    <row r="3054" spans="1:23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13">
        <f t="shared" si="333"/>
        <v>0</v>
      </c>
      <c r="P3054" s="39">
        <f t="shared" si="334"/>
        <v>37.5</v>
      </c>
      <c r="Q3054" s="39" t="s">
        <v>8346</v>
      </c>
      <c r="R3054" s="39" t="s">
        <v>8317</v>
      </c>
      <c r="S3054" s="42">
        <f t="shared" si="329"/>
        <v>42122.670070532404</v>
      </c>
      <c r="T3054" s="42">
        <f t="shared" si="330"/>
        <v>42152.665980787038</v>
      </c>
      <c r="U3054" s="40">
        <f t="shared" si="331"/>
        <v>2015</v>
      </c>
      <c r="V3054" s="40">
        <f t="shared" si="332"/>
        <v>2015</v>
      </c>
      <c r="W3054" s="50">
        <f t="shared" si="335"/>
        <v>29.995910254634509</v>
      </c>
    </row>
    <row r="3055" spans="1:23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13">
        <f t="shared" si="333"/>
        <v>0</v>
      </c>
      <c r="P3055" s="39">
        <f t="shared" si="334"/>
        <v>13.33</v>
      </c>
      <c r="Q3055" s="39" t="s">
        <v>8346</v>
      </c>
      <c r="R3055" s="39" t="s">
        <v>8317</v>
      </c>
      <c r="S3055" s="42">
        <f t="shared" si="329"/>
        <v>41862.761724687502</v>
      </c>
      <c r="T3055" s="42">
        <f t="shared" si="330"/>
        <v>41914.165976157405</v>
      </c>
      <c r="U3055" s="40">
        <f t="shared" si="331"/>
        <v>2014</v>
      </c>
      <c r="V3055" s="40">
        <f t="shared" si="332"/>
        <v>2014</v>
      </c>
      <c r="W3055" s="50">
        <f t="shared" si="335"/>
        <v>51.404251469903102</v>
      </c>
    </row>
    <row r="3056" spans="1:23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13">
        <f t="shared" si="333"/>
        <v>0</v>
      </c>
      <c r="P3056" s="39">
        <f t="shared" si="334"/>
        <v>0</v>
      </c>
      <c r="Q3056" s="39" t="s">
        <v>8346</v>
      </c>
      <c r="R3056" s="39" t="s">
        <v>8317</v>
      </c>
      <c r="S3056" s="42">
        <f t="shared" si="329"/>
        <v>42027.832802708333</v>
      </c>
      <c r="T3056" s="42">
        <f t="shared" si="330"/>
        <v>42065.044447222223</v>
      </c>
      <c r="U3056" s="40">
        <f t="shared" si="331"/>
        <v>2015</v>
      </c>
      <c r="V3056" s="40">
        <f t="shared" si="332"/>
        <v>2015</v>
      </c>
      <c r="W3056" s="50">
        <f t="shared" si="335"/>
        <v>37.211644513889041</v>
      </c>
    </row>
    <row r="3057" spans="1:23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13">
        <f t="shared" si="333"/>
        <v>0</v>
      </c>
      <c r="P3057" s="39">
        <f t="shared" si="334"/>
        <v>1</v>
      </c>
      <c r="Q3057" s="39" t="s">
        <v>8346</v>
      </c>
      <c r="R3057" s="39" t="s">
        <v>8317</v>
      </c>
      <c r="S3057" s="42">
        <f t="shared" si="329"/>
        <v>41953.958222106477</v>
      </c>
      <c r="T3057" s="42">
        <f t="shared" si="330"/>
        <v>42013.958222106477</v>
      </c>
      <c r="U3057" s="40">
        <f t="shared" si="331"/>
        <v>2015</v>
      </c>
      <c r="V3057" s="40">
        <f t="shared" si="332"/>
        <v>2014</v>
      </c>
      <c r="W3057" s="50">
        <f t="shared" si="335"/>
        <v>60</v>
      </c>
    </row>
    <row r="3058" spans="1:23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13">
        <f t="shared" si="333"/>
        <v>0</v>
      </c>
      <c r="P3058" s="39">
        <f t="shared" si="334"/>
        <v>0</v>
      </c>
      <c r="Q3058" s="39" t="s">
        <v>8346</v>
      </c>
      <c r="R3058" s="39" t="s">
        <v>8317</v>
      </c>
      <c r="S3058" s="42">
        <f t="shared" si="329"/>
        <v>41851.63639796296</v>
      </c>
      <c r="T3058" s="42">
        <f t="shared" si="330"/>
        <v>41911.63639796296</v>
      </c>
      <c r="U3058" s="40">
        <f t="shared" si="331"/>
        <v>2014</v>
      </c>
      <c r="V3058" s="40">
        <f t="shared" si="332"/>
        <v>2014</v>
      </c>
      <c r="W3058" s="50">
        <f t="shared" si="335"/>
        <v>60</v>
      </c>
    </row>
    <row r="3059" spans="1:23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13">
        <f t="shared" si="333"/>
        <v>0</v>
      </c>
      <c r="P3059" s="39">
        <f t="shared" si="334"/>
        <v>0</v>
      </c>
      <c r="Q3059" s="39" t="s">
        <v>8346</v>
      </c>
      <c r="R3059" s="39" t="s">
        <v>8317</v>
      </c>
      <c r="S3059" s="42">
        <f t="shared" si="329"/>
        <v>42433.650599664354</v>
      </c>
      <c r="T3059" s="42">
        <f t="shared" si="330"/>
        <v>42463.608926053239</v>
      </c>
      <c r="U3059" s="40">
        <f t="shared" si="331"/>
        <v>2016</v>
      </c>
      <c r="V3059" s="40">
        <f t="shared" si="332"/>
        <v>2016</v>
      </c>
      <c r="W3059" s="50">
        <f t="shared" si="335"/>
        <v>29.958326388885325</v>
      </c>
    </row>
    <row r="3060" spans="1:23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13">
        <f t="shared" si="333"/>
        <v>0</v>
      </c>
      <c r="P3060" s="39">
        <f t="shared" si="334"/>
        <v>1</v>
      </c>
      <c r="Q3060" s="39" t="s">
        <v>8346</v>
      </c>
      <c r="R3060" s="39" t="s">
        <v>8317</v>
      </c>
      <c r="S3060" s="42">
        <f t="shared" si="329"/>
        <v>42460.374314120374</v>
      </c>
      <c r="T3060" s="42">
        <f t="shared" si="330"/>
        <v>42510.374314120374</v>
      </c>
      <c r="U3060" s="40">
        <f t="shared" si="331"/>
        <v>2016</v>
      </c>
      <c r="V3060" s="40">
        <f t="shared" si="332"/>
        <v>2016</v>
      </c>
      <c r="W3060" s="50">
        <f t="shared" si="335"/>
        <v>50</v>
      </c>
    </row>
    <row r="3061" spans="1:23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13">
        <f t="shared" si="333"/>
        <v>3</v>
      </c>
      <c r="P3061" s="39">
        <f t="shared" si="334"/>
        <v>41</v>
      </c>
      <c r="Q3061" s="39" t="s">
        <v>8346</v>
      </c>
      <c r="R3061" s="39" t="s">
        <v>8317</v>
      </c>
      <c r="S3061" s="42">
        <f t="shared" si="329"/>
        <v>41829.935727384262</v>
      </c>
      <c r="T3061" s="42">
        <f t="shared" si="330"/>
        <v>41859.935727384262</v>
      </c>
      <c r="U3061" s="40">
        <f t="shared" si="331"/>
        <v>2014</v>
      </c>
      <c r="V3061" s="40">
        <f t="shared" si="332"/>
        <v>2014</v>
      </c>
      <c r="W3061" s="50">
        <f t="shared" si="335"/>
        <v>30</v>
      </c>
    </row>
    <row r="3062" spans="1:23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13">
        <f t="shared" si="333"/>
        <v>0</v>
      </c>
      <c r="P3062" s="39">
        <f t="shared" si="334"/>
        <v>55.83</v>
      </c>
      <c r="Q3062" s="39" t="s">
        <v>8346</v>
      </c>
      <c r="R3062" s="39" t="s">
        <v>8317</v>
      </c>
      <c r="S3062" s="42">
        <f t="shared" si="329"/>
        <v>42245.274700624999</v>
      </c>
      <c r="T3062" s="42">
        <f t="shared" si="330"/>
        <v>42275.274700624999</v>
      </c>
      <c r="U3062" s="40">
        <f t="shared" si="331"/>
        <v>2015</v>
      </c>
      <c r="V3062" s="40">
        <f t="shared" si="332"/>
        <v>2015</v>
      </c>
      <c r="W3062" s="50">
        <f t="shared" si="335"/>
        <v>30</v>
      </c>
    </row>
    <row r="3063" spans="1:23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13">
        <f t="shared" si="333"/>
        <v>0</v>
      </c>
      <c r="P3063" s="39">
        <f t="shared" si="334"/>
        <v>0</v>
      </c>
      <c r="Q3063" s="39" t="s">
        <v>8346</v>
      </c>
      <c r="R3063" s="39" t="s">
        <v>8317</v>
      </c>
      <c r="S3063" s="42">
        <f t="shared" si="329"/>
        <v>41834.784129027779</v>
      </c>
      <c r="T3063" s="42">
        <f t="shared" si="330"/>
        <v>41864.784129027779</v>
      </c>
      <c r="U3063" s="40">
        <f t="shared" si="331"/>
        <v>2014</v>
      </c>
      <c r="V3063" s="40">
        <f t="shared" si="332"/>
        <v>2014</v>
      </c>
      <c r="W3063" s="50">
        <f t="shared" si="335"/>
        <v>30</v>
      </c>
    </row>
    <row r="3064" spans="1:23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13">
        <f t="shared" si="333"/>
        <v>67</v>
      </c>
      <c r="P3064" s="39">
        <f t="shared" si="334"/>
        <v>99.76</v>
      </c>
      <c r="Q3064" s="39" t="s">
        <v>8346</v>
      </c>
      <c r="R3064" s="39" t="s">
        <v>8317</v>
      </c>
      <c r="S3064" s="42">
        <f t="shared" si="329"/>
        <v>42248.53579736111</v>
      </c>
      <c r="T3064" s="42">
        <f t="shared" si="330"/>
        <v>42277.75</v>
      </c>
      <c r="U3064" s="40">
        <f t="shared" si="331"/>
        <v>2015</v>
      </c>
      <c r="V3064" s="40">
        <f t="shared" si="332"/>
        <v>2015</v>
      </c>
      <c r="W3064" s="50">
        <f t="shared" si="335"/>
        <v>29.214202638890129</v>
      </c>
    </row>
    <row r="3065" spans="1:23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13">
        <f t="shared" si="333"/>
        <v>20</v>
      </c>
      <c r="P3065" s="39">
        <f t="shared" si="334"/>
        <v>25.52</v>
      </c>
      <c r="Q3065" s="39" t="s">
        <v>8346</v>
      </c>
      <c r="R3065" s="39" t="s">
        <v>8317</v>
      </c>
      <c r="S3065" s="42">
        <f t="shared" si="329"/>
        <v>42630.922895115742</v>
      </c>
      <c r="T3065" s="42">
        <f t="shared" si="330"/>
        <v>42665.922895115742</v>
      </c>
      <c r="U3065" s="40">
        <f t="shared" si="331"/>
        <v>2016</v>
      </c>
      <c r="V3065" s="40">
        <f t="shared" si="332"/>
        <v>2016</v>
      </c>
      <c r="W3065" s="50">
        <f t="shared" si="335"/>
        <v>35</v>
      </c>
    </row>
    <row r="3066" spans="1:23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13">
        <f t="shared" si="333"/>
        <v>11</v>
      </c>
      <c r="P3066" s="39">
        <f t="shared" si="334"/>
        <v>117.65</v>
      </c>
      <c r="Q3066" s="39" t="s">
        <v>8346</v>
      </c>
      <c r="R3066" s="39" t="s">
        <v>8317</v>
      </c>
      <c r="S3066" s="42">
        <f t="shared" si="329"/>
        <v>42299.130164884264</v>
      </c>
      <c r="T3066" s="42">
        <f t="shared" si="330"/>
        <v>42330.290978472221</v>
      </c>
      <c r="U3066" s="40">
        <f t="shared" si="331"/>
        <v>2015</v>
      </c>
      <c r="V3066" s="40">
        <f t="shared" si="332"/>
        <v>2015</v>
      </c>
      <c r="W3066" s="50">
        <f t="shared" si="335"/>
        <v>31.160813587957819</v>
      </c>
    </row>
    <row r="3067" spans="1:23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13">
        <f t="shared" si="333"/>
        <v>0</v>
      </c>
      <c r="P3067" s="39">
        <f t="shared" si="334"/>
        <v>5</v>
      </c>
      <c r="Q3067" s="39" t="s">
        <v>8346</v>
      </c>
      <c r="R3067" s="39" t="s">
        <v>8317</v>
      </c>
      <c r="S3067" s="42">
        <f t="shared" si="329"/>
        <v>41825.055233472223</v>
      </c>
      <c r="T3067" s="42">
        <f t="shared" si="330"/>
        <v>41850.055233472223</v>
      </c>
      <c r="U3067" s="40">
        <f t="shared" si="331"/>
        <v>2014</v>
      </c>
      <c r="V3067" s="40">
        <f t="shared" si="332"/>
        <v>2014</v>
      </c>
      <c r="W3067" s="50">
        <f t="shared" si="335"/>
        <v>25</v>
      </c>
    </row>
    <row r="3068" spans="1:23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13">
        <f t="shared" si="333"/>
        <v>12</v>
      </c>
      <c r="P3068" s="39">
        <f t="shared" si="334"/>
        <v>2796.67</v>
      </c>
      <c r="Q3068" s="39" t="s">
        <v>8346</v>
      </c>
      <c r="R3068" s="39" t="s">
        <v>8317</v>
      </c>
      <c r="S3068" s="42">
        <f t="shared" si="329"/>
        <v>42531.228443715278</v>
      </c>
      <c r="T3068" s="42">
        <f t="shared" si="330"/>
        <v>42561.228443715278</v>
      </c>
      <c r="U3068" s="40">
        <f t="shared" si="331"/>
        <v>2016</v>
      </c>
      <c r="V3068" s="40">
        <f t="shared" si="332"/>
        <v>2016</v>
      </c>
      <c r="W3068" s="50">
        <f t="shared" si="335"/>
        <v>30</v>
      </c>
    </row>
    <row r="3069" spans="1:23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13">
        <f t="shared" si="333"/>
        <v>3</v>
      </c>
      <c r="P3069" s="39">
        <f t="shared" si="334"/>
        <v>200</v>
      </c>
      <c r="Q3069" s="39" t="s">
        <v>8346</v>
      </c>
      <c r="R3069" s="39" t="s">
        <v>8317</v>
      </c>
      <c r="S3069" s="42">
        <f t="shared" si="329"/>
        <v>42226.938424525462</v>
      </c>
      <c r="T3069" s="42">
        <f t="shared" si="330"/>
        <v>42256.938424525462</v>
      </c>
      <c r="U3069" s="40">
        <f t="shared" si="331"/>
        <v>2015</v>
      </c>
      <c r="V3069" s="40">
        <f t="shared" si="332"/>
        <v>2015</v>
      </c>
      <c r="W3069" s="50">
        <f t="shared" si="335"/>
        <v>30</v>
      </c>
    </row>
    <row r="3070" spans="1:23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13">
        <f t="shared" si="333"/>
        <v>0</v>
      </c>
      <c r="P3070" s="39">
        <f t="shared" si="334"/>
        <v>87.5</v>
      </c>
      <c r="Q3070" s="39" t="s">
        <v>8346</v>
      </c>
      <c r="R3070" s="39" t="s">
        <v>8317</v>
      </c>
      <c r="S3070" s="42">
        <f t="shared" si="329"/>
        <v>42263.691578148151</v>
      </c>
      <c r="T3070" s="42">
        <f t="shared" si="330"/>
        <v>42293.691578148151</v>
      </c>
      <c r="U3070" s="40">
        <f t="shared" si="331"/>
        <v>2015</v>
      </c>
      <c r="V3070" s="40">
        <f t="shared" si="332"/>
        <v>2015</v>
      </c>
      <c r="W3070" s="50">
        <f t="shared" si="335"/>
        <v>30</v>
      </c>
    </row>
    <row r="3071" spans="1:23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13">
        <f t="shared" si="333"/>
        <v>14</v>
      </c>
      <c r="P3071" s="39">
        <f t="shared" si="334"/>
        <v>20.14</v>
      </c>
      <c r="Q3071" s="39" t="s">
        <v>8346</v>
      </c>
      <c r="R3071" s="39" t="s">
        <v>8317</v>
      </c>
      <c r="S3071" s="42">
        <f t="shared" si="329"/>
        <v>41957.833729560181</v>
      </c>
      <c r="T3071" s="42">
        <f t="shared" si="330"/>
        <v>41987.833729560181</v>
      </c>
      <c r="U3071" s="40">
        <f t="shared" si="331"/>
        <v>2014</v>
      </c>
      <c r="V3071" s="40">
        <f t="shared" si="332"/>
        <v>2014</v>
      </c>
      <c r="W3071" s="50">
        <f t="shared" si="335"/>
        <v>30</v>
      </c>
    </row>
    <row r="3072" spans="1:23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13">
        <f t="shared" si="333"/>
        <v>3</v>
      </c>
      <c r="P3072" s="39">
        <f t="shared" si="334"/>
        <v>20.88</v>
      </c>
      <c r="Q3072" s="39" t="s">
        <v>8346</v>
      </c>
      <c r="R3072" s="39" t="s">
        <v>8317</v>
      </c>
      <c r="S3072" s="42">
        <f t="shared" si="329"/>
        <v>42690.733446400467</v>
      </c>
      <c r="T3072" s="42">
        <f t="shared" si="330"/>
        <v>42711.733439456017</v>
      </c>
      <c r="U3072" s="40">
        <f t="shared" si="331"/>
        <v>2016</v>
      </c>
      <c r="V3072" s="40">
        <f t="shared" si="332"/>
        <v>2016</v>
      </c>
      <c r="W3072" s="50">
        <f t="shared" si="335"/>
        <v>20.999993055549567</v>
      </c>
    </row>
    <row r="3073" spans="1:23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13">
        <f t="shared" si="333"/>
        <v>60</v>
      </c>
      <c r="P3073" s="39">
        <f t="shared" si="334"/>
        <v>61.31</v>
      </c>
      <c r="Q3073" s="39" t="s">
        <v>8346</v>
      </c>
      <c r="R3073" s="39" t="s">
        <v>8317</v>
      </c>
      <c r="S3073" s="42">
        <f t="shared" si="329"/>
        <v>42097.732424548609</v>
      </c>
      <c r="T3073" s="42">
        <f t="shared" si="330"/>
        <v>42115.249316435191</v>
      </c>
      <c r="U3073" s="40">
        <f t="shared" si="331"/>
        <v>2015</v>
      </c>
      <c r="V3073" s="40">
        <f t="shared" si="332"/>
        <v>2015</v>
      </c>
      <c r="W3073" s="50">
        <f t="shared" si="335"/>
        <v>17.516891886582016</v>
      </c>
    </row>
    <row r="3074" spans="1:23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13">
        <f t="shared" si="333"/>
        <v>0</v>
      </c>
      <c r="P3074" s="39">
        <f t="shared" si="334"/>
        <v>1</v>
      </c>
      <c r="Q3074" s="39" t="s">
        <v>8346</v>
      </c>
      <c r="R3074" s="39" t="s">
        <v>8317</v>
      </c>
      <c r="S3074" s="42">
        <f t="shared" ref="S3074:S3137" si="336">((((LEFT(J3074,10) &amp; "." &amp; RIGHT(J3074,3))/60)/60)/24)+DATE(1970,1,1)</f>
        <v>42658.690535439819</v>
      </c>
      <c r="T3074" s="42">
        <f t="shared" ref="T3074:T3137" si="337">((((LEFT(I3074,10) &amp; "." &amp; RIGHT(I3074,3))/60)/60)/24)+DATE(1970,1,1)</f>
        <v>42673.073622222219</v>
      </c>
      <c r="U3074" s="40">
        <f t="shared" ref="U3074:U3137" si="338">YEAR(T3074)</f>
        <v>2016</v>
      </c>
      <c r="V3074" s="40">
        <f t="shared" ref="V3074:V3137" si="339">YEAR(S3074)</f>
        <v>2016</v>
      </c>
      <c r="W3074" s="50">
        <f t="shared" si="335"/>
        <v>14.383086782399914</v>
      </c>
    </row>
    <row r="3075" spans="1:23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13">
        <f t="shared" ref="O3075:O3138" si="340">IFERROR(ROUND(E3075/D3075*100,0),"no backers")</f>
        <v>0</v>
      </c>
      <c r="P3075" s="39">
        <f t="shared" ref="P3075:P3138" si="341">IFERROR(ROUND(E3075/L3075,2),0)</f>
        <v>92.14</v>
      </c>
      <c r="Q3075" s="39" t="s">
        <v>8346</v>
      </c>
      <c r="R3075" s="39" t="s">
        <v>8317</v>
      </c>
      <c r="S3075" s="42">
        <f t="shared" si="336"/>
        <v>42111.684038194449</v>
      </c>
      <c r="T3075" s="42">
        <f t="shared" si="337"/>
        <v>42169.804867361112</v>
      </c>
      <c r="U3075" s="40">
        <f t="shared" si="338"/>
        <v>2015</v>
      </c>
      <c r="V3075" s="40">
        <f t="shared" si="339"/>
        <v>2015</v>
      </c>
      <c r="W3075" s="50">
        <f t="shared" ref="W3075:W3138" si="342">T3075-S3075</f>
        <v>58.120829166662588</v>
      </c>
    </row>
    <row r="3076" spans="1:23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13">
        <f t="shared" si="340"/>
        <v>0</v>
      </c>
      <c r="P3076" s="39">
        <f t="shared" si="341"/>
        <v>7.33</v>
      </c>
      <c r="Q3076" s="39" t="s">
        <v>8346</v>
      </c>
      <c r="R3076" s="39" t="s">
        <v>8317</v>
      </c>
      <c r="S3076" s="42">
        <f t="shared" si="336"/>
        <v>42409.571288877312</v>
      </c>
      <c r="T3076" s="42">
        <f t="shared" si="337"/>
        <v>42439.571288877312</v>
      </c>
      <c r="U3076" s="40">
        <f t="shared" si="338"/>
        <v>2016</v>
      </c>
      <c r="V3076" s="40">
        <f t="shared" si="339"/>
        <v>2016</v>
      </c>
      <c r="W3076" s="50">
        <f t="shared" si="342"/>
        <v>30</v>
      </c>
    </row>
    <row r="3077" spans="1:23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13">
        <f t="shared" si="340"/>
        <v>9</v>
      </c>
      <c r="P3077" s="39">
        <f t="shared" si="341"/>
        <v>64.8</v>
      </c>
      <c r="Q3077" s="39" t="s">
        <v>8346</v>
      </c>
      <c r="R3077" s="39" t="s">
        <v>8317</v>
      </c>
      <c r="S3077" s="42">
        <f t="shared" si="336"/>
        <v>42551.102322222228</v>
      </c>
      <c r="T3077" s="42">
        <f t="shared" si="337"/>
        <v>42601.102322222228</v>
      </c>
      <c r="U3077" s="40">
        <f t="shared" si="338"/>
        <v>2016</v>
      </c>
      <c r="V3077" s="40">
        <f t="shared" si="339"/>
        <v>2016</v>
      </c>
      <c r="W3077" s="50">
        <f t="shared" si="342"/>
        <v>50</v>
      </c>
    </row>
    <row r="3078" spans="1:23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13">
        <f t="shared" si="340"/>
        <v>15</v>
      </c>
      <c r="P3078" s="39">
        <f t="shared" si="341"/>
        <v>30.12</v>
      </c>
      <c r="Q3078" s="39" t="s">
        <v>8346</v>
      </c>
      <c r="R3078" s="39" t="s">
        <v>8317</v>
      </c>
      <c r="S3078" s="42">
        <f t="shared" si="336"/>
        <v>42226.651887997679</v>
      </c>
      <c r="T3078" s="42">
        <f t="shared" si="337"/>
        <v>42286.651887997679</v>
      </c>
      <c r="U3078" s="40">
        <f t="shared" si="338"/>
        <v>2015</v>
      </c>
      <c r="V3078" s="40">
        <f t="shared" si="339"/>
        <v>2015</v>
      </c>
      <c r="W3078" s="50">
        <f t="shared" si="342"/>
        <v>60</v>
      </c>
    </row>
    <row r="3079" spans="1:23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13">
        <f t="shared" si="340"/>
        <v>0</v>
      </c>
      <c r="P3079" s="39">
        <f t="shared" si="341"/>
        <v>52.5</v>
      </c>
      <c r="Q3079" s="39" t="s">
        <v>8346</v>
      </c>
      <c r="R3079" s="39" t="s">
        <v>8317</v>
      </c>
      <c r="S3079" s="42">
        <f t="shared" si="336"/>
        <v>42766.956926828701</v>
      </c>
      <c r="T3079" s="42">
        <f t="shared" si="337"/>
        <v>42796.956926828701</v>
      </c>
      <c r="U3079" s="40">
        <f t="shared" si="338"/>
        <v>2017</v>
      </c>
      <c r="V3079" s="40">
        <f t="shared" si="339"/>
        <v>2017</v>
      </c>
      <c r="W3079" s="50">
        <f t="shared" si="342"/>
        <v>30</v>
      </c>
    </row>
    <row r="3080" spans="1:23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13">
        <f t="shared" si="340"/>
        <v>0</v>
      </c>
      <c r="P3080" s="39">
        <f t="shared" si="341"/>
        <v>23.67</v>
      </c>
      <c r="Q3080" s="39" t="s">
        <v>8346</v>
      </c>
      <c r="R3080" s="39" t="s">
        <v>8317</v>
      </c>
      <c r="S3080" s="42">
        <f t="shared" si="336"/>
        <v>42031.138840219908</v>
      </c>
      <c r="T3080" s="42">
        <f t="shared" si="337"/>
        <v>42061.138840219908</v>
      </c>
      <c r="U3080" s="40">
        <f t="shared" si="338"/>
        <v>2015</v>
      </c>
      <c r="V3080" s="40">
        <f t="shared" si="339"/>
        <v>2015</v>
      </c>
      <c r="W3080" s="50">
        <f t="shared" si="342"/>
        <v>30</v>
      </c>
    </row>
    <row r="3081" spans="1:23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13">
        <f t="shared" si="340"/>
        <v>1</v>
      </c>
      <c r="P3081" s="39">
        <f t="shared" si="341"/>
        <v>415.78</v>
      </c>
      <c r="Q3081" s="39" t="s">
        <v>8346</v>
      </c>
      <c r="R3081" s="39" t="s">
        <v>8317</v>
      </c>
      <c r="S3081" s="42">
        <f t="shared" si="336"/>
        <v>42055.713368460652</v>
      </c>
      <c r="T3081" s="42">
        <f t="shared" si="337"/>
        <v>42085.671706423615</v>
      </c>
      <c r="U3081" s="40">
        <f t="shared" si="338"/>
        <v>2015</v>
      </c>
      <c r="V3081" s="40">
        <f t="shared" si="339"/>
        <v>2015</v>
      </c>
      <c r="W3081" s="50">
        <f t="shared" si="342"/>
        <v>29.958337962962105</v>
      </c>
    </row>
    <row r="3082" spans="1:23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13">
        <f t="shared" si="340"/>
        <v>0</v>
      </c>
      <c r="P3082" s="39">
        <f t="shared" si="341"/>
        <v>53.71</v>
      </c>
      <c r="Q3082" s="39" t="s">
        <v>8346</v>
      </c>
      <c r="R3082" s="39" t="s">
        <v>8317</v>
      </c>
      <c r="S3082" s="42">
        <f t="shared" si="336"/>
        <v>41940.028296805554</v>
      </c>
      <c r="T3082" s="42">
        <f t="shared" si="337"/>
        <v>42000.069958842592</v>
      </c>
      <c r="U3082" s="40">
        <f t="shared" si="338"/>
        <v>2014</v>
      </c>
      <c r="V3082" s="40">
        <f t="shared" si="339"/>
        <v>2014</v>
      </c>
      <c r="W3082" s="50">
        <f t="shared" si="342"/>
        <v>60.041662037037895</v>
      </c>
    </row>
    <row r="3083" spans="1:23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13">
        <f t="shared" si="340"/>
        <v>0</v>
      </c>
      <c r="P3083" s="39">
        <f t="shared" si="341"/>
        <v>420.6</v>
      </c>
      <c r="Q3083" s="39" t="s">
        <v>8346</v>
      </c>
      <c r="R3083" s="39" t="s">
        <v>8317</v>
      </c>
      <c r="S3083" s="42">
        <f t="shared" si="336"/>
        <v>42237.1816191088</v>
      </c>
      <c r="T3083" s="42">
        <f t="shared" si="337"/>
        <v>42267.1816191088</v>
      </c>
      <c r="U3083" s="40">
        <f t="shared" si="338"/>
        <v>2015</v>
      </c>
      <c r="V3083" s="40">
        <f t="shared" si="339"/>
        <v>2015</v>
      </c>
      <c r="W3083" s="50">
        <f t="shared" si="342"/>
        <v>30</v>
      </c>
    </row>
    <row r="3084" spans="1:23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13">
        <f t="shared" si="340"/>
        <v>0</v>
      </c>
      <c r="P3084" s="39">
        <f t="shared" si="341"/>
        <v>0</v>
      </c>
      <c r="Q3084" s="39" t="s">
        <v>8346</v>
      </c>
      <c r="R3084" s="39" t="s">
        <v>8317</v>
      </c>
      <c r="S3084" s="42">
        <f t="shared" si="336"/>
        <v>42293.922990115738</v>
      </c>
      <c r="T3084" s="42">
        <f t="shared" si="337"/>
        <v>42323.964663726852</v>
      </c>
      <c r="U3084" s="40">
        <f t="shared" si="338"/>
        <v>2015</v>
      </c>
      <c r="V3084" s="40">
        <f t="shared" si="339"/>
        <v>2015</v>
      </c>
      <c r="W3084" s="50">
        <f t="shared" si="342"/>
        <v>30.041673611114675</v>
      </c>
    </row>
    <row r="3085" spans="1:23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13">
        <f t="shared" si="340"/>
        <v>0</v>
      </c>
      <c r="P3085" s="39">
        <f t="shared" si="341"/>
        <v>18.670000000000002</v>
      </c>
      <c r="Q3085" s="39" t="s">
        <v>8346</v>
      </c>
      <c r="R3085" s="39" t="s">
        <v>8317</v>
      </c>
      <c r="S3085" s="42">
        <f t="shared" si="336"/>
        <v>41853.563405995374</v>
      </c>
      <c r="T3085" s="42">
        <f t="shared" si="337"/>
        <v>41883.208340277779</v>
      </c>
      <c r="U3085" s="40">
        <f t="shared" si="338"/>
        <v>2014</v>
      </c>
      <c r="V3085" s="40">
        <f t="shared" si="339"/>
        <v>2014</v>
      </c>
      <c r="W3085" s="50">
        <f t="shared" si="342"/>
        <v>29.644934282405302</v>
      </c>
    </row>
    <row r="3086" spans="1:23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13">
        <f t="shared" si="340"/>
        <v>12</v>
      </c>
      <c r="P3086" s="39">
        <f t="shared" si="341"/>
        <v>78.33</v>
      </c>
      <c r="Q3086" s="39" t="s">
        <v>8346</v>
      </c>
      <c r="R3086" s="39" t="s">
        <v>8317</v>
      </c>
      <c r="S3086" s="42">
        <f t="shared" si="336"/>
        <v>42100.723749201388</v>
      </c>
      <c r="T3086" s="42">
        <f t="shared" si="337"/>
        <v>42129.7833412037</v>
      </c>
      <c r="U3086" s="40">
        <f t="shared" si="338"/>
        <v>2015</v>
      </c>
      <c r="V3086" s="40">
        <f t="shared" si="339"/>
        <v>2015</v>
      </c>
      <c r="W3086" s="50">
        <f t="shared" si="342"/>
        <v>29.059592002311547</v>
      </c>
    </row>
    <row r="3087" spans="1:23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13">
        <f t="shared" si="340"/>
        <v>2</v>
      </c>
      <c r="P3087" s="39">
        <f t="shared" si="341"/>
        <v>67.78</v>
      </c>
      <c r="Q3087" s="39" t="s">
        <v>8346</v>
      </c>
      <c r="R3087" s="39" t="s">
        <v>8317</v>
      </c>
      <c r="S3087" s="42">
        <f t="shared" si="336"/>
        <v>42246.883786562496</v>
      </c>
      <c r="T3087" s="42">
        <f t="shared" si="337"/>
        <v>42276.883786562496</v>
      </c>
      <c r="U3087" s="40">
        <f t="shared" si="338"/>
        <v>2015</v>
      </c>
      <c r="V3087" s="40">
        <f t="shared" si="339"/>
        <v>2015</v>
      </c>
      <c r="W3087" s="50">
        <f t="shared" si="342"/>
        <v>30</v>
      </c>
    </row>
    <row r="3088" spans="1:23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13">
        <f t="shared" si="340"/>
        <v>0</v>
      </c>
      <c r="P3088" s="39">
        <f t="shared" si="341"/>
        <v>16.670000000000002</v>
      </c>
      <c r="Q3088" s="39" t="s">
        <v>8346</v>
      </c>
      <c r="R3088" s="39" t="s">
        <v>8317</v>
      </c>
      <c r="S3088" s="42">
        <f t="shared" si="336"/>
        <v>42173.670828229166</v>
      </c>
      <c r="T3088" s="42">
        <f t="shared" si="337"/>
        <v>42233.670828229166</v>
      </c>
      <c r="U3088" s="40">
        <f t="shared" si="338"/>
        <v>2015</v>
      </c>
      <c r="V3088" s="40">
        <f t="shared" si="339"/>
        <v>2015</v>
      </c>
      <c r="W3088" s="50">
        <f t="shared" si="342"/>
        <v>60</v>
      </c>
    </row>
    <row r="3089" spans="1:23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13">
        <f t="shared" si="340"/>
        <v>1</v>
      </c>
      <c r="P3089" s="39">
        <f t="shared" si="341"/>
        <v>62.5</v>
      </c>
      <c r="Q3089" s="39" t="s">
        <v>8346</v>
      </c>
      <c r="R3089" s="39" t="s">
        <v>8317</v>
      </c>
      <c r="S3089" s="42">
        <f t="shared" si="336"/>
        <v>42665.150351736112</v>
      </c>
      <c r="T3089" s="42">
        <f t="shared" si="337"/>
        <v>42725.19202534722</v>
      </c>
      <c r="U3089" s="40">
        <f t="shared" si="338"/>
        <v>2016</v>
      </c>
      <c r="V3089" s="40">
        <f t="shared" si="339"/>
        <v>2016</v>
      </c>
      <c r="W3089" s="50">
        <f t="shared" si="342"/>
        <v>60.041673611107399</v>
      </c>
    </row>
    <row r="3090" spans="1:23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13">
        <f t="shared" si="340"/>
        <v>0</v>
      </c>
      <c r="P3090" s="39">
        <f t="shared" si="341"/>
        <v>42</v>
      </c>
      <c r="Q3090" s="39" t="s">
        <v>8346</v>
      </c>
      <c r="R3090" s="39" t="s">
        <v>8317</v>
      </c>
      <c r="S3090" s="42">
        <f t="shared" si="336"/>
        <v>41981.572306099537</v>
      </c>
      <c r="T3090" s="42">
        <f t="shared" si="337"/>
        <v>42012.570144212965</v>
      </c>
      <c r="U3090" s="40">
        <f t="shared" si="338"/>
        <v>2015</v>
      </c>
      <c r="V3090" s="40">
        <f t="shared" si="339"/>
        <v>2014</v>
      </c>
      <c r="W3090" s="50">
        <f t="shared" si="342"/>
        <v>30.997838113427861</v>
      </c>
    </row>
    <row r="3091" spans="1:23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13">
        <f t="shared" si="340"/>
        <v>23</v>
      </c>
      <c r="P3091" s="39">
        <f t="shared" si="341"/>
        <v>130.09</v>
      </c>
      <c r="Q3091" s="39" t="s">
        <v>8346</v>
      </c>
      <c r="R3091" s="39" t="s">
        <v>8317</v>
      </c>
      <c r="S3091" s="42">
        <f t="shared" si="336"/>
        <v>42528.542632905097</v>
      </c>
      <c r="T3091" s="42">
        <f t="shared" si="337"/>
        <v>42560.082645138886</v>
      </c>
      <c r="U3091" s="40">
        <f t="shared" si="338"/>
        <v>2016</v>
      </c>
      <c r="V3091" s="40">
        <f t="shared" si="339"/>
        <v>2016</v>
      </c>
      <c r="W3091" s="50">
        <f t="shared" si="342"/>
        <v>31.54001223378873</v>
      </c>
    </row>
    <row r="3092" spans="1:23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13">
        <f t="shared" si="340"/>
        <v>5</v>
      </c>
      <c r="P3092" s="39">
        <f t="shared" si="341"/>
        <v>1270.22</v>
      </c>
      <c r="Q3092" s="39" t="s">
        <v>8346</v>
      </c>
      <c r="R3092" s="39" t="s">
        <v>8317</v>
      </c>
      <c r="S3092" s="42">
        <f t="shared" si="336"/>
        <v>42065.818809548611</v>
      </c>
      <c r="T3092" s="42">
        <f t="shared" si="337"/>
        <v>42125.777147511573</v>
      </c>
      <c r="U3092" s="40">
        <f t="shared" si="338"/>
        <v>2015</v>
      </c>
      <c r="V3092" s="40">
        <f t="shared" si="339"/>
        <v>2015</v>
      </c>
      <c r="W3092" s="50">
        <f t="shared" si="342"/>
        <v>59.958337962962105</v>
      </c>
    </row>
    <row r="3093" spans="1:23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13">
        <f t="shared" si="340"/>
        <v>16</v>
      </c>
      <c r="P3093" s="39">
        <f t="shared" si="341"/>
        <v>88.44</v>
      </c>
      <c r="Q3093" s="39" t="s">
        <v>8346</v>
      </c>
      <c r="R3093" s="39" t="s">
        <v>8317</v>
      </c>
      <c r="S3093" s="42">
        <f t="shared" si="336"/>
        <v>42566.948422951391</v>
      </c>
      <c r="T3093" s="42">
        <f t="shared" si="337"/>
        <v>42596.948422951391</v>
      </c>
      <c r="U3093" s="40">
        <f t="shared" si="338"/>
        <v>2016</v>
      </c>
      <c r="V3093" s="40">
        <f t="shared" si="339"/>
        <v>2016</v>
      </c>
      <c r="W3093" s="50">
        <f t="shared" si="342"/>
        <v>30</v>
      </c>
    </row>
    <row r="3094" spans="1:23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13">
        <f t="shared" si="340"/>
        <v>1</v>
      </c>
      <c r="P3094" s="39">
        <f t="shared" si="341"/>
        <v>56.34</v>
      </c>
      <c r="Q3094" s="39" t="s">
        <v>8346</v>
      </c>
      <c r="R3094" s="39" t="s">
        <v>8317</v>
      </c>
      <c r="S3094" s="42">
        <f t="shared" si="336"/>
        <v>42255.619362407408</v>
      </c>
      <c r="T3094" s="42">
        <f t="shared" si="337"/>
        <v>42292.916671296298</v>
      </c>
      <c r="U3094" s="40">
        <f t="shared" si="338"/>
        <v>2015</v>
      </c>
      <c r="V3094" s="40">
        <f t="shared" si="339"/>
        <v>2015</v>
      </c>
      <c r="W3094" s="50">
        <f t="shared" si="342"/>
        <v>37.297308888890257</v>
      </c>
    </row>
    <row r="3095" spans="1:23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13">
        <f t="shared" si="340"/>
        <v>23</v>
      </c>
      <c r="P3095" s="39">
        <f t="shared" si="341"/>
        <v>53.53</v>
      </c>
      <c r="Q3095" s="39" t="s">
        <v>8346</v>
      </c>
      <c r="R3095" s="39" t="s">
        <v>8317</v>
      </c>
      <c r="S3095" s="42">
        <f t="shared" si="336"/>
        <v>41760.909050243055</v>
      </c>
      <c r="T3095" s="42">
        <f t="shared" si="337"/>
        <v>41791.165973842595</v>
      </c>
      <c r="U3095" s="40">
        <f t="shared" si="338"/>
        <v>2014</v>
      </c>
      <c r="V3095" s="40">
        <f t="shared" si="339"/>
        <v>2014</v>
      </c>
      <c r="W3095" s="50">
        <f t="shared" si="342"/>
        <v>30.256923599539732</v>
      </c>
    </row>
    <row r="3096" spans="1:23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13">
        <f t="shared" si="340"/>
        <v>0</v>
      </c>
      <c r="P3096" s="39">
        <f t="shared" si="341"/>
        <v>25</v>
      </c>
      <c r="Q3096" s="39" t="s">
        <v>8346</v>
      </c>
      <c r="R3096" s="39" t="s">
        <v>8317</v>
      </c>
      <c r="S3096" s="42">
        <f t="shared" si="336"/>
        <v>42207.795798101855</v>
      </c>
      <c r="T3096" s="42">
        <f t="shared" si="337"/>
        <v>42267.795798101855</v>
      </c>
      <c r="U3096" s="40">
        <f t="shared" si="338"/>
        <v>2015</v>
      </c>
      <c r="V3096" s="40">
        <f t="shared" si="339"/>
        <v>2015</v>
      </c>
      <c r="W3096" s="50">
        <f t="shared" si="342"/>
        <v>60</v>
      </c>
    </row>
    <row r="3097" spans="1:23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13">
        <f t="shared" si="340"/>
        <v>0</v>
      </c>
      <c r="P3097" s="39">
        <f t="shared" si="341"/>
        <v>50</v>
      </c>
      <c r="Q3097" s="39" t="s">
        <v>8346</v>
      </c>
      <c r="R3097" s="39" t="s">
        <v>8317</v>
      </c>
      <c r="S3097" s="42">
        <f t="shared" si="336"/>
        <v>42523.025240509261</v>
      </c>
      <c r="T3097" s="42">
        <f t="shared" si="337"/>
        <v>42583.025240509261</v>
      </c>
      <c r="U3097" s="40">
        <f t="shared" si="338"/>
        <v>2016</v>
      </c>
      <c r="V3097" s="40">
        <f t="shared" si="339"/>
        <v>2016</v>
      </c>
      <c r="W3097" s="50">
        <f t="shared" si="342"/>
        <v>60</v>
      </c>
    </row>
    <row r="3098" spans="1:23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13">
        <f t="shared" si="340"/>
        <v>4</v>
      </c>
      <c r="P3098" s="39">
        <f t="shared" si="341"/>
        <v>56.79</v>
      </c>
      <c r="Q3098" s="39" t="s">
        <v>8346</v>
      </c>
      <c r="R3098" s="39" t="s">
        <v>8317</v>
      </c>
      <c r="S3098" s="42">
        <f t="shared" si="336"/>
        <v>42114.82553618055</v>
      </c>
      <c r="T3098" s="42">
        <f t="shared" si="337"/>
        <v>42144.82553618055</v>
      </c>
      <c r="U3098" s="40">
        <f t="shared" si="338"/>
        <v>2015</v>
      </c>
      <c r="V3098" s="40">
        <f t="shared" si="339"/>
        <v>2015</v>
      </c>
      <c r="W3098" s="50">
        <f t="shared" si="342"/>
        <v>30</v>
      </c>
    </row>
    <row r="3099" spans="1:23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13">
        <f t="shared" si="340"/>
        <v>17</v>
      </c>
      <c r="P3099" s="39">
        <f t="shared" si="341"/>
        <v>40.83</v>
      </c>
      <c r="Q3099" s="39" t="s">
        <v>8346</v>
      </c>
      <c r="R3099" s="39" t="s">
        <v>8317</v>
      </c>
      <c r="S3099" s="42">
        <f t="shared" si="336"/>
        <v>42629.503489594907</v>
      </c>
      <c r="T3099" s="42">
        <f t="shared" si="337"/>
        <v>42650.583342592596</v>
      </c>
      <c r="U3099" s="40">
        <f t="shared" si="338"/>
        <v>2016</v>
      </c>
      <c r="V3099" s="40">
        <f t="shared" si="339"/>
        <v>2016</v>
      </c>
      <c r="W3099" s="50">
        <f t="shared" si="342"/>
        <v>21.079852997689159</v>
      </c>
    </row>
    <row r="3100" spans="1:23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13">
        <f t="shared" si="340"/>
        <v>4</v>
      </c>
      <c r="P3100" s="39">
        <f t="shared" si="341"/>
        <v>65.11</v>
      </c>
      <c r="Q3100" s="39" t="s">
        <v>8346</v>
      </c>
      <c r="R3100" s="39" t="s">
        <v>8317</v>
      </c>
      <c r="S3100" s="42">
        <f t="shared" si="336"/>
        <v>42359.792238993061</v>
      </c>
      <c r="T3100" s="42">
        <f t="shared" si="337"/>
        <v>42408.011812731478</v>
      </c>
      <c r="U3100" s="40">
        <f t="shared" si="338"/>
        <v>2016</v>
      </c>
      <c r="V3100" s="40">
        <f t="shared" si="339"/>
        <v>2015</v>
      </c>
      <c r="W3100" s="50">
        <f t="shared" si="342"/>
        <v>48.219573738417239</v>
      </c>
    </row>
    <row r="3101" spans="1:23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13">
        <f t="shared" si="340"/>
        <v>14</v>
      </c>
      <c r="P3101" s="39">
        <f t="shared" si="341"/>
        <v>55.6</v>
      </c>
      <c r="Q3101" s="39" t="s">
        <v>8346</v>
      </c>
      <c r="R3101" s="39" t="s">
        <v>8317</v>
      </c>
      <c r="S3101" s="42">
        <f t="shared" si="336"/>
        <v>42382.189717488429</v>
      </c>
      <c r="T3101" s="42">
        <f t="shared" si="337"/>
        <v>42412.189717488429</v>
      </c>
      <c r="U3101" s="40">
        <f t="shared" si="338"/>
        <v>2016</v>
      </c>
      <c r="V3101" s="40">
        <f t="shared" si="339"/>
        <v>2016</v>
      </c>
      <c r="W3101" s="50">
        <f t="shared" si="342"/>
        <v>30</v>
      </c>
    </row>
    <row r="3102" spans="1:23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13">
        <f t="shared" si="340"/>
        <v>15</v>
      </c>
      <c r="P3102" s="39">
        <f t="shared" si="341"/>
        <v>140.54</v>
      </c>
      <c r="Q3102" s="39" t="s">
        <v>8346</v>
      </c>
      <c r="R3102" s="39" t="s">
        <v>8317</v>
      </c>
      <c r="S3102" s="42">
        <f t="shared" si="336"/>
        <v>41902.622407118055</v>
      </c>
      <c r="T3102" s="42">
        <f t="shared" si="337"/>
        <v>41932.622407118055</v>
      </c>
      <c r="U3102" s="40">
        <f t="shared" si="338"/>
        <v>2014</v>
      </c>
      <c r="V3102" s="40">
        <f t="shared" si="339"/>
        <v>2014</v>
      </c>
      <c r="W3102" s="50">
        <f t="shared" si="342"/>
        <v>30</v>
      </c>
    </row>
    <row r="3103" spans="1:23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13">
        <f t="shared" si="340"/>
        <v>12</v>
      </c>
      <c r="P3103" s="39">
        <f t="shared" si="341"/>
        <v>25</v>
      </c>
      <c r="Q3103" s="39" t="s">
        <v>8346</v>
      </c>
      <c r="R3103" s="39" t="s">
        <v>8317</v>
      </c>
      <c r="S3103" s="42">
        <f t="shared" si="336"/>
        <v>42171.383540937502</v>
      </c>
      <c r="T3103" s="42">
        <f t="shared" si="337"/>
        <v>42201.330559722221</v>
      </c>
      <c r="U3103" s="40">
        <f t="shared" si="338"/>
        <v>2015</v>
      </c>
      <c r="V3103" s="40">
        <f t="shared" si="339"/>
        <v>2015</v>
      </c>
      <c r="W3103" s="50">
        <f t="shared" si="342"/>
        <v>29.947018784718239</v>
      </c>
    </row>
    <row r="3104" spans="1:23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13">
        <f t="shared" si="340"/>
        <v>39</v>
      </c>
      <c r="P3104" s="39">
        <f t="shared" si="341"/>
        <v>69.53</v>
      </c>
      <c r="Q3104" s="39" t="s">
        <v>8346</v>
      </c>
      <c r="R3104" s="39" t="s">
        <v>8317</v>
      </c>
      <c r="S3104" s="42">
        <f t="shared" si="336"/>
        <v>42555.340495578705</v>
      </c>
      <c r="T3104" s="42">
        <f t="shared" si="337"/>
        <v>42605.340495578705</v>
      </c>
      <c r="U3104" s="40">
        <f t="shared" si="338"/>
        <v>2016</v>
      </c>
      <c r="V3104" s="40">
        <f t="shared" si="339"/>
        <v>2016</v>
      </c>
      <c r="W3104" s="50">
        <f t="shared" si="342"/>
        <v>50</v>
      </c>
    </row>
    <row r="3105" spans="1:23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13">
        <f t="shared" si="340"/>
        <v>0</v>
      </c>
      <c r="P3105" s="39">
        <f t="shared" si="341"/>
        <v>5.5</v>
      </c>
      <c r="Q3105" s="39" t="s">
        <v>8346</v>
      </c>
      <c r="R3105" s="39" t="s">
        <v>8317</v>
      </c>
      <c r="S3105" s="42">
        <f t="shared" si="336"/>
        <v>42107.156327615739</v>
      </c>
      <c r="T3105" s="42">
        <f t="shared" si="337"/>
        <v>42167.156327615739</v>
      </c>
      <c r="U3105" s="40">
        <f t="shared" si="338"/>
        <v>2015</v>
      </c>
      <c r="V3105" s="40">
        <f t="shared" si="339"/>
        <v>2015</v>
      </c>
      <c r="W3105" s="50">
        <f t="shared" si="342"/>
        <v>60</v>
      </c>
    </row>
    <row r="3106" spans="1:23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13">
        <f t="shared" si="340"/>
        <v>30</v>
      </c>
      <c r="P3106" s="39">
        <f t="shared" si="341"/>
        <v>237</v>
      </c>
      <c r="Q3106" s="39" t="s">
        <v>8346</v>
      </c>
      <c r="R3106" s="39" t="s">
        <v>8317</v>
      </c>
      <c r="S3106" s="42">
        <f t="shared" si="336"/>
        <v>42006.908695729173</v>
      </c>
      <c r="T3106" s="42">
        <f t="shared" si="337"/>
        <v>42038.083342592596</v>
      </c>
      <c r="U3106" s="40">
        <f t="shared" si="338"/>
        <v>2015</v>
      </c>
      <c r="V3106" s="40">
        <f t="shared" si="339"/>
        <v>2015</v>
      </c>
      <c r="W3106" s="50">
        <f t="shared" si="342"/>
        <v>31.174646863422822</v>
      </c>
    </row>
    <row r="3107" spans="1:23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13">
        <f t="shared" si="340"/>
        <v>42</v>
      </c>
      <c r="P3107" s="39">
        <f t="shared" si="341"/>
        <v>79.87</v>
      </c>
      <c r="Q3107" s="39" t="s">
        <v>8346</v>
      </c>
      <c r="R3107" s="39" t="s">
        <v>8317</v>
      </c>
      <c r="S3107" s="42">
        <f t="shared" si="336"/>
        <v>41876.718945787034</v>
      </c>
      <c r="T3107" s="42">
        <f t="shared" si="337"/>
        <v>41931.208342592588</v>
      </c>
      <c r="U3107" s="40">
        <f t="shared" si="338"/>
        <v>2014</v>
      </c>
      <c r="V3107" s="40">
        <f t="shared" si="339"/>
        <v>2014</v>
      </c>
      <c r="W3107" s="50">
        <f t="shared" si="342"/>
        <v>54.489396805554861</v>
      </c>
    </row>
    <row r="3108" spans="1:23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13">
        <f t="shared" si="340"/>
        <v>4</v>
      </c>
      <c r="P3108" s="39">
        <f t="shared" si="341"/>
        <v>10.25</v>
      </c>
      <c r="Q3108" s="39" t="s">
        <v>8346</v>
      </c>
      <c r="R3108" s="39" t="s">
        <v>8317</v>
      </c>
      <c r="S3108" s="42">
        <f t="shared" si="336"/>
        <v>42241.429130509263</v>
      </c>
      <c r="T3108" s="42">
        <f t="shared" si="337"/>
        <v>42263.916675925924</v>
      </c>
      <c r="U3108" s="40">
        <f t="shared" si="338"/>
        <v>2015</v>
      </c>
      <c r="V3108" s="40">
        <f t="shared" si="339"/>
        <v>2015</v>
      </c>
      <c r="W3108" s="50">
        <f t="shared" si="342"/>
        <v>22.487545416661305</v>
      </c>
    </row>
    <row r="3109" spans="1:23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13">
        <f t="shared" si="340"/>
        <v>20</v>
      </c>
      <c r="P3109" s="39">
        <f t="shared" si="341"/>
        <v>272.58999999999997</v>
      </c>
      <c r="Q3109" s="39" t="s">
        <v>8346</v>
      </c>
      <c r="R3109" s="39" t="s">
        <v>8317</v>
      </c>
      <c r="S3109" s="42">
        <f t="shared" si="336"/>
        <v>42128.814258692131</v>
      </c>
      <c r="T3109" s="42">
        <f t="shared" si="337"/>
        <v>42135.814256377314</v>
      </c>
      <c r="U3109" s="40">
        <f t="shared" si="338"/>
        <v>2015</v>
      </c>
      <c r="V3109" s="40">
        <f t="shared" si="339"/>
        <v>2015</v>
      </c>
      <c r="W3109" s="50">
        <f t="shared" si="342"/>
        <v>6.9999976851831889</v>
      </c>
    </row>
    <row r="3110" spans="1:23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13">
        <f t="shared" si="340"/>
        <v>0</v>
      </c>
      <c r="P3110" s="39">
        <f t="shared" si="341"/>
        <v>13</v>
      </c>
      <c r="Q3110" s="39" t="s">
        <v>8346</v>
      </c>
      <c r="R3110" s="39" t="s">
        <v>8317</v>
      </c>
      <c r="S3110" s="42">
        <f t="shared" si="336"/>
        <v>42062.680497615744</v>
      </c>
      <c r="T3110" s="42">
        <f t="shared" si="337"/>
        <v>42122.638824004636</v>
      </c>
      <c r="U3110" s="40">
        <f t="shared" si="338"/>
        <v>2015</v>
      </c>
      <c r="V3110" s="40">
        <f t="shared" si="339"/>
        <v>2015</v>
      </c>
      <c r="W3110" s="50">
        <f t="shared" si="342"/>
        <v>59.958326388892601</v>
      </c>
    </row>
    <row r="3111" spans="1:23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13">
        <f t="shared" si="340"/>
        <v>25</v>
      </c>
      <c r="P3111" s="39">
        <f t="shared" si="341"/>
        <v>58.18</v>
      </c>
      <c r="Q3111" s="39" t="s">
        <v>8346</v>
      </c>
      <c r="R3111" s="39" t="s">
        <v>8317</v>
      </c>
      <c r="S3111" s="42">
        <f t="shared" si="336"/>
        <v>41844.125125115737</v>
      </c>
      <c r="T3111" s="42">
        <f t="shared" si="337"/>
        <v>41879.125125115737</v>
      </c>
      <c r="U3111" s="40">
        <f t="shared" si="338"/>
        <v>2014</v>
      </c>
      <c r="V3111" s="40">
        <f t="shared" si="339"/>
        <v>2014</v>
      </c>
      <c r="W3111" s="50">
        <f t="shared" si="342"/>
        <v>35</v>
      </c>
    </row>
    <row r="3112" spans="1:23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13">
        <f t="shared" si="340"/>
        <v>0</v>
      </c>
      <c r="P3112" s="39">
        <f t="shared" si="341"/>
        <v>10</v>
      </c>
      <c r="Q3112" s="39" t="s">
        <v>8346</v>
      </c>
      <c r="R3112" s="39" t="s">
        <v>8317</v>
      </c>
      <c r="S3112" s="42">
        <f t="shared" si="336"/>
        <v>42745.031471284718</v>
      </c>
      <c r="T3112" s="42">
        <f t="shared" si="337"/>
        <v>42785.031471284718</v>
      </c>
      <c r="U3112" s="40">
        <f t="shared" si="338"/>
        <v>2017</v>
      </c>
      <c r="V3112" s="40">
        <f t="shared" si="339"/>
        <v>2017</v>
      </c>
      <c r="W3112" s="50">
        <f t="shared" si="342"/>
        <v>40</v>
      </c>
    </row>
    <row r="3113" spans="1:23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13">
        <f t="shared" si="340"/>
        <v>27</v>
      </c>
      <c r="P3113" s="39">
        <f t="shared" si="341"/>
        <v>70.11</v>
      </c>
      <c r="Q3113" s="39" t="s">
        <v>8346</v>
      </c>
      <c r="R3113" s="39" t="s">
        <v>8317</v>
      </c>
      <c r="S3113" s="42">
        <f t="shared" si="336"/>
        <v>41885.595148379631</v>
      </c>
      <c r="T3113" s="42">
        <f t="shared" si="337"/>
        <v>41916.595141435188</v>
      </c>
      <c r="U3113" s="40">
        <f t="shared" si="338"/>
        <v>2014</v>
      </c>
      <c r="V3113" s="40">
        <f t="shared" si="339"/>
        <v>2014</v>
      </c>
      <c r="W3113" s="50">
        <f t="shared" si="342"/>
        <v>30.999993055556843</v>
      </c>
    </row>
    <row r="3114" spans="1:23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13">
        <f t="shared" si="340"/>
        <v>5</v>
      </c>
      <c r="P3114" s="39">
        <f t="shared" si="341"/>
        <v>57.89</v>
      </c>
      <c r="Q3114" s="39" t="s">
        <v>8346</v>
      </c>
      <c r="R3114" s="39" t="s">
        <v>8317</v>
      </c>
      <c r="S3114" s="42">
        <f t="shared" si="336"/>
        <v>42615.121932106485</v>
      </c>
      <c r="T3114" s="42">
        <f t="shared" si="337"/>
        <v>42675.121932106485</v>
      </c>
      <c r="U3114" s="40">
        <f t="shared" si="338"/>
        <v>2016</v>
      </c>
      <c r="V3114" s="40">
        <f t="shared" si="339"/>
        <v>2016</v>
      </c>
      <c r="W3114" s="50">
        <f t="shared" si="342"/>
        <v>60</v>
      </c>
    </row>
    <row r="3115" spans="1:23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13">
        <f t="shared" si="340"/>
        <v>4</v>
      </c>
      <c r="P3115" s="39">
        <f t="shared" si="341"/>
        <v>125.27</v>
      </c>
      <c r="Q3115" s="39" t="s">
        <v>8346</v>
      </c>
      <c r="R3115" s="39" t="s">
        <v>8317</v>
      </c>
      <c r="S3115" s="42">
        <f t="shared" si="336"/>
        <v>42081.731284513895</v>
      </c>
      <c r="T3115" s="42">
        <f t="shared" si="337"/>
        <v>42111.731284513895</v>
      </c>
      <c r="U3115" s="40">
        <f t="shared" si="338"/>
        <v>2015</v>
      </c>
      <c r="V3115" s="40">
        <f t="shared" si="339"/>
        <v>2015</v>
      </c>
      <c r="W3115" s="50">
        <f t="shared" si="342"/>
        <v>30</v>
      </c>
    </row>
    <row r="3116" spans="1:23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13">
        <f t="shared" si="340"/>
        <v>0</v>
      </c>
      <c r="P3116" s="39">
        <f t="shared" si="341"/>
        <v>0</v>
      </c>
      <c r="Q3116" s="39" t="s">
        <v>8346</v>
      </c>
      <c r="R3116" s="39" t="s">
        <v>8317</v>
      </c>
      <c r="S3116" s="42">
        <f t="shared" si="336"/>
        <v>41843.632526041663</v>
      </c>
      <c r="T3116" s="42">
        <f t="shared" si="337"/>
        <v>41903.632526041663</v>
      </c>
      <c r="U3116" s="40">
        <f t="shared" si="338"/>
        <v>2014</v>
      </c>
      <c r="V3116" s="40">
        <f t="shared" si="339"/>
        <v>2014</v>
      </c>
      <c r="W3116" s="50">
        <f t="shared" si="342"/>
        <v>60</v>
      </c>
    </row>
    <row r="3117" spans="1:23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13">
        <f t="shared" si="340"/>
        <v>3</v>
      </c>
      <c r="P3117" s="39">
        <f t="shared" si="341"/>
        <v>300</v>
      </c>
      <c r="Q3117" s="39" t="s">
        <v>8346</v>
      </c>
      <c r="R3117" s="39" t="s">
        <v>8317</v>
      </c>
      <c r="S3117" s="42">
        <f t="shared" si="336"/>
        <v>42496.447076701385</v>
      </c>
      <c r="T3117" s="42">
        <f t="shared" si="337"/>
        <v>42526.447076701385</v>
      </c>
      <c r="U3117" s="40">
        <f t="shared" si="338"/>
        <v>2016</v>
      </c>
      <c r="V3117" s="40">
        <f t="shared" si="339"/>
        <v>2016</v>
      </c>
      <c r="W3117" s="50">
        <f t="shared" si="342"/>
        <v>30</v>
      </c>
    </row>
    <row r="3118" spans="1:23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13">
        <f t="shared" si="340"/>
        <v>57</v>
      </c>
      <c r="P3118" s="39">
        <f t="shared" si="341"/>
        <v>43</v>
      </c>
      <c r="Q3118" s="39" t="s">
        <v>8346</v>
      </c>
      <c r="R3118" s="39" t="s">
        <v>8317</v>
      </c>
      <c r="S3118" s="42">
        <f t="shared" si="336"/>
        <v>42081.515339409729</v>
      </c>
      <c r="T3118" s="42">
        <f t="shared" si="337"/>
        <v>42095.515346354165</v>
      </c>
      <c r="U3118" s="40">
        <f t="shared" si="338"/>
        <v>2015</v>
      </c>
      <c r="V3118" s="40">
        <f t="shared" si="339"/>
        <v>2015</v>
      </c>
      <c r="W3118" s="50">
        <f t="shared" si="342"/>
        <v>14.000006944435881</v>
      </c>
    </row>
    <row r="3119" spans="1:23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13">
        <f t="shared" si="340"/>
        <v>0</v>
      </c>
      <c r="P3119" s="39">
        <f t="shared" si="341"/>
        <v>1</v>
      </c>
      <c r="Q3119" s="39" t="s">
        <v>8346</v>
      </c>
      <c r="R3119" s="39" t="s">
        <v>8317</v>
      </c>
      <c r="S3119" s="42">
        <f t="shared" si="336"/>
        <v>42509.374541203702</v>
      </c>
      <c r="T3119" s="42">
        <f t="shared" si="337"/>
        <v>42517.550008333332</v>
      </c>
      <c r="U3119" s="40">
        <f t="shared" si="338"/>
        <v>2016</v>
      </c>
      <c r="V3119" s="40">
        <f t="shared" si="339"/>
        <v>2016</v>
      </c>
      <c r="W3119" s="50">
        <f t="shared" si="342"/>
        <v>8.1754671296293964</v>
      </c>
    </row>
    <row r="3120" spans="1:23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13">
        <f t="shared" si="340"/>
        <v>0</v>
      </c>
      <c r="P3120" s="39">
        <f t="shared" si="341"/>
        <v>775</v>
      </c>
      <c r="Q3120" s="39" t="s">
        <v>8346</v>
      </c>
      <c r="R3120" s="39" t="s">
        <v>8317</v>
      </c>
      <c r="S3120" s="42">
        <f t="shared" si="336"/>
        <v>42534.649573182869</v>
      </c>
      <c r="T3120" s="42">
        <f t="shared" si="337"/>
        <v>42553.649580127312</v>
      </c>
      <c r="U3120" s="40">
        <f t="shared" si="338"/>
        <v>2016</v>
      </c>
      <c r="V3120" s="40">
        <f t="shared" si="339"/>
        <v>2016</v>
      </c>
      <c r="W3120" s="50">
        <f t="shared" si="342"/>
        <v>19.000006944443157</v>
      </c>
    </row>
    <row r="3121" spans="1:23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13">
        <f t="shared" si="340"/>
        <v>0</v>
      </c>
      <c r="P3121" s="39">
        <f t="shared" si="341"/>
        <v>5</v>
      </c>
      <c r="Q3121" s="39" t="s">
        <v>8346</v>
      </c>
      <c r="R3121" s="39" t="s">
        <v>8317</v>
      </c>
      <c r="S3121" s="42">
        <f t="shared" si="336"/>
        <v>42060.045513101853</v>
      </c>
      <c r="T3121" s="42">
        <f t="shared" si="337"/>
        <v>42090.003851064816</v>
      </c>
      <c r="U3121" s="40">
        <f t="shared" si="338"/>
        <v>2015</v>
      </c>
      <c r="V3121" s="40">
        <f t="shared" si="339"/>
        <v>2015</v>
      </c>
      <c r="W3121" s="50">
        <f t="shared" si="342"/>
        <v>29.958337962962105</v>
      </c>
    </row>
    <row r="3122" spans="1:23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13">
        <f t="shared" si="340"/>
        <v>0</v>
      </c>
      <c r="P3122" s="39">
        <f t="shared" si="341"/>
        <v>12.8</v>
      </c>
      <c r="Q3122" s="39" t="s">
        <v>8346</v>
      </c>
      <c r="R3122" s="39" t="s">
        <v>8317</v>
      </c>
      <c r="S3122" s="42">
        <f t="shared" si="336"/>
        <v>42435.942092546291</v>
      </c>
      <c r="T3122" s="42">
        <f t="shared" si="337"/>
        <v>42495.900418935184</v>
      </c>
      <c r="U3122" s="40">
        <f t="shared" si="338"/>
        <v>2016</v>
      </c>
      <c r="V3122" s="40">
        <f t="shared" si="339"/>
        <v>2016</v>
      </c>
      <c r="W3122" s="50">
        <f t="shared" si="342"/>
        <v>59.958326388892601</v>
      </c>
    </row>
    <row r="3123" spans="1:23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13">
        <f t="shared" si="340"/>
        <v>1</v>
      </c>
      <c r="P3123" s="39">
        <f t="shared" si="341"/>
        <v>10</v>
      </c>
      <c r="Q3123" s="39" t="s">
        <v>8346</v>
      </c>
      <c r="R3123" s="39" t="s">
        <v>8317</v>
      </c>
      <c r="S3123" s="42">
        <f t="shared" si="336"/>
        <v>41848.679807118053</v>
      </c>
      <c r="T3123" s="42">
        <f t="shared" si="337"/>
        <v>41908.679807118053</v>
      </c>
      <c r="U3123" s="40">
        <f t="shared" si="338"/>
        <v>2014</v>
      </c>
      <c r="V3123" s="40">
        <f t="shared" si="339"/>
        <v>2014</v>
      </c>
      <c r="W3123" s="50">
        <f t="shared" si="342"/>
        <v>60</v>
      </c>
    </row>
    <row r="3124" spans="1:23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13">
        <f t="shared" si="340"/>
        <v>58</v>
      </c>
      <c r="P3124" s="39">
        <f t="shared" si="341"/>
        <v>58</v>
      </c>
      <c r="Q3124" s="39" t="s">
        <v>8346</v>
      </c>
      <c r="R3124" s="39" t="s">
        <v>8317</v>
      </c>
      <c r="S3124" s="42">
        <f t="shared" si="336"/>
        <v>42678.93208486111</v>
      </c>
      <c r="T3124" s="42">
        <f t="shared" si="337"/>
        <v>42683.973758472217</v>
      </c>
      <c r="U3124" s="40">
        <f t="shared" si="338"/>
        <v>2016</v>
      </c>
      <c r="V3124" s="40">
        <f t="shared" si="339"/>
        <v>2016</v>
      </c>
      <c r="W3124" s="50">
        <f t="shared" si="342"/>
        <v>5.0416736111073988</v>
      </c>
    </row>
    <row r="3125" spans="1:23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13">
        <f t="shared" si="340"/>
        <v>68</v>
      </c>
      <c r="P3125" s="39">
        <f t="shared" si="341"/>
        <v>244.8</v>
      </c>
      <c r="Q3125" s="39" t="s">
        <v>8346</v>
      </c>
      <c r="R3125" s="39" t="s">
        <v>8317</v>
      </c>
      <c r="S3125" s="42">
        <f t="shared" si="336"/>
        <v>42530.993034699073</v>
      </c>
      <c r="T3125" s="42">
        <f t="shared" si="337"/>
        <v>42560.993034699073</v>
      </c>
      <c r="U3125" s="40">
        <f t="shared" si="338"/>
        <v>2016</v>
      </c>
      <c r="V3125" s="40">
        <f t="shared" si="339"/>
        <v>2016</v>
      </c>
      <c r="W3125" s="50">
        <f t="shared" si="342"/>
        <v>30</v>
      </c>
    </row>
    <row r="3126" spans="1:23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13">
        <f t="shared" si="340"/>
        <v>0</v>
      </c>
      <c r="P3126" s="39">
        <f t="shared" si="341"/>
        <v>6.5</v>
      </c>
      <c r="Q3126" s="39" t="s">
        <v>8346</v>
      </c>
      <c r="R3126" s="39" t="s">
        <v>8317</v>
      </c>
      <c r="S3126" s="42">
        <f t="shared" si="336"/>
        <v>41977.780111122687</v>
      </c>
      <c r="T3126" s="42">
        <f t="shared" si="337"/>
        <v>42037.780111122687</v>
      </c>
      <c r="U3126" s="40">
        <f t="shared" si="338"/>
        <v>2015</v>
      </c>
      <c r="V3126" s="40">
        <f t="shared" si="339"/>
        <v>2014</v>
      </c>
      <c r="W3126" s="50">
        <f t="shared" si="342"/>
        <v>60</v>
      </c>
    </row>
    <row r="3127" spans="1:23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13">
        <f t="shared" si="340"/>
        <v>0</v>
      </c>
      <c r="P3127" s="39">
        <f t="shared" si="341"/>
        <v>0</v>
      </c>
      <c r="Q3127" s="39" t="s">
        <v>8346</v>
      </c>
      <c r="R3127" s="39" t="s">
        <v>8317</v>
      </c>
      <c r="S3127" s="42">
        <f t="shared" si="336"/>
        <v>42346.20685962963</v>
      </c>
      <c r="T3127" s="42">
        <f t="shared" si="337"/>
        <v>42376.20685962963</v>
      </c>
      <c r="U3127" s="40">
        <f t="shared" si="338"/>
        <v>2016</v>
      </c>
      <c r="V3127" s="40">
        <f t="shared" si="339"/>
        <v>2015</v>
      </c>
      <c r="W3127" s="50">
        <f t="shared" si="342"/>
        <v>30</v>
      </c>
    </row>
    <row r="3128" spans="1:23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13">
        <f t="shared" si="340"/>
        <v>4</v>
      </c>
      <c r="P3128" s="39">
        <f t="shared" si="341"/>
        <v>61.18</v>
      </c>
      <c r="Q3128" s="39" t="s">
        <v>8346</v>
      </c>
      <c r="R3128" s="39" t="s">
        <v>8317</v>
      </c>
      <c r="S3128" s="42">
        <f t="shared" si="336"/>
        <v>42427.018087523145</v>
      </c>
      <c r="T3128" s="42">
        <f t="shared" si="337"/>
        <v>42456.976413912038</v>
      </c>
      <c r="U3128" s="40">
        <f t="shared" si="338"/>
        <v>2016</v>
      </c>
      <c r="V3128" s="40">
        <f t="shared" si="339"/>
        <v>2016</v>
      </c>
      <c r="W3128" s="50">
        <f t="shared" si="342"/>
        <v>29.958326388892601</v>
      </c>
    </row>
    <row r="3129" spans="1:23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13">
        <f t="shared" si="340"/>
        <v>0</v>
      </c>
      <c r="P3129" s="39">
        <f t="shared" si="341"/>
        <v>0</v>
      </c>
      <c r="Q3129" s="39" t="s">
        <v>8346</v>
      </c>
      <c r="R3129" s="39" t="s">
        <v>8317</v>
      </c>
      <c r="S3129" s="42">
        <f t="shared" si="336"/>
        <v>42034.856817465276</v>
      </c>
      <c r="T3129" s="42">
        <f t="shared" si="337"/>
        <v>42064.856817465276</v>
      </c>
      <c r="U3129" s="40">
        <f t="shared" si="338"/>
        <v>2015</v>
      </c>
      <c r="V3129" s="40">
        <f t="shared" si="339"/>
        <v>2015</v>
      </c>
      <c r="W3129" s="50">
        <f t="shared" si="342"/>
        <v>30</v>
      </c>
    </row>
    <row r="3130" spans="1:23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13">
        <f t="shared" si="340"/>
        <v>109</v>
      </c>
      <c r="P3130" s="39">
        <f t="shared" si="341"/>
        <v>139.24</v>
      </c>
      <c r="Q3130" s="39" t="s">
        <v>8346</v>
      </c>
      <c r="R3130" s="39" t="s">
        <v>8316</v>
      </c>
      <c r="S3130" s="42">
        <f t="shared" si="336"/>
        <v>42780.825714594903</v>
      </c>
      <c r="T3130" s="42">
        <f t="shared" si="337"/>
        <v>42810.784040983795</v>
      </c>
      <c r="U3130" s="40">
        <f t="shared" si="338"/>
        <v>2017</v>
      </c>
      <c r="V3130" s="40">
        <f t="shared" si="339"/>
        <v>2017</v>
      </c>
      <c r="W3130" s="50">
        <f t="shared" si="342"/>
        <v>29.958326388892601</v>
      </c>
    </row>
    <row r="3131" spans="1:23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13">
        <f t="shared" si="340"/>
        <v>1</v>
      </c>
      <c r="P3131" s="39">
        <f t="shared" si="341"/>
        <v>10</v>
      </c>
      <c r="Q3131" s="39" t="s">
        <v>8346</v>
      </c>
      <c r="R3131" s="39" t="s">
        <v>8316</v>
      </c>
      <c r="S3131" s="42">
        <f t="shared" si="336"/>
        <v>42803.842817349534</v>
      </c>
      <c r="T3131" s="42">
        <f t="shared" si="337"/>
        <v>42843.801155312496</v>
      </c>
      <c r="U3131" s="40">
        <f t="shared" si="338"/>
        <v>2017</v>
      </c>
      <c r="V3131" s="40">
        <f t="shared" si="339"/>
        <v>2017</v>
      </c>
      <c r="W3131" s="50">
        <f t="shared" si="342"/>
        <v>39.958337962962105</v>
      </c>
    </row>
    <row r="3132" spans="1:23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13">
        <f t="shared" si="340"/>
        <v>4</v>
      </c>
      <c r="P3132" s="39">
        <f t="shared" si="341"/>
        <v>93.75</v>
      </c>
      <c r="Q3132" s="39" t="s">
        <v>8346</v>
      </c>
      <c r="R3132" s="39" t="s">
        <v>8316</v>
      </c>
      <c r="S3132" s="42">
        <f t="shared" si="336"/>
        <v>42808.640242083333</v>
      </c>
      <c r="T3132" s="42">
        <f t="shared" si="337"/>
        <v>42839.207649768519</v>
      </c>
      <c r="U3132" s="40">
        <f t="shared" si="338"/>
        <v>2017</v>
      </c>
      <c r="V3132" s="40">
        <f t="shared" si="339"/>
        <v>2017</v>
      </c>
      <c r="W3132" s="50">
        <f t="shared" si="342"/>
        <v>30.567407685186481</v>
      </c>
    </row>
    <row r="3133" spans="1:23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13">
        <f t="shared" si="340"/>
        <v>16</v>
      </c>
      <c r="P3133" s="39">
        <f t="shared" si="341"/>
        <v>53.75</v>
      </c>
      <c r="Q3133" s="39" t="s">
        <v>8346</v>
      </c>
      <c r="R3133" s="39" t="s">
        <v>8316</v>
      </c>
      <c r="S3133" s="42">
        <f t="shared" si="336"/>
        <v>42803.579232002317</v>
      </c>
      <c r="T3133" s="42">
        <f t="shared" si="337"/>
        <v>42833.537558391203</v>
      </c>
      <c r="U3133" s="40">
        <f t="shared" si="338"/>
        <v>2017</v>
      </c>
      <c r="V3133" s="40">
        <f t="shared" si="339"/>
        <v>2017</v>
      </c>
      <c r="W3133" s="50">
        <f t="shared" si="342"/>
        <v>29.958326388885325</v>
      </c>
    </row>
    <row r="3134" spans="1:23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13">
        <f t="shared" si="340"/>
        <v>0</v>
      </c>
      <c r="P3134" s="39">
        <f t="shared" si="341"/>
        <v>10</v>
      </c>
      <c r="Q3134" s="39" t="s">
        <v>8346</v>
      </c>
      <c r="R3134" s="39" t="s">
        <v>8316</v>
      </c>
      <c r="S3134" s="42">
        <f t="shared" si="336"/>
        <v>42786.35023217593</v>
      </c>
      <c r="T3134" s="42">
        <f t="shared" si="337"/>
        <v>42846.308570138892</v>
      </c>
      <c r="U3134" s="40">
        <f t="shared" si="338"/>
        <v>2017</v>
      </c>
      <c r="V3134" s="40">
        <f t="shared" si="339"/>
        <v>2017</v>
      </c>
      <c r="W3134" s="50">
        <f t="shared" si="342"/>
        <v>59.958337962962105</v>
      </c>
    </row>
    <row r="3135" spans="1:23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13">
        <f t="shared" si="340"/>
        <v>108</v>
      </c>
      <c r="P3135" s="39">
        <f t="shared" si="341"/>
        <v>33.75</v>
      </c>
      <c r="Q3135" s="39" t="s">
        <v>8346</v>
      </c>
      <c r="R3135" s="39" t="s">
        <v>8316</v>
      </c>
      <c r="S3135" s="42">
        <f t="shared" si="336"/>
        <v>42788.565213356487</v>
      </c>
      <c r="T3135" s="42">
        <f t="shared" si="337"/>
        <v>42818.523551319449</v>
      </c>
      <c r="U3135" s="40">
        <f t="shared" si="338"/>
        <v>2017</v>
      </c>
      <c r="V3135" s="40">
        <f t="shared" si="339"/>
        <v>2017</v>
      </c>
      <c r="W3135" s="50">
        <f t="shared" si="342"/>
        <v>29.958337962962105</v>
      </c>
    </row>
    <row r="3136" spans="1:23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13">
        <f t="shared" si="340"/>
        <v>23</v>
      </c>
      <c r="P3136" s="39">
        <f t="shared" si="341"/>
        <v>18.75</v>
      </c>
      <c r="Q3136" s="39" t="s">
        <v>8346</v>
      </c>
      <c r="R3136" s="39" t="s">
        <v>8316</v>
      </c>
      <c r="S3136" s="42">
        <f t="shared" si="336"/>
        <v>42800.720134479168</v>
      </c>
      <c r="T3136" s="42">
        <f t="shared" si="337"/>
        <v>42821.67846549768</v>
      </c>
      <c r="U3136" s="40">
        <f t="shared" si="338"/>
        <v>2017</v>
      </c>
      <c r="V3136" s="40">
        <f t="shared" si="339"/>
        <v>2017</v>
      </c>
      <c r="W3136" s="50">
        <f t="shared" si="342"/>
        <v>20.958331018511672</v>
      </c>
    </row>
    <row r="3137" spans="1:23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13">
        <f t="shared" si="340"/>
        <v>21</v>
      </c>
      <c r="P3137" s="39">
        <f t="shared" si="341"/>
        <v>23.14</v>
      </c>
      <c r="Q3137" s="39" t="s">
        <v>8346</v>
      </c>
      <c r="R3137" s="39" t="s">
        <v>8316</v>
      </c>
      <c r="S3137" s="42">
        <f t="shared" si="336"/>
        <v>42807.151867141205</v>
      </c>
      <c r="T3137" s="42">
        <f t="shared" si="337"/>
        <v>42829.151864826388</v>
      </c>
      <c r="U3137" s="40">
        <f t="shared" si="338"/>
        <v>2017</v>
      </c>
      <c r="V3137" s="40">
        <f t="shared" si="339"/>
        <v>2017</v>
      </c>
      <c r="W3137" s="50">
        <f t="shared" si="342"/>
        <v>21.999997685183189</v>
      </c>
    </row>
    <row r="3138" spans="1:23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13">
        <f t="shared" si="340"/>
        <v>128</v>
      </c>
      <c r="P3138" s="39">
        <f t="shared" si="341"/>
        <v>29.05</v>
      </c>
      <c r="Q3138" s="39" t="s">
        <v>8346</v>
      </c>
      <c r="R3138" s="39" t="s">
        <v>8316</v>
      </c>
      <c r="S3138" s="42">
        <f t="shared" ref="S3138:S3201" si="343">((((LEFT(J3138,10) &amp; "." &amp; RIGHT(J3138,3))/60)/60)/24)+DATE(1970,1,1)</f>
        <v>42789.462441597221</v>
      </c>
      <c r="T3138" s="42">
        <f t="shared" ref="T3138:T3201" si="344">((((LEFT(I3138,10) &amp; "." &amp; RIGHT(I3138,3))/60)/60)/24)+DATE(1970,1,1)</f>
        <v>42825.957640509267</v>
      </c>
      <c r="U3138" s="40">
        <f t="shared" ref="U3138:U3201" si="345">YEAR(T3138)</f>
        <v>2017</v>
      </c>
      <c r="V3138" s="40">
        <f t="shared" ref="V3138:V3201" si="346">YEAR(S3138)</f>
        <v>2017</v>
      </c>
      <c r="W3138" s="50">
        <f t="shared" si="342"/>
        <v>36.495198912045453</v>
      </c>
    </row>
    <row r="3139" spans="1:23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13">
        <f t="shared" ref="O3139:O3202" si="347">IFERROR(ROUND(E3139/D3139*100,0),"no backers")</f>
        <v>3</v>
      </c>
      <c r="P3139" s="39">
        <f t="shared" ref="P3139:P3202" si="348">IFERROR(ROUND(E3139/L3139,2),0)</f>
        <v>50</v>
      </c>
      <c r="Q3139" s="39" t="s">
        <v>8346</v>
      </c>
      <c r="R3139" s="39" t="s">
        <v>8316</v>
      </c>
      <c r="S3139" s="42">
        <f t="shared" si="343"/>
        <v>42807.885065613431</v>
      </c>
      <c r="T3139" s="42">
        <f t="shared" si="344"/>
        <v>42858.800008333332</v>
      </c>
      <c r="U3139" s="40">
        <f t="shared" si="345"/>
        <v>2017</v>
      </c>
      <c r="V3139" s="40">
        <f t="shared" si="346"/>
        <v>2017</v>
      </c>
      <c r="W3139" s="50">
        <f t="shared" ref="W3139:W3202" si="349">T3139-S3139</f>
        <v>50.914942719900864</v>
      </c>
    </row>
    <row r="3140" spans="1:23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13">
        <f t="shared" si="347"/>
        <v>0</v>
      </c>
      <c r="P3140" s="39">
        <f t="shared" si="348"/>
        <v>0</v>
      </c>
      <c r="Q3140" s="39" t="s">
        <v>8346</v>
      </c>
      <c r="R3140" s="39" t="s">
        <v>8316</v>
      </c>
      <c r="S3140" s="42">
        <f t="shared" si="343"/>
        <v>42809.645923692122</v>
      </c>
      <c r="T3140" s="42">
        <f t="shared" si="344"/>
        <v>42828.645919062503</v>
      </c>
      <c r="U3140" s="40">
        <f t="shared" si="345"/>
        <v>2017</v>
      </c>
      <c r="V3140" s="40">
        <f t="shared" si="346"/>
        <v>2017</v>
      </c>
      <c r="W3140" s="50">
        <f t="shared" si="349"/>
        <v>18.99999537038093</v>
      </c>
    </row>
    <row r="3141" spans="1:23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13">
        <f t="shared" si="347"/>
        <v>5</v>
      </c>
      <c r="P3141" s="39">
        <f t="shared" si="348"/>
        <v>450</v>
      </c>
      <c r="Q3141" s="39" t="s">
        <v>8346</v>
      </c>
      <c r="R3141" s="39" t="s">
        <v>8316</v>
      </c>
      <c r="S3141" s="42">
        <f t="shared" si="343"/>
        <v>42785.270379166672</v>
      </c>
      <c r="T3141" s="42">
        <f t="shared" si="344"/>
        <v>42819.189587731482</v>
      </c>
      <c r="U3141" s="40">
        <f t="shared" si="345"/>
        <v>2017</v>
      </c>
      <c r="V3141" s="40">
        <f t="shared" si="346"/>
        <v>2017</v>
      </c>
      <c r="W3141" s="50">
        <f t="shared" si="349"/>
        <v>33.919208564810106</v>
      </c>
    </row>
    <row r="3142" spans="1:23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13">
        <f t="shared" si="347"/>
        <v>1</v>
      </c>
      <c r="P3142" s="39">
        <f t="shared" si="348"/>
        <v>24</v>
      </c>
      <c r="Q3142" s="39" t="s">
        <v>8346</v>
      </c>
      <c r="R3142" s="39" t="s">
        <v>8316</v>
      </c>
      <c r="S3142" s="42">
        <f t="shared" si="343"/>
        <v>42802.718788229162</v>
      </c>
      <c r="T3142" s="42">
        <f t="shared" si="344"/>
        <v>42832.677126192131</v>
      </c>
      <c r="U3142" s="40">
        <f t="shared" si="345"/>
        <v>2017</v>
      </c>
      <c r="V3142" s="40">
        <f t="shared" si="346"/>
        <v>2017</v>
      </c>
      <c r="W3142" s="50">
        <f t="shared" si="349"/>
        <v>29.958337962969381</v>
      </c>
    </row>
    <row r="3143" spans="1:23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13">
        <f t="shared" si="347"/>
        <v>52</v>
      </c>
      <c r="P3143" s="39">
        <f t="shared" si="348"/>
        <v>32.25</v>
      </c>
      <c r="Q3143" s="39" t="s">
        <v>8346</v>
      </c>
      <c r="R3143" s="39" t="s">
        <v>8316</v>
      </c>
      <c r="S3143" s="42">
        <f t="shared" si="343"/>
        <v>42800.753338981478</v>
      </c>
      <c r="T3143" s="42">
        <f t="shared" si="344"/>
        <v>42841.833342592596</v>
      </c>
      <c r="U3143" s="40">
        <f t="shared" si="345"/>
        <v>2017</v>
      </c>
      <c r="V3143" s="40">
        <f t="shared" si="346"/>
        <v>2017</v>
      </c>
      <c r="W3143" s="50">
        <f t="shared" si="349"/>
        <v>41.080003611117718</v>
      </c>
    </row>
    <row r="3144" spans="1:23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13">
        <f t="shared" si="347"/>
        <v>2</v>
      </c>
      <c r="P3144" s="39">
        <f t="shared" si="348"/>
        <v>15</v>
      </c>
      <c r="Q3144" s="39" t="s">
        <v>8346</v>
      </c>
      <c r="R3144" s="39" t="s">
        <v>8316</v>
      </c>
      <c r="S3144" s="42">
        <f t="shared" si="343"/>
        <v>42783.513193738429</v>
      </c>
      <c r="T3144" s="42">
        <f t="shared" si="344"/>
        <v>42813.471520127314</v>
      </c>
      <c r="U3144" s="40">
        <f t="shared" si="345"/>
        <v>2017</v>
      </c>
      <c r="V3144" s="40">
        <f t="shared" si="346"/>
        <v>2017</v>
      </c>
      <c r="W3144" s="50">
        <f t="shared" si="349"/>
        <v>29.958326388885325</v>
      </c>
    </row>
    <row r="3145" spans="1:23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13">
        <f t="shared" si="347"/>
        <v>0</v>
      </c>
      <c r="P3145" s="39">
        <f t="shared" si="348"/>
        <v>0</v>
      </c>
      <c r="Q3145" s="39" t="s">
        <v>8346</v>
      </c>
      <c r="R3145" s="39" t="s">
        <v>8316</v>
      </c>
      <c r="S3145" s="42">
        <f t="shared" si="343"/>
        <v>42808.358293472222</v>
      </c>
      <c r="T3145" s="42">
        <f t="shared" si="344"/>
        <v>42834.358298101855</v>
      </c>
      <c r="U3145" s="40">
        <f t="shared" si="345"/>
        <v>2017</v>
      </c>
      <c r="V3145" s="40">
        <f t="shared" si="346"/>
        <v>2017</v>
      </c>
      <c r="W3145" s="50">
        <f t="shared" si="349"/>
        <v>26.000004629633622</v>
      </c>
    </row>
    <row r="3146" spans="1:23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13">
        <f t="shared" si="347"/>
        <v>75</v>
      </c>
      <c r="P3146" s="39">
        <f t="shared" si="348"/>
        <v>251.33</v>
      </c>
      <c r="Q3146" s="39" t="s">
        <v>8346</v>
      </c>
      <c r="R3146" s="39" t="s">
        <v>8316</v>
      </c>
      <c r="S3146" s="42">
        <f t="shared" si="343"/>
        <v>42796.538279016197</v>
      </c>
      <c r="T3146" s="42">
        <f t="shared" si="344"/>
        <v>42813.250002314817</v>
      </c>
      <c r="U3146" s="40">
        <f t="shared" si="345"/>
        <v>2017</v>
      </c>
      <c r="V3146" s="40">
        <f t="shared" si="346"/>
        <v>2017</v>
      </c>
      <c r="W3146" s="50">
        <f t="shared" si="349"/>
        <v>16.7117232986202</v>
      </c>
    </row>
    <row r="3147" spans="1:23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13">
        <f t="shared" si="347"/>
        <v>0</v>
      </c>
      <c r="P3147" s="39">
        <f t="shared" si="348"/>
        <v>0</v>
      </c>
      <c r="Q3147" s="39" t="s">
        <v>8346</v>
      </c>
      <c r="R3147" s="39" t="s">
        <v>8316</v>
      </c>
      <c r="S3147" s="42">
        <f t="shared" si="343"/>
        <v>42762.040911273143</v>
      </c>
      <c r="T3147" s="42">
        <f t="shared" si="344"/>
        <v>42821.999237662036</v>
      </c>
      <c r="U3147" s="40">
        <f t="shared" si="345"/>
        <v>2017</v>
      </c>
      <c r="V3147" s="40">
        <f t="shared" si="346"/>
        <v>2017</v>
      </c>
      <c r="W3147" s="50">
        <f t="shared" si="349"/>
        <v>59.958326388892601</v>
      </c>
    </row>
    <row r="3148" spans="1:23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13">
        <f t="shared" si="347"/>
        <v>11</v>
      </c>
      <c r="P3148" s="39">
        <f t="shared" si="348"/>
        <v>437.5</v>
      </c>
      <c r="Q3148" s="39" t="s">
        <v>8346</v>
      </c>
      <c r="R3148" s="39" t="s">
        <v>8316</v>
      </c>
      <c r="S3148" s="42">
        <f t="shared" si="343"/>
        <v>42796.682485717596</v>
      </c>
      <c r="T3148" s="42">
        <f t="shared" si="344"/>
        <v>42841.640812106474</v>
      </c>
      <c r="U3148" s="40">
        <f t="shared" si="345"/>
        <v>2017</v>
      </c>
      <c r="V3148" s="40">
        <f t="shared" si="346"/>
        <v>2017</v>
      </c>
      <c r="W3148" s="50">
        <f t="shared" si="349"/>
        <v>44.958326388878049</v>
      </c>
    </row>
    <row r="3149" spans="1:23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13">
        <f t="shared" si="347"/>
        <v>118</v>
      </c>
      <c r="P3149" s="39">
        <f t="shared" si="348"/>
        <v>110.35</v>
      </c>
      <c r="Q3149" s="39" t="s">
        <v>8346</v>
      </c>
      <c r="R3149" s="39" t="s">
        <v>8316</v>
      </c>
      <c r="S3149" s="42">
        <f t="shared" si="343"/>
        <v>41909.969395312502</v>
      </c>
      <c r="T3149" s="42">
        <f t="shared" si="344"/>
        <v>41950.01105734954</v>
      </c>
      <c r="U3149" s="40">
        <f t="shared" si="345"/>
        <v>2014</v>
      </c>
      <c r="V3149" s="40">
        <f t="shared" si="346"/>
        <v>2014</v>
      </c>
      <c r="W3149" s="50">
        <f t="shared" si="349"/>
        <v>40.041662037037895</v>
      </c>
    </row>
    <row r="3150" spans="1:23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13">
        <f t="shared" si="347"/>
        <v>131</v>
      </c>
      <c r="P3150" s="39">
        <f t="shared" si="348"/>
        <v>41.42</v>
      </c>
      <c r="Q3150" s="39" t="s">
        <v>8346</v>
      </c>
      <c r="R3150" s="39" t="s">
        <v>8316</v>
      </c>
      <c r="S3150" s="42">
        <f t="shared" si="343"/>
        <v>41891.665327361108</v>
      </c>
      <c r="T3150" s="42">
        <f t="shared" si="344"/>
        <v>41913.166666666664</v>
      </c>
      <c r="U3150" s="40">
        <f t="shared" si="345"/>
        <v>2014</v>
      </c>
      <c r="V3150" s="40">
        <f t="shared" si="346"/>
        <v>2014</v>
      </c>
      <c r="W3150" s="50">
        <f t="shared" si="349"/>
        <v>21.50133930555603</v>
      </c>
    </row>
    <row r="3151" spans="1:23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13">
        <f t="shared" si="347"/>
        <v>104</v>
      </c>
      <c r="P3151" s="39">
        <f t="shared" si="348"/>
        <v>52</v>
      </c>
      <c r="Q3151" s="39" t="s">
        <v>8346</v>
      </c>
      <c r="R3151" s="39" t="s">
        <v>8316</v>
      </c>
      <c r="S3151" s="42">
        <f t="shared" si="343"/>
        <v>41226.017364583335</v>
      </c>
      <c r="T3151" s="42">
        <f t="shared" si="344"/>
        <v>41250.083340277779</v>
      </c>
      <c r="U3151" s="40">
        <f t="shared" si="345"/>
        <v>2012</v>
      </c>
      <c r="V3151" s="40">
        <f t="shared" si="346"/>
        <v>2012</v>
      </c>
      <c r="W3151" s="50">
        <f t="shared" si="349"/>
        <v>24.065975694444205</v>
      </c>
    </row>
    <row r="3152" spans="1:23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13">
        <f t="shared" si="347"/>
        <v>101</v>
      </c>
      <c r="P3152" s="39">
        <f t="shared" si="348"/>
        <v>33.99</v>
      </c>
      <c r="Q3152" s="39" t="s">
        <v>8346</v>
      </c>
      <c r="R3152" s="39" t="s">
        <v>8316</v>
      </c>
      <c r="S3152" s="42">
        <f t="shared" si="343"/>
        <v>40478.263928275468</v>
      </c>
      <c r="T3152" s="42">
        <f t="shared" si="344"/>
        <v>40568.166666666664</v>
      </c>
      <c r="U3152" s="40">
        <f t="shared" si="345"/>
        <v>2011</v>
      </c>
      <c r="V3152" s="40">
        <f t="shared" si="346"/>
        <v>2010</v>
      </c>
      <c r="W3152" s="50">
        <f t="shared" si="349"/>
        <v>89.902738391196181</v>
      </c>
    </row>
    <row r="3153" spans="1:23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13">
        <f t="shared" si="347"/>
        <v>100</v>
      </c>
      <c r="P3153" s="39">
        <f t="shared" si="348"/>
        <v>103.35</v>
      </c>
      <c r="Q3153" s="39" t="s">
        <v>8346</v>
      </c>
      <c r="R3153" s="39" t="s">
        <v>8316</v>
      </c>
      <c r="S3153" s="42">
        <f t="shared" si="343"/>
        <v>41862.839985810184</v>
      </c>
      <c r="T3153" s="42">
        <f t="shared" si="344"/>
        <v>41892.839985810184</v>
      </c>
      <c r="U3153" s="40">
        <f t="shared" si="345"/>
        <v>2014</v>
      </c>
      <c r="V3153" s="40">
        <f t="shared" si="346"/>
        <v>2014</v>
      </c>
      <c r="W3153" s="50">
        <f t="shared" si="349"/>
        <v>30</v>
      </c>
    </row>
    <row r="3154" spans="1:23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13">
        <f t="shared" si="347"/>
        <v>106</v>
      </c>
      <c r="P3154" s="39">
        <f t="shared" si="348"/>
        <v>34.79</v>
      </c>
      <c r="Q3154" s="39" t="s">
        <v>8346</v>
      </c>
      <c r="R3154" s="39" t="s">
        <v>8316</v>
      </c>
      <c r="S3154" s="42">
        <f t="shared" si="343"/>
        <v>41550.867677858798</v>
      </c>
      <c r="T3154" s="42">
        <f t="shared" si="344"/>
        <v>41580.867677858798</v>
      </c>
      <c r="U3154" s="40">
        <f t="shared" si="345"/>
        <v>2013</v>
      </c>
      <c r="V3154" s="40">
        <f t="shared" si="346"/>
        <v>2013</v>
      </c>
      <c r="W3154" s="50">
        <f t="shared" si="349"/>
        <v>30</v>
      </c>
    </row>
    <row r="3155" spans="1:23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13">
        <f t="shared" si="347"/>
        <v>336</v>
      </c>
      <c r="P3155" s="39">
        <f t="shared" si="348"/>
        <v>41.77</v>
      </c>
      <c r="Q3155" s="39" t="s">
        <v>8346</v>
      </c>
      <c r="R3155" s="39" t="s">
        <v>8316</v>
      </c>
      <c r="S3155" s="42">
        <f t="shared" si="343"/>
        <v>40633.154374270831</v>
      </c>
      <c r="T3155" s="42">
        <f t="shared" si="344"/>
        <v>40664.207649768519</v>
      </c>
      <c r="U3155" s="40">
        <f t="shared" si="345"/>
        <v>2011</v>
      </c>
      <c r="V3155" s="40">
        <f t="shared" si="346"/>
        <v>2011</v>
      </c>
      <c r="W3155" s="50">
        <f t="shared" si="349"/>
        <v>31.053275497688446</v>
      </c>
    </row>
    <row r="3156" spans="1:23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13">
        <f t="shared" si="347"/>
        <v>113</v>
      </c>
      <c r="P3156" s="39">
        <f t="shared" si="348"/>
        <v>64.27</v>
      </c>
      <c r="Q3156" s="39" t="s">
        <v>8346</v>
      </c>
      <c r="R3156" s="39" t="s">
        <v>8316</v>
      </c>
      <c r="S3156" s="42">
        <f t="shared" si="343"/>
        <v>40970.875671967595</v>
      </c>
      <c r="T3156" s="42">
        <f t="shared" si="344"/>
        <v>41000.834009930557</v>
      </c>
      <c r="U3156" s="40">
        <f t="shared" si="345"/>
        <v>2012</v>
      </c>
      <c r="V3156" s="40">
        <f t="shared" si="346"/>
        <v>2012</v>
      </c>
      <c r="W3156" s="50">
        <f t="shared" si="349"/>
        <v>29.958337962962105</v>
      </c>
    </row>
    <row r="3157" spans="1:23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13">
        <f t="shared" si="347"/>
        <v>189</v>
      </c>
      <c r="P3157" s="39">
        <f t="shared" si="348"/>
        <v>31.21</v>
      </c>
      <c r="Q3157" s="39" t="s">
        <v>8346</v>
      </c>
      <c r="R3157" s="39" t="s">
        <v>8316</v>
      </c>
      <c r="S3157" s="42">
        <f t="shared" si="343"/>
        <v>41233.499140335647</v>
      </c>
      <c r="T3157" s="42">
        <f t="shared" si="344"/>
        <v>41263.499140335647</v>
      </c>
      <c r="U3157" s="40">
        <f t="shared" si="345"/>
        <v>2012</v>
      </c>
      <c r="V3157" s="40">
        <f t="shared" si="346"/>
        <v>2012</v>
      </c>
      <c r="W3157" s="50">
        <f t="shared" si="349"/>
        <v>30</v>
      </c>
    </row>
    <row r="3158" spans="1:23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13">
        <f t="shared" si="347"/>
        <v>102</v>
      </c>
      <c r="P3158" s="39">
        <f t="shared" si="348"/>
        <v>62.92</v>
      </c>
      <c r="Q3158" s="39" t="s">
        <v>8346</v>
      </c>
      <c r="R3158" s="39" t="s">
        <v>8316</v>
      </c>
      <c r="S3158" s="42">
        <f t="shared" si="343"/>
        <v>41026.953057222221</v>
      </c>
      <c r="T3158" s="42">
        <f t="shared" si="344"/>
        <v>41061.953057222221</v>
      </c>
      <c r="U3158" s="40">
        <f t="shared" si="345"/>
        <v>2012</v>
      </c>
      <c r="V3158" s="40">
        <f t="shared" si="346"/>
        <v>2012</v>
      </c>
      <c r="W3158" s="50">
        <f t="shared" si="349"/>
        <v>35</v>
      </c>
    </row>
    <row r="3159" spans="1:23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13">
        <f t="shared" si="347"/>
        <v>101</v>
      </c>
      <c r="P3159" s="39">
        <f t="shared" si="348"/>
        <v>98.54</v>
      </c>
      <c r="Q3159" s="39" t="s">
        <v>8346</v>
      </c>
      <c r="R3159" s="39" t="s">
        <v>8316</v>
      </c>
      <c r="S3159" s="42">
        <f t="shared" si="343"/>
        <v>41829.788253530089</v>
      </c>
      <c r="T3159" s="42">
        <f t="shared" si="344"/>
        <v>41839.208333333336</v>
      </c>
      <c r="U3159" s="40">
        <f t="shared" si="345"/>
        <v>2014</v>
      </c>
      <c r="V3159" s="40">
        <f t="shared" si="346"/>
        <v>2014</v>
      </c>
      <c r="W3159" s="50">
        <f t="shared" si="349"/>
        <v>9.420079803247063</v>
      </c>
    </row>
    <row r="3160" spans="1:23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13">
        <f t="shared" si="347"/>
        <v>114</v>
      </c>
      <c r="P3160" s="39">
        <f t="shared" si="348"/>
        <v>82.61</v>
      </c>
      <c r="Q3160" s="39" t="s">
        <v>8346</v>
      </c>
      <c r="R3160" s="39" t="s">
        <v>8316</v>
      </c>
      <c r="S3160" s="42">
        <f t="shared" si="343"/>
        <v>41447.839730925931</v>
      </c>
      <c r="T3160" s="42">
        <f t="shared" si="344"/>
        <v>41477.839730925931</v>
      </c>
      <c r="U3160" s="40">
        <f t="shared" si="345"/>
        <v>2013</v>
      </c>
      <c r="V3160" s="40">
        <f t="shared" si="346"/>
        <v>2013</v>
      </c>
      <c r="W3160" s="50">
        <f t="shared" si="349"/>
        <v>30</v>
      </c>
    </row>
    <row r="3161" spans="1:23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13">
        <f t="shared" si="347"/>
        <v>133</v>
      </c>
      <c r="P3161" s="39">
        <f t="shared" si="348"/>
        <v>38.5</v>
      </c>
      <c r="Q3161" s="39" t="s">
        <v>8346</v>
      </c>
      <c r="R3161" s="39" t="s">
        <v>8316</v>
      </c>
      <c r="S3161" s="42">
        <f t="shared" si="343"/>
        <v>40884.066687048609</v>
      </c>
      <c r="T3161" s="42">
        <f t="shared" si="344"/>
        <v>40926.958340277779</v>
      </c>
      <c r="U3161" s="40">
        <f t="shared" si="345"/>
        <v>2012</v>
      </c>
      <c r="V3161" s="40">
        <f t="shared" si="346"/>
        <v>2011</v>
      </c>
      <c r="W3161" s="50">
        <f t="shared" si="349"/>
        <v>42.891653229169606</v>
      </c>
    </row>
    <row r="3162" spans="1:23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13">
        <f t="shared" si="347"/>
        <v>102</v>
      </c>
      <c r="P3162" s="39">
        <f t="shared" si="348"/>
        <v>80.16</v>
      </c>
      <c r="Q3162" s="39" t="s">
        <v>8346</v>
      </c>
      <c r="R3162" s="39" t="s">
        <v>8316</v>
      </c>
      <c r="S3162" s="42">
        <f t="shared" si="343"/>
        <v>41841.264903784722</v>
      </c>
      <c r="T3162" s="42">
        <f t="shared" si="344"/>
        <v>41864.207649768519</v>
      </c>
      <c r="U3162" s="40">
        <f t="shared" si="345"/>
        <v>2014</v>
      </c>
      <c r="V3162" s="40">
        <f t="shared" si="346"/>
        <v>2014</v>
      </c>
      <c r="W3162" s="50">
        <f t="shared" si="349"/>
        <v>22.942745983797067</v>
      </c>
    </row>
    <row r="3163" spans="1:23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13">
        <f t="shared" si="347"/>
        <v>105</v>
      </c>
      <c r="P3163" s="39">
        <f t="shared" si="348"/>
        <v>28.41</v>
      </c>
      <c r="Q3163" s="39" t="s">
        <v>8346</v>
      </c>
      <c r="R3163" s="39" t="s">
        <v>8316</v>
      </c>
      <c r="S3163" s="42">
        <f t="shared" si="343"/>
        <v>41897.536140300923</v>
      </c>
      <c r="T3163" s="42">
        <f t="shared" si="344"/>
        <v>41927.536140300923</v>
      </c>
      <c r="U3163" s="40">
        <f t="shared" si="345"/>
        <v>2014</v>
      </c>
      <c r="V3163" s="40">
        <f t="shared" si="346"/>
        <v>2014</v>
      </c>
      <c r="W3163" s="50">
        <f t="shared" si="349"/>
        <v>30</v>
      </c>
    </row>
    <row r="3164" spans="1:23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13">
        <f t="shared" si="347"/>
        <v>127</v>
      </c>
      <c r="P3164" s="39">
        <f t="shared" si="348"/>
        <v>80.73</v>
      </c>
      <c r="Q3164" s="39" t="s">
        <v>8346</v>
      </c>
      <c r="R3164" s="39" t="s">
        <v>8316</v>
      </c>
      <c r="S3164" s="42">
        <f t="shared" si="343"/>
        <v>41799.685905810184</v>
      </c>
      <c r="T3164" s="42">
        <f t="shared" si="344"/>
        <v>41827.083337962962</v>
      </c>
      <c r="U3164" s="40">
        <f t="shared" si="345"/>
        <v>2014</v>
      </c>
      <c r="V3164" s="40">
        <f t="shared" si="346"/>
        <v>2014</v>
      </c>
      <c r="W3164" s="50">
        <f t="shared" si="349"/>
        <v>27.397432152778492</v>
      </c>
    </row>
    <row r="3165" spans="1:23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13">
        <f t="shared" si="347"/>
        <v>111</v>
      </c>
      <c r="P3165" s="39">
        <f t="shared" si="348"/>
        <v>200.69</v>
      </c>
      <c r="Q3165" s="39" t="s">
        <v>8346</v>
      </c>
      <c r="R3165" s="39" t="s">
        <v>8316</v>
      </c>
      <c r="S3165" s="42">
        <f t="shared" si="343"/>
        <v>41775.753767650465</v>
      </c>
      <c r="T3165" s="42">
        <f t="shared" si="344"/>
        <v>41805.753767650465</v>
      </c>
      <c r="U3165" s="40">
        <f t="shared" si="345"/>
        <v>2014</v>
      </c>
      <c r="V3165" s="40">
        <f t="shared" si="346"/>
        <v>2014</v>
      </c>
      <c r="W3165" s="50">
        <f t="shared" si="349"/>
        <v>30</v>
      </c>
    </row>
    <row r="3166" spans="1:23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13">
        <f t="shared" si="347"/>
        <v>107</v>
      </c>
      <c r="P3166" s="39">
        <f t="shared" si="348"/>
        <v>37.590000000000003</v>
      </c>
      <c r="Q3166" s="39" t="s">
        <v>8346</v>
      </c>
      <c r="R3166" s="39" t="s">
        <v>8316</v>
      </c>
      <c r="S3166" s="42">
        <f t="shared" si="343"/>
        <v>41766.805733969908</v>
      </c>
      <c r="T3166" s="42">
        <f t="shared" si="344"/>
        <v>41799.805736284718</v>
      </c>
      <c r="U3166" s="40">
        <f t="shared" si="345"/>
        <v>2014</v>
      </c>
      <c r="V3166" s="40">
        <f t="shared" si="346"/>
        <v>2014</v>
      </c>
      <c r="W3166" s="50">
        <f t="shared" si="349"/>
        <v>33.000002314809535</v>
      </c>
    </row>
    <row r="3167" spans="1:23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13">
        <f t="shared" si="347"/>
        <v>163</v>
      </c>
      <c r="P3167" s="39">
        <f t="shared" si="348"/>
        <v>58.1</v>
      </c>
      <c r="Q3167" s="39" t="s">
        <v>8346</v>
      </c>
      <c r="R3167" s="39" t="s">
        <v>8316</v>
      </c>
      <c r="S3167" s="42">
        <f t="shared" si="343"/>
        <v>40644.159268055555</v>
      </c>
      <c r="T3167" s="42">
        <f t="shared" si="344"/>
        <v>40666.165973842595</v>
      </c>
      <c r="U3167" s="40">
        <f t="shared" si="345"/>
        <v>2011</v>
      </c>
      <c r="V3167" s="40">
        <f t="shared" si="346"/>
        <v>2011</v>
      </c>
      <c r="W3167" s="50">
        <f t="shared" si="349"/>
        <v>22.006705787040119</v>
      </c>
    </row>
    <row r="3168" spans="1:23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13">
        <f t="shared" si="347"/>
        <v>160</v>
      </c>
      <c r="P3168" s="39">
        <f t="shared" si="348"/>
        <v>60.3</v>
      </c>
      <c r="Q3168" s="39" t="s">
        <v>8346</v>
      </c>
      <c r="R3168" s="39" t="s">
        <v>8316</v>
      </c>
      <c r="S3168" s="42">
        <f t="shared" si="343"/>
        <v>41940.69158741898</v>
      </c>
      <c r="T3168" s="42">
        <f t="shared" si="344"/>
        <v>41969.332647453703</v>
      </c>
      <c r="U3168" s="40">
        <f t="shared" si="345"/>
        <v>2014</v>
      </c>
      <c r="V3168" s="40">
        <f t="shared" si="346"/>
        <v>2014</v>
      </c>
      <c r="W3168" s="50">
        <f t="shared" si="349"/>
        <v>28.641060034722614</v>
      </c>
    </row>
    <row r="3169" spans="1:23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13">
        <f t="shared" si="347"/>
        <v>116</v>
      </c>
      <c r="P3169" s="39">
        <f t="shared" si="348"/>
        <v>63.36</v>
      </c>
      <c r="Q3169" s="39" t="s">
        <v>8346</v>
      </c>
      <c r="R3169" s="39" t="s">
        <v>8316</v>
      </c>
      <c r="S3169" s="42">
        <f t="shared" si="343"/>
        <v>41839.175708113427</v>
      </c>
      <c r="T3169" s="42">
        <f t="shared" si="344"/>
        <v>41853.175715057871</v>
      </c>
      <c r="U3169" s="40">
        <f t="shared" si="345"/>
        <v>2014</v>
      </c>
      <c r="V3169" s="40">
        <f t="shared" si="346"/>
        <v>2014</v>
      </c>
      <c r="W3169" s="50">
        <f t="shared" si="349"/>
        <v>14.000006944443157</v>
      </c>
    </row>
    <row r="3170" spans="1:23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13">
        <f t="shared" si="347"/>
        <v>124</v>
      </c>
      <c r="P3170" s="39">
        <f t="shared" si="348"/>
        <v>50.9</v>
      </c>
      <c r="Q3170" s="39" t="s">
        <v>8346</v>
      </c>
      <c r="R3170" s="39" t="s">
        <v>8316</v>
      </c>
      <c r="S3170" s="42">
        <f t="shared" si="343"/>
        <v>41772.105941585651</v>
      </c>
      <c r="T3170" s="42">
        <f t="shared" si="344"/>
        <v>41803.916675925924</v>
      </c>
      <c r="U3170" s="40">
        <f t="shared" si="345"/>
        <v>2014</v>
      </c>
      <c r="V3170" s="40">
        <f t="shared" si="346"/>
        <v>2014</v>
      </c>
      <c r="W3170" s="50">
        <f t="shared" si="349"/>
        <v>31.810734340273484</v>
      </c>
    </row>
    <row r="3171" spans="1:23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13">
        <f t="shared" si="347"/>
        <v>103</v>
      </c>
      <c r="P3171" s="39">
        <f t="shared" si="348"/>
        <v>100.5</v>
      </c>
      <c r="Q3171" s="39" t="s">
        <v>8346</v>
      </c>
      <c r="R3171" s="39" t="s">
        <v>8316</v>
      </c>
      <c r="S3171" s="42">
        <f t="shared" si="343"/>
        <v>41591.737981030092</v>
      </c>
      <c r="T3171" s="42">
        <f t="shared" si="344"/>
        <v>41621.207647453703</v>
      </c>
      <c r="U3171" s="40">
        <f t="shared" si="345"/>
        <v>2013</v>
      </c>
      <c r="V3171" s="40">
        <f t="shared" si="346"/>
        <v>2013</v>
      </c>
      <c r="W3171" s="50">
        <f t="shared" si="349"/>
        <v>29.469666423610761</v>
      </c>
    </row>
    <row r="3172" spans="1:23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13">
        <f t="shared" si="347"/>
        <v>112</v>
      </c>
      <c r="P3172" s="39">
        <f t="shared" si="348"/>
        <v>31.62</v>
      </c>
      <c r="Q3172" s="39" t="s">
        <v>8346</v>
      </c>
      <c r="R3172" s="39" t="s">
        <v>8316</v>
      </c>
      <c r="S3172" s="42">
        <f t="shared" si="343"/>
        <v>41789.080381296299</v>
      </c>
      <c r="T3172" s="42">
        <f t="shared" si="344"/>
        <v>41822.166673611107</v>
      </c>
      <c r="U3172" s="40">
        <f t="shared" si="345"/>
        <v>2014</v>
      </c>
      <c r="V3172" s="40">
        <f t="shared" si="346"/>
        <v>2014</v>
      </c>
      <c r="W3172" s="50">
        <f t="shared" si="349"/>
        <v>33.086292314808816</v>
      </c>
    </row>
    <row r="3173" spans="1:23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13">
        <f t="shared" si="347"/>
        <v>109</v>
      </c>
      <c r="P3173" s="39">
        <f t="shared" si="348"/>
        <v>65.099999999999994</v>
      </c>
      <c r="Q3173" s="39" t="s">
        <v>8346</v>
      </c>
      <c r="R3173" s="39" t="s">
        <v>8316</v>
      </c>
      <c r="S3173" s="42">
        <f t="shared" si="343"/>
        <v>42466.608314328711</v>
      </c>
      <c r="T3173" s="42">
        <f t="shared" si="344"/>
        <v>42496.608314328711</v>
      </c>
      <c r="U3173" s="40">
        <f t="shared" si="345"/>
        <v>2016</v>
      </c>
      <c r="V3173" s="40">
        <f t="shared" si="346"/>
        <v>2016</v>
      </c>
      <c r="W3173" s="50">
        <f t="shared" si="349"/>
        <v>30</v>
      </c>
    </row>
    <row r="3174" spans="1:23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13">
        <f t="shared" si="347"/>
        <v>115</v>
      </c>
      <c r="P3174" s="39">
        <f t="shared" si="348"/>
        <v>79.31</v>
      </c>
      <c r="Q3174" s="39" t="s">
        <v>8346</v>
      </c>
      <c r="R3174" s="39" t="s">
        <v>8316</v>
      </c>
      <c r="S3174" s="42">
        <f t="shared" si="343"/>
        <v>40923.729961435187</v>
      </c>
      <c r="T3174" s="42">
        <f t="shared" si="344"/>
        <v>40953.729961435187</v>
      </c>
      <c r="U3174" s="40">
        <f t="shared" si="345"/>
        <v>2012</v>
      </c>
      <c r="V3174" s="40">
        <f t="shared" si="346"/>
        <v>2012</v>
      </c>
      <c r="W3174" s="50">
        <f t="shared" si="349"/>
        <v>30</v>
      </c>
    </row>
    <row r="3175" spans="1:23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13">
        <f t="shared" si="347"/>
        <v>103</v>
      </c>
      <c r="P3175" s="39">
        <f t="shared" si="348"/>
        <v>139.19</v>
      </c>
      <c r="Q3175" s="39" t="s">
        <v>8346</v>
      </c>
      <c r="R3175" s="39" t="s">
        <v>8316</v>
      </c>
      <c r="S3175" s="42">
        <f t="shared" si="343"/>
        <v>41878.878385324075</v>
      </c>
      <c r="T3175" s="42">
        <f t="shared" si="344"/>
        <v>41908.878385324075</v>
      </c>
      <c r="U3175" s="40">
        <f t="shared" si="345"/>
        <v>2014</v>
      </c>
      <c r="V3175" s="40">
        <f t="shared" si="346"/>
        <v>2014</v>
      </c>
      <c r="W3175" s="50">
        <f t="shared" si="349"/>
        <v>30</v>
      </c>
    </row>
    <row r="3176" spans="1:23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13">
        <f t="shared" si="347"/>
        <v>101</v>
      </c>
      <c r="P3176" s="39">
        <f t="shared" si="348"/>
        <v>131.91</v>
      </c>
      <c r="Q3176" s="39" t="s">
        <v>8346</v>
      </c>
      <c r="R3176" s="39" t="s">
        <v>8316</v>
      </c>
      <c r="S3176" s="42">
        <f t="shared" si="343"/>
        <v>41862.864686435183</v>
      </c>
      <c r="T3176" s="42">
        <f t="shared" si="344"/>
        <v>41876.864681805557</v>
      </c>
      <c r="U3176" s="40">
        <f t="shared" si="345"/>
        <v>2014</v>
      </c>
      <c r="V3176" s="40">
        <f t="shared" si="346"/>
        <v>2014</v>
      </c>
      <c r="W3176" s="50">
        <f t="shared" si="349"/>
        <v>13.999995370373654</v>
      </c>
    </row>
    <row r="3177" spans="1:23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13">
        <f t="shared" si="347"/>
        <v>110</v>
      </c>
      <c r="P3177" s="39">
        <f t="shared" si="348"/>
        <v>91.3</v>
      </c>
      <c r="Q3177" s="39" t="s">
        <v>8346</v>
      </c>
      <c r="R3177" s="39" t="s">
        <v>8316</v>
      </c>
      <c r="S3177" s="42">
        <f t="shared" si="343"/>
        <v>40531.886891516202</v>
      </c>
      <c r="T3177" s="42">
        <f t="shared" si="344"/>
        <v>40591.886891516202</v>
      </c>
      <c r="U3177" s="40">
        <f t="shared" si="345"/>
        <v>2011</v>
      </c>
      <c r="V3177" s="40">
        <f t="shared" si="346"/>
        <v>2010</v>
      </c>
      <c r="W3177" s="50">
        <f t="shared" si="349"/>
        <v>60</v>
      </c>
    </row>
    <row r="3178" spans="1:23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13">
        <f t="shared" si="347"/>
        <v>115</v>
      </c>
      <c r="P3178" s="39">
        <f t="shared" si="348"/>
        <v>39.67</v>
      </c>
      <c r="Q3178" s="39" t="s">
        <v>8346</v>
      </c>
      <c r="R3178" s="39" t="s">
        <v>8316</v>
      </c>
      <c r="S3178" s="42">
        <f t="shared" si="343"/>
        <v>41477.930921655097</v>
      </c>
      <c r="T3178" s="42">
        <f t="shared" si="344"/>
        <v>41504.625</v>
      </c>
      <c r="U3178" s="40">
        <f t="shared" si="345"/>
        <v>2013</v>
      </c>
      <c r="V3178" s="40">
        <f t="shared" si="346"/>
        <v>2013</v>
      </c>
      <c r="W3178" s="50">
        <f t="shared" si="349"/>
        <v>26.694078344902664</v>
      </c>
    </row>
    <row r="3179" spans="1:23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13">
        <f t="shared" si="347"/>
        <v>117</v>
      </c>
      <c r="P3179" s="39">
        <f t="shared" si="348"/>
        <v>57.55</v>
      </c>
      <c r="Q3179" s="39" t="s">
        <v>8346</v>
      </c>
      <c r="R3179" s="39" t="s">
        <v>8316</v>
      </c>
      <c r="S3179" s="42">
        <f t="shared" si="343"/>
        <v>41781.66677556713</v>
      </c>
      <c r="T3179" s="42">
        <f t="shared" si="344"/>
        <v>41811.66677556713</v>
      </c>
      <c r="U3179" s="40">
        <f t="shared" si="345"/>
        <v>2014</v>
      </c>
      <c r="V3179" s="40">
        <f t="shared" si="346"/>
        <v>2014</v>
      </c>
      <c r="W3179" s="50">
        <f t="shared" si="349"/>
        <v>30</v>
      </c>
    </row>
    <row r="3180" spans="1:23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13">
        <f t="shared" si="347"/>
        <v>172</v>
      </c>
      <c r="P3180" s="39">
        <f t="shared" si="348"/>
        <v>33.03</v>
      </c>
      <c r="Q3180" s="39" t="s">
        <v>8346</v>
      </c>
      <c r="R3180" s="39" t="s">
        <v>8316</v>
      </c>
      <c r="S3180" s="42">
        <f t="shared" si="343"/>
        <v>41806.605035590277</v>
      </c>
      <c r="T3180" s="42">
        <f t="shared" si="344"/>
        <v>41836.605035590277</v>
      </c>
      <c r="U3180" s="40">
        <f t="shared" si="345"/>
        <v>2014</v>
      </c>
      <c r="V3180" s="40">
        <f t="shared" si="346"/>
        <v>2014</v>
      </c>
      <c r="W3180" s="50">
        <f t="shared" si="349"/>
        <v>30</v>
      </c>
    </row>
    <row r="3181" spans="1:23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13">
        <f t="shared" si="347"/>
        <v>114</v>
      </c>
      <c r="P3181" s="39">
        <f t="shared" si="348"/>
        <v>77.34</v>
      </c>
      <c r="Q3181" s="39" t="s">
        <v>8346</v>
      </c>
      <c r="R3181" s="39" t="s">
        <v>8316</v>
      </c>
      <c r="S3181" s="42">
        <f t="shared" si="343"/>
        <v>41375.702211469907</v>
      </c>
      <c r="T3181" s="42">
        <f t="shared" si="344"/>
        <v>41400.702211469907</v>
      </c>
      <c r="U3181" s="40">
        <f t="shared" si="345"/>
        <v>2013</v>
      </c>
      <c r="V3181" s="40">
        <f t="shared" si="346"/>
        <v>2013</v>
      </c>
      <c r="W3181" s="50">
        <f t="shared" si="349"/>
        <v>25</v>
      </c>
    </row>
    <row r="3182" spans="1:23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13">
        <f t="shared" si="347"/>
        <v>120</v>
      </c>
      <c r="P3182" s="39">
        <f t="shared" si="348"/>
        <v>31.93</v>
      </c>
      <c r="Q3182" s="39" t="s">
        <v>8346</v>
      </c>
      <c r="R3182" s="39" t="s">
        <v>8316</v>
      </c>
      <c r="S3182" s="42">
        <f t="shared" si="343"/>
        <v>41780.4126047338</v>
      </c>
      <c r="T3182" s="42">
        <f t="shared" si="344"/>
        <v>41810.4126047338</v>
      </c>
      <c r="U3182" s="40">
        <f t="shared" si="345"/>
        <v>2014</v>
      </c>
      <c r="V3182" s="40">
        <f t="shared" si="346"/>
        <v>2014</v>
      </c>
      <c r="W3182" s="50">
        <f t="shared" si="349"/>
        <v>30</v>
      </c>
    </row>
    <row r="3183" spans="1:23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13">
        <f t="shared" si="347"/>
        <v>109</v>
      </c>
      <c r="P3183" s="39">
        <f t="shared" si="348"/>
        <v>36.33</v>
      </c>
      <c r="Q3183" s="39" t="s">
        <v>8346</v>
      </c>
      <c r="R3183" s="39" t="s">
        <v>8316</v>
      </c>
      <c r="S3183" s="42">
        <f t="shared" si="343"/>
        <v>41779.310043831014</v>
      </c>
      <c r="T3183" s="42">
        <f t="shared" si="344"/>
        <v>41805.666666666664</v>
      </c>
      <c r="U3183" s="40">
        <f t="shared" si="345"/>
        <v>2014</v>
      </c>
      <c r="V3183" s="40">
        <f t="shared" si="346"/>
        <v>2014</v>
      </c>
      <c r="W3183" s="50">
        <f t="shared" si="349"/>
        <v>26.356622835650342</v>
      </c>
    </row>
    <row r="3184" spans="1:23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13">
        <f t="shared" si="347"/>
        <v>101</v>
      </c>
      <c r="P3184" s="39">
        <f t="shared" si="348"/>
        <v>46.77</v>
      </c>
      <c r="Q3184" s="39" t="s">
        <v>8346</v>
      </c>
      <c r="R3184" s="39" t="s">
        <v>8316</v>
      </c>
      <c r="S3184" s="42">
        <f t="shared" si="343"/>
        <v>40883.949324317131</v>
      </c>
      <c r="T3184" s="42">
        <f t="shared" si="344"/>
        <v>40939.708335648145</v>
      </c>
      <c r="U3184" s="40">
        <f t="shared" si="345"/>
        <v>2012</v>
      </c>
      <c r="V3184" s="40">
        <f t="shared" si="346"/>
        <v>2011</v>
      </c>
      <c r="W3184" s="50">
        <f t="shared" si="349"/>
        <v>55.759011331014335</v>
      </c>
    </row>
    <row r="3185" spans="1:23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13">
        <f t="shared" si="347"/>
        <v>109</v>
      </c>
      <c r="P3185" s="39">
        <f t="shared" si="348"/>
        <v>40.07</v>
      </c>
      <c r="Q3185" s="39" t="s">
        <v>8346</v>
      </c>
      <c r="R3185" s="39" t="s">
        <v>8316</v>
      </c>
      <c r="S3185" s="42">
        <f t="shared" si="343"/>
        <v>41491.794785520833</v>
      </c>
      <c r="T3185" s="42">
        <f t="shared" si="344"/>
        <v>41509.79478783565</v>
      </c>
      <c r="U3185" s="40">
        <f t="shared" si="345"/>
        <v>2013</v>
      </c>
      <c r="V3185" s="40">
        <f t="shared" si="346"/>
        <v>2013</v>
      </c>
      <c r="W3185" s="50">
        <f t="shared" si="349"/>
        <v>18.000002314816811</v>
      </c>
    </row>
    <row r="3186" spans="1:23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13">
        <f t="shared" si="347"/>
        <v>107</v>
      </c>
      <c r="P3186" s="39">
        <f t="shared" si="348"/>
        <v>100.22</v>
      </c>
      <c r="Q3186" s="39" t="s">
        <v>8346</v>
      </c>
      <c r="R3186" s="39" t="s">
        <v>8316</v>
      </c>
      <c r="S3186" s="42">
        <f t="shared" si="343"/>
        <v>41791.993421655097</v>
      </c>
      <c r="T3186" s="42">
        <f t="shared" si="344"/>
        <v>41821.993421655097</v>
      </c>
      <c r="U3186" s="40">
        <f t="shared" si="345"/>
        <v>2014</v>
      </c>
      <c r="V3186" s="40">
        <f t="shared" si="346"/>
        <v>2014</v>
      </c>
      <c r="W3186" s="50">
        <f t="shared" si="349"/>
        <v>30</v>
      </c>
    </row>
    <row r="3187" spans="1:23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13">
        <f t="shared" si="347"/>
        <v>100</v>
      </c>
      <c r="P3187" s="39">
        <f t="shared" si="348"/>
        <v>41.67</v>
      </c>
      <c r="Q3187" s="39" t="s">
        <v>8346</v>
      </c>
      <c r="R3187" s="39" t="s">
        <v>8316</v>
      </c>
      <c r="S3187" s="42">
        <f t="shared" si="343"/>
        <v>41829.977331493057</v>
      </c>
      <c r="T3187" s="42">
        <f t="shared" si="344"/>
        <v>41836.97732917824</v>
      </c>
      <c r="U3187" s="40">
        <f t="shared" si="345"/>
        <v>2014</v>
      </c>
      <c r="V3187" s="40">
        <f t="shared" si="346"/>
        <v>2014</v>
      </c>
      <c r="W3187" s="50">
        <f t="shared" si="349"/>
        <v>6.9999976851831889</v>
      </c>
    </row>
    <row r="3188" spans="1:23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13">
        <f t="shared" si="347"/>
        <v>102</v>
      </c>
      <c r="P3188" s="39">
        <f t="shared" si="348"/>
        <v>46.71</v>
      </c>
      <c r="Q3188" s="39" t="s">
        <v>8346</v>
      </c>
      <c r="R3188" s="39" t="s">
        <v>8316</v>
      </c>
      <c r="S3188" s="42">
        <f t="shared" si="343"/>
        <v>41868.924055995369</v>
      </c>
      <c r="T3188" s="42">
        <f t="shared" si="344"/>
        <v>41898.875002314817</v>
      </c>
      <c r="U3188" s="40">
        <f t="shared" si="345"/>
        <v>2014</v>
      </c>
      <c r="V3188" s="40">
        <f t="shared" si="346"/>
        <v>2014</v>
      </c>
      <c r="W3188" s="50">
        <f t="shared" si="349"/>
        <v>29.950946319448121</v>
      </c>
    </row>
    <row r="3189" spans="1:23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13">
        <f t="shared" si="347"/>
        <v>116</v>
      </c>
      <c r="P3189" s="39">
        <f t="shared" si="348"/>
        <v>71.489999999999995</v>
      </c>
      <c r="Q3189" s="39" t="s">
        <v>8346</v>
      </c>
      <c r="R3189" s="39" t="s">
        <v>8316</v>
      </c>
      <c r="S3189" s="42">
        <f t="shared" si="343"/>
        <v>41835.666365428238</v>
      </c>
      <c r="T3189" s="42">
        <f t="shared" si="344"/>
        <v>41855.666365428238</v>
      </c>
      <c r="U3189" s="40">
        <f t="shared" si="345"/>
        <v>2014</v>
      </c>
      <c r="V3189" s="40">
        <f t="shared" si="346"/>
        <v>2014</v>
      </c>
      <c r="W3189" s="50">
        <f t="shared" si="349"/>
        <v>20</v>
      </c>
    </row>
    <row r="3190" spans="1:23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13">
        <f t="shared" si="347"/>
        <v>65</v>
      </c>
      <c r="P3190" s="39">
        <f t="shared" si="348"/>
        <v>14.44</v>
      </c>
      <c r="Q3190" s="39" t="s">
        <v>8346</v>
      </c>
      <c r="R3190" s="39" t="s">
        <v>8318</v>
      </c>
      <c r="S3190" s="42">
        <f t="shared" si="343"/>
        <v>42144.415542847215</v>
      </c>
      <c r="T3190" s="42">
        <f t="shared" si="344"/>
        <v>42165.415535902779</v>
      </c>
      <c r="U3190" s="40">
        <f t="shared" si="345"/>
        <v>2015</v>
      </c>
      <c r="V3190" s="40">
        <f t="shared" si="346"/>
        <v>2015</v>
      </c>
      <c r="W3190" s="50">
        <f t="shared" si="349"/>
        <v>20.999993055564119</v>
      </c>
    </row>
    <row r="3191" spans="1:23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13">
        <f t="shared" si="347"/>
        <v>12</v>
      </c>
      <c r="P3191" s="39">
        <f t="shared" si="348"/>
        <v>356.84</v>
      </c>
      <c r="Q3191" s="39" t="s">
        <v>8346</v>
      </c>
      <c r="R3191" s="39" t="s">
        <v>8318</v>
      </c>
      <c r="S3191" s="42">
        <f t="shared" si="343"/>
        <v>42118.346441342597</v>
      </c>
      <c r="T3191" s="42">
        <f t="shared" si="344"/>
        <v>42148.346441342597</v>
      </c>
      <c r="U3191" s="40">
        <f t="shared" si="345"/>
        <v>2015</v>
      </c>
      <c r="V3191" s="40">
        <f t="shared" si="346"/>
        <v>2015</v>
      </c>
      <c r="W3191" s="50">
        <f t="shared" si="349"/>
        <v>30</v>
      </c>
    </row>
    <row r="3192" spans="1:23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13">
        <f t="shared" si="347"/>
        <v>0</v>
      </c>
      <c r="P3192" s="39">
        <f t="shared" si="348"/>
        <v>0</v>
      </c>
      <c r="Q3192" s="39" t="s">
        <v>8346</v>
      </c>
      <c r="R3192" s="39" t="s">
        <v>8318</v>
      </c>
      <c r="S3192" s="42">
        <f t="shared" si="343"/>
        <v>42683.151338831012</v>
      </c>
      <c r="T3192" s="42">
        <f t="shared" si="344"/>
        <v>42713.19300086805</v>
      </c>
      <c r="U3192" s="40">
        <f t="shared" si="345"/>
        <v>2016</v>
      </c>
      <c r="V3192" s="40">
        <f t="shared" si="346"/>
        <v>2016</v>
      </c>
      <c r="W3192" s="50">
        <f t="shared" si="349"/>
        <v>30.041662037037895</v>
      </c>
    </row>
    <row r="3193" spans="1:23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13">
        <f t="shared" si="347"/>
        <v>4</v>
      </c>
      <c r="P3193" s="39">
        <f t="shared" si="348"/>
        <v>37.75</v>
      </c>
      <c r="Q3193" s="39" t="s">
        <v>8346</v>
      </c>
      <c r="R3193" s="39" t="s">
        <v>8318</v>
      </c>
      <c r="S3193" s="42">
        <f t="shared" si="343"/>
        <v>42538.755438298613</v>
      </c>
      <c r="T3193" s="42">
        <f t="shared" si="344"/>
        <v>42598.755438298613</v>
      </c>
      <c r="U3193" s="40">
        <f t="shared" si="345"/>
        <v>2016</v>
      </c>
      <c r="V3193" s="40">
        <f t="shared" si="346"/>
        <v>2016</v>
      </c>
      <c r="W3193" s="50">
        <f t="shared" si="349"/>
        <v>60</v>
      </c>
    </row>
    <row r="3194" spans="1:23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13">
        <f t="shared" si="347"/>
        <v>1</v>
      </c>
      <c r="P3194" s="39">
        <f t="shared" si="348"/>
        <v>12.75</v>
      </c>
      <c r="Q3194" s="39" t="s">
        <v>8346</v>
      </c>
      <c r="R3194" s="39" t="s">
        <v>8318</v>
      </c>
      <c r="S3194" s="42">
        <f t="shared" si="343"/>
        <v>42018.940507627311</v>
      </c>
      <c r="T3194" s="42">
        <f t="shared" si="344"/>
        <v>42063.916675925924</v>
      </c>
      <c r="U3194" s="40">
        <f t="shared" si="345"/>
        <v>2015</v>
      </c>
      <c r="V3194" s="40">
        <f t="shared" si="346"/>
        <v>2015</v>
      </c>
      <c r="W3194" s="50">
        <f t="shared" si="349"/>
        <v>44.976168298613629</v>
      </c>
    </row>
    <row r="3195" spans="1:23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13">
        <f t="shared" si="347"/>
        <v>12</v>
      </c>
      <c r="P3195" s="39">
        <f t="shared" si="348"/>
        <v>24.46</v>
      </c>
      <c r="Q3195" s="39" t="s">
        <v>8346</v>
      </c>
      <c r="R3195" s="39" t="s">
        <v>8318</v>
      </c>
      <c r="S3195" s="42">
        <f t="shared" si="343"/>
        <v>42010.968241388888</v>
      </c>
      <c r="T3195" s="42">
        <f t="shared" si="344"/>
        <v>42055.968241388888</v>
      </c>
      <c r="U3195" s="40">
        <f t="shared" si="345"/>
        <v>2015</v>
      </c>
      <c r="V3195" s="40">
        <f t="shared" si="346"/>
        <v>2015</v>
      </c>
      <c r="W3195" s="50">
        <f t="shared" si="349"/>
        <v>45</v>
      </c>
    </row>
    <row r="3196" spans="1:23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13">
        <f t="shared" si="347"/>
        <v>0</v>
      </c>
      <c r="P3196" s="39">
        <f t="shared" si="348"/>
        <v>0</v>
      </c>
      <c r="Q3196" s="39" t="s">
        <v>8346</v>
      </c>
      <c r="R3196" s="39" t="s">
        <v>8318</v>
      </c>
      <c r="S3196" s="42">
        <f t="shared" si="343"/>
        <v>42182.062483773145</v>
      </c>
      <c r="T3196" s="42">
        <f t="shared" si="344"/>
        <v>42212.062483773145</v>
      </c>
      <c r="U3196" s="40">
        <f t="shared" si="345"/>
        <v>2015</v>
      </c>
      <c r="V3196" s="40">
        <f t="shared" si="346"/>
        <v>2015</v>
      </c>
      <c r="W3196" s="50">
        <f t="shared" si="349"/>
        <v>30</v>
      </c>
    </row>
    <row r="3197" spans="1:23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13">
        <f t="shared" si="347"/>
        <v>59</v>
      </c>
      <c r="P3197" s="39">
        <f t="shared" si="348"/>
        <v>53.08</v>
      </c>
      <c r="Q3197" s="39" t="s">
        <v>8346</v>
      </c>
      <c r="R3197" s="39" t="s">
        <v>8318</v>
      </c>
      <c r="S3197" s="42">
        <f t="shared" si="343"/>
        <v>42017.594242384264</v>
      </c>
      <c r="T3197" s="42">
        <f t="shared" si="344"/>
        <v>42047.594242384264</v>
      </c>
      <c r="U3197" s="40">
        <f t="shared" si="345"/>
        <v>2015</v>
      </c>
      <c r="V3197" s="40">
        <f t="shared" si="346"/>
        <v>2015</v>
      </c>
      <c r="W3197" s="50">
        <f t="shared" si="349"/>
        <v>30</v>
      </c>
    </row>
    <row r="3198" spans="1:23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13">
        <f t="shared" si="347"/>
        <v>0</v>
      </c>
      <c r="P3198" s="39">
        <f t="shared" si="348"/>
        <v>300</v>
      </c>
      <c r="Q3198" s="39" t="s">
        <v>8346</v>
      </c>
      <c r="R3198" s="39" t="s">
        <v>8318</v>
      </c>
      <c r="S3198" s="42">
        <f t="shared" si="343"/>
        <v>42157.598100405099</v>
      </c>
      <c r="T3198" s="42">
        <f t="shared" si="344"/>
        <v>42217.583340277779</v>
      </c>
      <c r="U3198" s="40">
        <f t="shared" si="345"/>
        <v>2015</v>
      </c>
      <c r="V3198" s="40">
        <f t="shared" si="346"/>
        <v>2015</v>
      </c>
      <c r="W3198" s="50">
        <f t="shared" si="349"/>
        <v>59.985239872679813</v>
      </c>
    </row>
    <row r="3199" spans="1:23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13">
        <f t="shared" si="347"/>
        <v>11</v>
      </c>
      <c r="P3199" s="39">
        <f t="shared" si="348"/>
        <v>286.25</v>
      </c>
      <c r="Q3199" s="39" t="s">
        <v>8346</v>
      </c>
      <c r="R3199" s="39" t="s">
        <v>8318</v>
      </c>
      <c r="S3199" s="42">
        <f t="shared" si="343"/>
        <v>42009.493271041662</v>
      </c>
      <c r="T3199" s="42">
        <f t="shared" si="344"/>
        <v>42039.493271041662</v>
      </c>
      <c r="U3199" s="40">
        <f t="shared" si="345"/>
        <v>2015</v>
      </c>
      <c r="V3199" s="40">
        <f t="shared" si="346"/>
        <v>2015</v>
      </c>
      <c r="W3199" s="50">
        <f t="shared" si="349"/>
        <v>30</v>
      </c>
    </row>
    <row r="3200" spans="1:23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13">
        <f t="shared" si="347"/>
        <v>0</v>
      </c>
      <c r="P3200" s="39">
        <f t="shared" si="348"/>
        <v>36.67</v>
      </c>
      <c r="Q3200" s="39" t="s">
        <v>8346</v>
      </c>
      <c r="R3200" s="39" t="s">
        <v>8318</v>
      </c>
      <c r="S3200" s="42">
        <f t="shared" si="343"/>
        <v>42013.42450552083</v>
      </c>
      <c r="T3200" s="42">
        <f t="shared" si="344"/>
        <v>42051.424507835647</v>
      </c>
      <c r="U3200" s="40">
        <f t="shared" si="345"/>
        <v>2015</v>
      </c>
      <c r="V3200" s="40">
        <f t="shared" si="346"/>
        <v>2015</v>
      </c>
      <c r="W3200" s="50">
        <f t="shared" si="349"/>
        <v>38.000002314816811</v>
      </c>
    </row>
    <row r="3201" spans="1:23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13">
        <f t="shared" si="347"/>
        <v>52</v>
      </c>
      <c r="P3201" s="39">
        <f t="shared" si="348"/>
        <v>49.21</v>
      </c>
      <c r="Q3201" s="39" t="s">
        <v>8346</v>
      </c>
      <c r="R3201" s="39" t="s">
        <v>8318</v>
      </c>
      <c r="S3201" s="42">
        <f t="shared" si="343"/>
        <v>41858.76178724537</v>
      </c>
      <c r="T3201" s="42">
        <f t="shared" si="344"/>
        <v>41888.875002314817</v>
      </c>
      <c r="U3201" s="40">
        <f t="shared" si="345"/>
        <v>2014</v>
      </c>
      <c r="V3201" s="40">
        <f t="shared" si="346"/>
        <v>2014</v>
      </c>
      <c r="W3201" s="50">
        <f t="shared" si="349"/>
        <v>30.113215069446596</v>
      </c>
    </row>
    <row r="3202" spans="1:23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13">
        <f t="shared" si="347"/>
        <v>0</v>
      </c>
      <c r="P3202" s="39">
        <f t="shared" si="348"/>
        <v>1</v>
      </c>
      <c r="Q3202" s="39" t="s">
        <v>8346</v>
      </c>
      <c r="R3202" s="39" t="s">
        <v>8318</v>
      </c>
      <c r="S3202" s="42">
        <f t="shared" ref="S3202:S3265" si="350">((((LEFT(J3202,10) &amp; "." &amp; RIGHT(J3202,3))/60)/60)/24)+DATE(1970,1,1)</f>
        <v>42460.320614594908</v>
      </c>
      <c r="T3202" s="42">
        <f t="shared" ref="T3202:T3265" si="351">((((LEFT(I3202,10) &amp; "." &amp; RIGHT(I3202,3))/60)/60)/24)+DATE(1970,1,1)</f>
        <v>42490.231949537032</v>
      </c>
      <c r="U3202" s="40">
        <f t="shared" ref="U3202:U3265" si="352">YEAR(T3202)</f>
        <v>2016</v>
      </c>
      <c r="V3202" s="40">
        <f t="shared" ref="V3202:V3265" si="353">YEAR(S3202)</f>
        <v>2016</v>
      </c>
      <c r="W3202" s="50">
        <f t="shared" si="349"/>
        <v>29.911334942124086</v>
      </c>
    </row>
    <row r="3203" spans="1:23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13">
        <f t="shared" ref="O3203:O3266" si="354">IFERROR(ROUND(E3203/D3203*100,0),"no backers")</f>
        <v>1</v>
      </c>
      <c r="P3203" s="39">
        <f t="shared" ref="P3203:P3266" si="355">IFERROR(ROUND(E3203/L3203,2),0)</f>
        <v>12.5</v>
      </c>
      <c r="Q3203" s="39" t="s">
        <v>8346</v>
      </c>
      <c r="R3203" s="39" t="s">
        <v>8318</v>
      </c>
      <c r="S3203" s="42">
        <f t="shared" si="350"/>
        <v>41861.767095798612</v>
      </c>
      <c r="T3203" s="42">
        <f t="shared" si="351"/>
        <v>41882.767100428238</v>
      </c>
      <c r="U3203" s="40">
        <f t="shared" si="352"/>
        <v>2014</v>
      </c>
      <c r="V3203" s="40">
        <f t="shared" si="353"/>
        <v>2014</v>
      </c>
      <c r="W3203" s="50">
        <f t="shared" ref="W3203:W3266" si="356">T3203-S3203</f>
        <v>21.000004629626346</v>
      </c>
    </row>
    <row r="3204" spans="1:23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13">
        <f t="shared" si="354"/>
        <v>55</v>
      </c>
      <c r="P3204" s="39">
        <f t="shared" si="355"/>
        <v>109.04</v>
      </c>
      <c r="Q3204" s="39" t="s">
        <v>8346</v>
      </c>
      <c r="R3204" s="39" t="s">
        <v>8318</v>
      </c>
      <c r="S3204" s="42">
        <f t="shared" si="350"/>
        <v>42293.8535456713</v>
      </c>
      <c r="T3204" s="42">
        <f t="shared" si="351"/>
        <v>42352.249314120374</v>
      </c>
      <c r="U3204" s="40">
        <f t="shared" si="352"/>
        <v>2015</v>
      </c>
      <c r="V3204" s="40">
        <f t="shared" si="353"/>
        <v>2015</v>
      </c>
      <c r="W3204" s="50">
        <f t="shared" si="356"/>
        <v>58.395768449074239</v>
      </c>
    </row>
    <row r="3205" spans="1:23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13">
        <f t="shared" si="354"/>
        <v>25</v>
      </c>
      <c r="P3205" s="39">
        <f t="shared" si="355"/>
        <v>41.67</v>
      </c>
      <c r="Q3205" s="39" t="s">
        <v>8346</v>
      </c>
      <c r="R3205" s="39" t="s">
        <v>8318</v>
      </c>
      <c r="S3205" s="42">
        <f t="shared" si="350"/>
        <v>42242.988687754631</v>
      </c>
      <c r="T3205" s="42">
        <f t="shared" si="351"/>
        <v>42272.988687754631</v>
      </c>
      <c r="U3205" s="40">
        <f t="shared" si="352"/>
        <v>2015</v>
      </c>
      <c r="V3205" s="40">
        <f t="shared" si="353"/>
        <v>2015</v>
      </c>
      <c r="W3205" s="50">
        <f t="shared" si="356"/>
        <v>30</v>
      </c>
    </row>
    <row r="3206" spans="1:23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13">
        <f t="shared" si="354"/>
        <v>0</v>
      </c>
      <c r="P3206" s="39">
        <f t="shared" si="355"/>
        <v>0</v>
      </c>
      <c r="Q3206" s="39" t="s">
        <v>8346</v>
      </c>
      <c r="R3206" s="39" t="s">
        <v>8318</v>
      </c>
      <c r="S3206" s="42">
        <f t="shared" si="350"/>
        <v>42172.686105081026</v>
      </c>
      <c r="T3206" s="42">
        <f t="shared" si="351"/>
        <v>42202.676396296301</v>
      </c>
      <c r="U3206" s="40">
        <f t="shared" si="352"/>
        <v>2015</v>
      </c>
      <c r="V3206" s="40">
        <f t="shared" si="353"/>
        <v>2015</v>
      </c>
      <c r="W3206" s="50">
        <f t="shared" si="356"/>
        <v>29.990291215275647</v>
      </c>
    </row>
    <row r="3207" spans="1:23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13">
        <f t="shared" si="354"/>
        <v>3</v>
      </c>
      <c r="P3207" s="39">
        <f t="shared" si="355"/>
        <v>22.75</v>
      </c>
      <c r="Q3207" s="39" t="s">
        <v>8346</v>
      </c>
      <c r="R3207" s="39" t="s">
        <v>8318</v>
      </c>
      <c r="S3207" s="42">
        <f t="shared" si="350"/>
        <v>42095.374684861112</v>
      </c>
      <c r="T3207" s="42">
        <f t="shared" si="351"/>
        <v>42125.374684861112</v>
      </c>
      <c r="U3207" s="40">
        <f t="shared" si="352"/>
        <v>2015</v>
      </c>
      <c r="V3207" s="40">
        <f t="shared" si="353"/>
        <v>2015</v>
      </c>
      <c r="W3207" s="50">
        <f t="shared" si="356"/>
        <v>30</v>
      </c>
    </row>
    <row r="3208" spans="1:23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13">
        <f t="shared" si="354"/>
        <v>0</v>
      </c>
      <c r="P3208" s="39">
        <f t="shared" si="355"/>
        <v>0</v>
      </c>
      <c r="Q3208" s="39" t="s">
        <v>8346</v>
      </c>
      <c r="R3208" s="39" t="s">
        <v>8318</v>
      </c>
      <c r="S3208" s="42">
        <f t="shared" si="350"/>
        <v>42236.276060775461</v>
      </c>
      <c r="T3208" s="42">
        <f t="shared" si="351"/>
        <v>42266.276060775461</v>
      </c>
      <c r="U3208" s="40">
        <f t="shared" si="352"/>
        <v>2015</v>
      </c>
      <c r="V3208" s="40">
        <f t="shared" si="353"/>
        <v>2015</v>
      </c>
      <c r="W3208" s="50">
        <f t="shared" si="356"/>
        <v>30</v>
      </c>
    </row>
    <row r="3209" spans="1:23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13">
        <f t="shared" si="354"/>
        <v>46</v>
      </c>
      <c r="P3209" s="39">
        <f t="shared" si="355"/>
        <v>70.83</v>
      </c>
      <c r="Q3209" s="39" t="s">
        <v>8346</v>
      </c>
      <c r="R3209" s="39" t="s">
        <v>8318</v>
      </c>
      <c r="S3209" s="42">
        <f t="shared" si="350"/>
        <v>42057.277861192124</v>
      </c>
      <c r="T3209" s="42">
        <f t="shared" si="351"/>
        <v>42117.236199155093</v>
      </c>
      <c r="U3209" s="40">
        <f t="shared" si="352"/>
        <v>2015</v>
      </c>
      <c r="V3209" s="40">
        <f t="shared" si="353"/>
        <v>2015</v>
      </c>
      <c r="W3209" s="50">
        <f t="shared" si="356"/>
        <v>59.958337962969381</v>
      </c>
    </row>
    <row r="3210" spans="1:23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13">
        <f t="shared" si="354"/>
        <v>104</v>
      </c>
      <c r="P3210" s="39">
        <f t="shared" si="355"/>
        <v>63.11</v>
      </c>
      <c r="Q3210" s="39" t="s">
        <v>8346</v>
      </c>
      <c r="R3210" s="39" t="s">
        <v>8316</v>
      </c>
      <c r="S3210" s="42">
        <f t="shared" si="350"/>
        <v>41827.605063391202</v>
      </c>
      <c r="T3210" s="42">
        <f t="shared" si="351"/>
        <v>41848.605068020835</v>
      </c>
      <c r="U3210" s="40">
        <f t="shared" si="352"/>
        <v>2014</v>
      </c>
      <c r="V3210" s="40">
        <f t="shared" si="353"/>
        <v>2014</v>
      </c>
      <c r="W3210" s="50">
        <f t="shared" si="356"/>
        <v>21.000004629633622</v>
      </c>
    </row>
    <row r="3211" spans="1:23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13">
        <f t="shared" si="354"/>
        <v>119</v>
      </c>
      <c r="P3211" s="39">
        <f t="shared" si="355"/>
        <v>50.16</v>
      </c>
      <c r="Q3211" s="39" t="s">
        <v>8346</v>
      </c>
      <c r="R3211" s="39" t="s">
        <v>8316</v>
      </c>
      <c r="S3211" s="42">
        <f t="shared" si="350"/>
        <v>41778.637252986111</v>
      </c>
      <c r="T3211" s="42">
        <f t="shared" si="351"/>
        <v>41810.958335648145</v>
      </c>
      <c r="U3211" s="40">
        <f t="shared" si="352"/>
        <v>2014</v>
      </c>
      <c r="V3211" s="40">
        <f t="shared" si="353"/>
        <v>2014</v>
      </c>
      <c r="W3211" s="50">
        <f t="shared" si="356"/>
        <v>32.321082662034314</v>
      </c>
    </row>
    <row r="3212" spans="1:23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13">
        <f t="shared" si="354"/>
        <v>126</v>
      </c>
      <c r="P3212" s="39">
        <f t="shared" si="355"/>
        <v>62.88</v>
      </c>
      <c r="Q3212" s="39" t="s">
        <v>8346</v>
      </c>
      <c r="R3212" s="39" t="s">
        <v>8316</v>
      </c>
      <c r="S3212" s="42">
        <f t="shared" si="350"/>
        <v>41013.936568506942</v>
      </c>
      <c r="T3212" s="42">
        <f t="shared" si="351"/>
        <v>41061.165973842595</v>
      </c>
      <c r="U3212" s="40">
        <f t="shared" si="352"/>
        <v>2012</v>
      </c>
      <c r="V3212" s="40">
        <f t="shared" si="353"/>
        <v>2012</v>
      </c>
      <c r="W3212" s="50">
        <f t="shared" si="356"/>
        <v>47.2294053356527</v>
      </c>
    </row>
    <row r="3213" spans="1:23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13">
        <f t="shared" si="354"/>
        <v>120</v>
      </c>
      <c r="P3213" s="39">
        <f t="shared" si="355"/>
        <v>85.53</v>
      </c>
      <c r="Q3213" s="39" t="s">
        <v>8346</v>
      </c>
      <c r="R3213" s="39" t="s">
        <v>8316</v>
      </c>
      <c r="S3213" s="42">
        <f t="shared" si="350"/>
        <v>41834.586581944444</v>
      </c>
      <c r="T3213" s="42">
        <f t="shared" si="351"/>
        <v>41866.083333333336</v>
      </c>
      <c r="U3213" s="40">
        <f t="shared" si="352"/>
        <v>2014</v>
      </c>
      <c r="V3213" s="40">
        <f t="shared" si="353"/>
        <v>2014</v>
      </c>
      <c r="W3213" s="50">
        <f t="shared" si="356"/>
        <v>31.496751388891425</v>
      </c>
    </row>
    <row r="3214" spans="1:23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13">
        <f t="shared" si="354"/>
        <v>126</v>
      </c>
      <c r="P3214" s="39">
        <f t="shared" si="355"/>
        <v>53.72</v>
      </c>
      <c r="Q3214" s="39" t="s">
        <v>8346</v>
      </c>
      <c r="R3214" s="39" t="s">
        <v>8316</v>
      </c>
      <c r="S3214" s="42">
        <f t="shared" si="350"/>
        <v>41829.795737858796</v>
      </c>
      <c r="T3214" s="42">
        <f t="shared" si="351"/>
        <v>41859.795737858796</v>
      </c>
      <c r="U3214" s="40">
        <f t="shared" si="352"/>
        <v>2014</v>
      </c>
      <c r="V3214" s="40">
        <f t="shared" si="353"/>
        <v>2014</v>
      </c>
      <c r="W3214" s="50">
        <f t="shared" si="356"/>
        <v>30</v>
      </c>
    </row>
    <row r="3215" spans="1:23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13">
        <f t="shared" si="354"/>
        <v>100</v>
      </c>
      <c r="P3215" s="39">
        <f t="shared" si="355"/>
        <v>127.81</v>
      </c>
      <c r="Q3215" s="39" t="s">
        <v>8346</v>
      </c>
      <c r="R3215" s="39" t="s">
        <v>8316</v>
      </c>
      <c r="S3215" s="42">
        <f t="shared" si="350"/>
        <v>42171.763423136581</v>
      </c>
      <c r="T3215" s="42">
        <f t="shared" si="351"/>
        <v>42211.763423136581</v>
      </c>
      <c r="U3215" s="40">
        <f t="shared" si="352"/>
        <v>2015</v>
      </c>
      <c r="V3215" s="40">
        <f t="shared" si="353"/>
        <v>2015</v>
      </c>
      <c r="W3215" s="50">
        <f t="shared" si="356"/>
        <v>40</v>
      </c>
    </row>
    <row r="3216" spans="1:23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13">
        <f t="shared" si="354"/>
        <v>102</v>
      </c>
      <c r="P3216" s="39">
        <f t="shared" si="355"/>
        <v>106.57</v>
      </c>
      <c r="Q3216" s="39" t="s">
        <v>8346</v>
      </c>
      <c r="R3216" s="39" t="s">
        <v>8316</v>
      </c>
      <c r="S3216" s="42">
        <f t="shared" si="350"/>
        <v>42337.792519363429</v>
      </c>
      <c r="T3216" s="42">
        <f t="shared" si="351"/>
        <v>42374.996528935182</v>
      </c>
      <c r="U3216" s="40">
        <f t="shared" si="352"/>
        <v>2016</v>
      </c>
      <c r="V3216" s="40">
        <f t="shared" si="353"/>
        <v>2015</v>
      </c>
      <c r="W3216" s="50">
        <f t="shared" si="356"/>
        <v>37.204009571752977</v>
      </c>
    </row>
    <row r="3217" spans="1:23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13">
        <f t="shared" si="354"/>
        <v>100</v>
      </c>
      <c r="P3217" s="39">
        <f t="shared" si="355"/>
        <v>262.11</v>
      </c>
      <c r="Q3217" s="39" t="s">
        <v>8346</v>
      </c>
      <c r="R3217" s="39" t="s">
        <v>8316</v>
      </c>
      <c r="S3217" s="42">
        <f t="shared" si="350"/>
        <v>42219.665179062504</v>
      </c>
      <c r="T3217" s="42">
        <f t="shared" si="351"/>
        <v>42257.165978472221</v>
      </c>
      <c r="U3217" s="40">
        <f t="shared" si="352"/>
        <v>2015</v>
      </c>
      <c r="V3217" s="40">
        <f t="shared" si="353"/>
        <v>2015</v>
      </c>
      <c r="W3217" s="50">
        <f t="shared" si="356"/>
        <v>37.500799409717729</v>
      </c>
    </row>
    <row r="3218" spans="1:23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13">
        <f t="shared" si="354"/>
        <v>100</v>
      </c>
      <c r="P3218" s="39">
        <f t="shared" si="355"/>
        <v>57.17</v>
      </c>
      <c r="Q3218" s="39" t="s">
        <v>8346</v>
      </c>
      <c r="R3218" s="39" t="s">
        <v>8316</v>
      </c>
      <c r="S3218" s="42">
        <f t="shared" si="350"/>
        <v>42165.462631608796</v>
      </c>
      <c r="T3218" s="42">
        <f t="shared" si="351"/>
        <v>42196.604166666672</v>
      </c>
      <c r="U3218" s="40">
        <f t="shared" si="352"/>
        <v>2015</v>
      </c>
      <c r="V3218" s="40">
        <f t="shared" si="353"/>
        <v>2015</v>
      </c>
      <c r="W3218" s="50">
        <f t="shared" si="356"/>
        <v>31.141535057875444</v>
      </c>
    </row>
    <row r="3219" spans="1:23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13">
        <f t="shared" si="354"/>
        <v>116</v>
      </c>
      <c r="P3219" s="39">
        <f t="shared" si="355"/>
        <v>50.2</v>
      </c>
      <c r="Q3219" s="39" t="s">
        <v>8346</v>
      </c>
      <c r="R3219" s="39" t="s">
        <v>8316</v>
      </c>
      <c r="S3219" s="42">
        <f t="shared" si="350"/>
        <v>42648.546120185187</v>
      </c>
      <c r="T3219" s="42">
        <f t="shared" si="351"/>
        <v>42678.546120185187</v>
      </c>
      <c r="U3219" s="40">
        <f t="shared" si="352"/>
        <v>2016</v>
      </c>
      <c r="V3219" s="40">
        <f t="shared" si="353"/>
        <v>2016</v>
      </c>
      <c r="W3219" s="50">
        <f t="shared" si="356"/>
        <v>30</v>
      </c>
    </row>
    <row r="3220" spans="1:23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13">
        <f t="shared" si="354"/>
        <v>102</v>
      </c>
      <c r="P3220" s="39">
        <f t="shared" si="355"/>
        <v>66.59</v>
      </c>
      <c r="Q3220" s="39" t="s">
        <v>8346</v>
      </c>
      <c r="R3220" s="39" t="s">
        <v>8316</v>
      </c>
      <c r="S3220" s="42">
        <f t="shared" si="350"/>
        <v>41971.00216418982</v>
      </c>
      <c r="T3220" s="42">
        <f t="shared" si="351"/>
        <v>42004</v>
      </c>
      <c r="U3220" s="40">
        <f t="shared" si="352"/>
        <v>2014</v>
      </c>
      <c r="V3220" s="40">
        <f t="shared" si="353"/>
        <v>2014</v>
      </c>
      <c r="W3220" s="50">
        <f t="shared" si="356"/>
        <v>32.997835810179822</v>
      </c>
    </row>
    <row r="3221" spans="1:23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13">
        <f t="shared" si="354"/>
        <v>100</v>
      </c>
      <c r="P3221" s="39">
        <f t="shared" si="355"/>
        <v>168.25</v>
      </c>
      <c r="Q3221" s="39" t="s">
        <v>8346</v>
      </c>
      <c r="R3221" s="39" t="s">
        <v>8316</v>
      </c>
      <c r="S3221" s="42">
        <f t="shared" si="350"/>
        <v>42050.983186886573</v>
      </c>
      <c r="T3221" s="42">
        <f t="shared" si="351"/>
        <v>42085.941524849535</v>
      </c>
      <c r="U3221" s="40">
        <f t="shared" si="352"/>
        <v>2015</v>
      </c>
      <c r="V3221" s="40">
        <f t="shared" si="353"/>
        <v>2015</v>
      </c>
      <c r="W3221" s="50">
        <f t="shared" si="356"/>
        <v>34.958337962962105</v>
      </c>
    </row>
    <row r="3222" spans="1:23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13">
        <f t="shared" si="354"/>
        <v>101</v>
      </c>
      <c r="P3222" s="39">
        <f t="shared" si="355"/>
        <v>256.37</v>
      </c>
      <c r="Q3222" s="39" t="s">
        <v>8346</v>
      </c>
      <c r="R3222" s="39" t="s">
        <v>8316</v>
      </c>
      <c r="S3222" s="42">
        <f t="shared" si="350"/>
        <v>42772.833381990742</v>
      </c>
      <c r="T3222" s="42">
        <f t="shared" si="351"/>
        <v>42806.875004629634</v>
      </c>
      <c r="U3222" s="40">
        <f t="shared" si="352"/>
        <v>2017</v>
      </c>
      <c r="V3222" s="40">
        <f t="shared" si="353"/>
        <v>2017</v>
      </c>
      <c r="W3222" s="50">
        <f t="shared" si="356"/>
        <v>34.041622638891567</v>
      </c>
    </row>
    <row r="3223" spans="1:23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13">
        <f t="shared" si="354"/>
        <v>103</v>
      </c>
      <c r="P3223" s="39">
        <f t="shared" si="355"/>
        <v>36.61</v>
      </c>
      <c r="Q3223" s="39" t="s">
        <v>8346</v>
      </c>
      <c r="R3223" s="39" t="s">
        <v>8316</v>
      </c>
      <c r="S3223" s="42">
        <f t="shared" si="350"/>
        <v>42155.69680096065</v>
      </c>
      <c r="T3223" s="42">
        <f t="shared" si="351"/>
        <v>42190.69680096065</v>
      </c>
      <c r="U3223" s="40">
        <f t="shared" si="352"/>
        <v>2015</v>
      </c>
      <c r="V3223" s="40">
        <f t="shared" si="353"/>
        <v>2015</v>
      </c>
      <c r="W3223" s="50">
        <f t="shared" si="356"/>
        <v>35</v>
      </c>
    </row>
    <row r="3224" spans="1:23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13">
        <f t="shared" si="354"/>
        <v>125</v>
      </c>
      <c r="P3224" s="39">
        <f t="shared" si="355"/>
        <v>37.14</v>
      </c>
      <c r="Q3224" s="39" t="s">
        <v>8346</v>
      </c>
      <c r="R3224" s="39" t="s">
        <v>8316</v>
      </c>
      <c r="S3224" s="42">
        <f t="shared" si="350"/>
        <v>42270.582149270835</v>
      </c>
      <c r="T3224" s="42">
        <f t="shared" si="351"/>
        <v>42301.895140509267</v>
      </c>
      <c r="U3224" s="40">
        <f t="shared" si="352"/>
        <v>2015</v>
      </c>
      <c r="V3224" s="40">
        <f t="shared" si="353"/>
        <v>2015</v>
      </c>
      <c r="W3224" s="50">
        <f t="shared" si="356"/>
        <v>31.312991238432005</v>
      </c>
    </row>
    <row r="3225" spans="1:23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13">
        <f t="shared" si="354"/>
        <v>110</v>
      </c>
      <c r="P3225" s="39">
        <f t="shared" si="355"/>
        <v>45.88</v>
      </c>
      <c r="Q3225" s="39" t="s">
        <v>8346</v>
      </c>
      <c r="R3225" s="39" t="s">
        <v>8316</v>
      </c>
      <c r="S3225" s="42">
        <f t="shared" si="350"/>
        <v>42206.835381666664</v>
      </c>
      <c r="T3225" s="42">
        <f t="shared" si="351"/>
        <v>42236.835381666664</v>
      </c>
      <c r="U3225" s="40">
        <f t="shared" si="352"/>
        <v>2015</v>
      </c>
      <c r="V3225" s="40">
        <f t="shared" si="353"/>
        <v>2015</v>
      </c>
      <c r="W3225" s="50">
        <f t="shared" si="356"/>
        <v>30</v>
      </c>
    </row>
    <row r="3226" spans="1:23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13">
        <f t="shared" si="354"/>
        <v>102</v>
      </c>
      <c r="P3226" s="39">
        <f t="shared" si="355"/>
        <v>141.71</v>
      </c>
      <c r="Q3226" s="39" t="s">
        <v>8346</v>
      </c>
      <c r="R3226" s="39" t="s">
        <v>8316</v>
      </c>
      <c r="S3226" s="42">
        <f t="shared" si="350"/>
        <v>42697.850853159718</v>
      </c>
      <c r="T3226" s="42">
        <f t="shared" si="351"/>
        <v>42745.208337962962</v>
      </c>
      <c r="U3226" s="40">
        <f t="shared" si="352"/>
        <v>2017</v>
      </c>
      <c r="V3226" s="40">
        <f t="shared" si="353"/>
        <v>2016</v>
      </c>
      <c r="W3226" s="50">
        <f t="shared" si="356"/>
        <v>47.357484803244006</v>
      </c>
    </row>
    <row r="3227" spans="1:23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13">
        <f t="shared" si="354"/>
        <v>102</v>
      </c>
      <c r="P3227" s="39">
        <f t="shared" si="355"/>
        <v>52.49</v>
      </c>
      <c r="Q3227" s="39" t="s">
        <v>8346</v>
      </c>
      <c r="R3227" s="39" t="s">
        <v>8316</v>
      </c>
      <c r="S3227" s="42">
        <f t="shared" si="350"/>
        <v>42503.559478449075</v>
      </c>
      <c r="T3227" s="42">
        <f t="shared" si="351"/>
        <v>42524.875006944443</v>
      </c>
      <c r="U3227" s="40">
        <f t="shared" si="352"/>
        <v>2016</v>
      </c>
      <c r="V3227" s="40">
        <f t="shared" si="353"/>
        <v>2016</v>
      </c>
      <c r="W3227" s="50">
        <f t="shared" si="356"/>
        <v>21.315528495368198</v>
      </c>
    </row>
    <row r="3228" spans="1:23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13">
        <f t="shared" si="354"/>
        <v>104</v>
      </c>
      <c r="P3228" s="39">
        <f t="shared" si="355"/>
        <v>59.52</v>
      </c>
      <c r="Q3228" s="39" t="s">
        <v>8346</v>
      </c>
      <c r="R3228" s="39" t="s">
        <v>8316</v>
      </c>
      <c r="S3228" s="42">
        <f t="shared" si="350"/>
        <v>42277.583479305555</v>
      </c>
      <c r="T3228" s="42">
        <f t="shared" si="351"/>
        <v>42307.583479305555</v>
      </c>
      <c r="U3228" s="40">
        <f t="shared" si="352"/>
        <v>2015</v>
      </c>
      <c r="V3228" s="40">
        <f t="shared" si="353"/>
        <v>2015</v>
      </c>
      <c r="W3228" s="50">
        <f t="shared" si="356"/>
        <v>30</v>
      </c>
    </row>
    <row r="3229" spans="1:23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13">
        <f t="shared" si="354"/>
        <v>125</v>
      </c>
      <c r="P3229" s="39">
        <f t="shared" si="355"/>
        <v>50</v>
      </c>
      <c r="Q3229" s="39" t="s">
        <v>8346</v>
      </c>
      <c r="R3229" s="39" t="s">
        <v>8316</v>
      </c>
      <c r="S3229" s="42">
        <f t="shared" si="350"/>
        <v>42722.882366157413</v>
      </c>
      <c r="T3229" s="42">
        <f t="shared" si="351"/>
        <v>42752.882366157413</v>
      </c>
      <c r="U3229" s="40">
        <f t="shared" si="352"/>
        <v>2017</v>
      </c>
      <c r="V3229" s="40">
        <f t="shared" si="353"/>
        <v>2016</v>
      </c>
      <c r="W3229" s="50">
        <f t="shared" si="356"/>
        <v>30</v>
      </c>
    </row>
    <row r="3230" spans="1:23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13">
        <f t="shared" si="354"/>
        <v>102</v>
      </c>
      <c r="P3230" s="39">
        <f t="shared" si="355"/>
        <v>193.62</v>
      </c>
      <c r="Q3230" s="39" t="s">
        <v>8346</v>
      </c>
      <c r="R3230" s="39" t="s">
        <v>8316</v>
      </c>
      <c r="S3230" s="42">
        <f t="shared" si="350"/>
        <v>42323.70931578704</v>
      </c>
      <c r="T3230" s="42">
        <f t="shared" si="351"/>
        <v>42355.207642824069</v>
      </c>
      <c r="U3230" s="40">
        <f t="shared" si="352"/>
        <v>2015</v>
      </c>
      <c r="V3230" s="40">
        <f t="shared" si="353"/>
        <v>2015</v>
      </c>
      <c r="W3230" s="50">
        <f t="shared" si="356"/>
        <v>31.498327037028503</v>
      </c>
    </row>
    <row r="3231" spans="1:23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13">
        <f t="shared" si="354"/>
        <v>108</v>
      </c>
      <c r="P3231" s="39">
        <f t="shared" si="355"/>
        <v>106.8</v>
      </c>
      <c r="Q3231" s="39" t="s">
        <v>8346</v>
      </c>
      <c r="R3231" s="39" t="s">
        <v>8316</v>
      </c>
      <c r="S3231" s="42">
        <f t="shared" si="350"/>
        <v>41933.291652754633</v>
      </c>
      <c r="T3231" s="42">
        <f t="shared" si="351"/>
        <v>41963.333314791671</v>
      </c>
      <c r="U3231" s="40">
        <f t="shared" si="352"/>
        <v>2014</v>
      </c>
      <c r="V3231" s="40">
        <f t="shared" si="353"/>
        <v>2014</v>
      </c>
      <c r="W3231" s="50">
        <f t="shared" si="356"/>
        <v>30.041662037037895</v>
      </c>
    </row>
    <row r="3232" spans="1:23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13">
        <f t="shared" si="354"/>
        <v>110</v>
      </c>
      <c r="P3232" s="39">
        <f t="shared" si="355"/>
        <v>77.22</v>
      </c>
      <c r="Q3232" s="39" t="s">
        <v>8346</v>
      </c>
      <c r="R3232" s="39" t="s">
        <v>8316</v>
      </c>
      <c r="S3232" s="42">
        <f t="shared" si="350"/>
        <v>41898.168126458331</v>
      </c>
      <c r="T3232" s="42">
        <f t="shared" si="351"/>
        <v>41913.165983101855</v>
      </c>
      <c r="U3232" s="40">
        <f t="shared" si="352"/>
        <v>2014</v>
      </c>
      <c r="V3232" s="40">
        <f t="shared" si="353"/>
        <v>2014</v>
      </c>
      <c r="W3232" s="50">
        <f t="shared" si="356"/>
        <v>14.997856643523846</v>
      </c>
    </row>
    <row r="3233" spans="1:23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13">
        <f t="shared" si="354"/>
        <v>161</v>
      </c>
      <c r="P3233" s="39">
        <f t="shared" si="355"/>
        <v>57.5</v>
      </c>
      <c r="Q3233" s="39" t="s">
        <v>8346</v>
      </c>
      <c r="R3233" s="39" t="s">
        <v>8316</v>
      </c>
      <c r="S3233" s="42">
        <f t="shared" si="350"/>
        <v>42446.943835034719</v>
      </c>
      <c r="T3233" s="42">
        <f t="shared" si="351"/>
        <v>42476.943835034719</v>
      </c>
      <c r="U3233" s="40">
        <f t="shared" si="352"/>
        <v>2016</v>
      </c>
      <c r="V3233" s="40">
        <f t="shared" si="353"/>
        <v>2016</v>
      </c>
      <c r="W3233" s="50">
        <f t="shared" si="356"/>
        <v>30</v>
      </c>
    </row>
    <row r="3234" spans="1:23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13">
        <f t="shared" si="354"/>
        <v>131</v>
      </c>
      <c r="P3234" s="39">
        <f t="shared" si="355"/>
        <v>50.46</v>
      </c>
      <c r="Q3234" s="39" t="s">
        <v>8346</v>
      </c>
      <c r="R3234" s="39" t="s">
        <v>8316</v>
      </c>
      <c r="S3234" s="42">
        <f t="shared" si="350"/>
        <v>42463.813864780095</v>
      </c>
      <c r="T3234" s="42">
        <f t="shared" si="351"/>
        <v>42494.165976157412</v>
      </c>
      <c r="U3234" s="40">
        <f t="shared" si="352"/>
        <v>2016</v>
      </c>
      <c r="V3234" s="40">
        <f t="shared" si="353"/>
        <v>2016</v>
      </c>
      <c r="W3234" s="50">
        <f t="shared" si="356"/>
        <v>30.35211137731676</v>
      </c>
    </row>
    <row r="3235" spans="1:23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13">
        <f t="shared" si="354"/>
        <v>119</v>
      </c>
      <c r="P3235" s="39">
        <f t="shared" si="355"/>
        <v>97.38</v>
      </c>
      <c r="Q3235" s="39" t="s">
        <v>8346</v>
      </c>
      <c r="R3235" s="39" t="s">
        <v>8316</v>
      </c>
      <c r="S3235" s="42">
        <f t="shared" si="350"/>
        <v>42766.805038831022</v>
      </c>
      <c r="T3235" s="42">
        <f t="shared" si="351"/>
        <v>42796.805038831022</v>
      </c>
      <c r="U3235" s="40">
        <f t="shared" si="352"/>
        <v>2017</v>
      </c>
      <c r="V3235" s="40">
        <f t="shared" si="353"/>
        <v>2017</v>
      </c>
      <c r="W3235" s="50">
        <f t="shared" si="356"/>
        <v>30</v>
      </c>
    </row>
    <row r="3236" spans="1:23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13">
        <f t="shared" si="354"/>
        <v>100</v>
      </c>
      <c r="P3236" s="39">
        <f t="shared" si="355"/>
        <v>34.92</v>
      </c>
      <c r="Q3236" s="39" t="s">
        <v>8346</v>
      </c>
      <c r="R3236" s="39" t="s">
        <v>8316</v>
      </c>
      <c r="S3236" s="42">
        <f t="shared" si="350"/>
        <v>42734.78944685185</v>
      </c>
      <c r="T3236" s="42">
        <f t="shared" si="351"/>
        <v>42767.979871064817</v>
      </c>
      <c r="U3236" s="40">
        <f t="shared" si="352"/>
        <v>2017</v>
      </c>
      <c r="V3236" s="40">
        <f t="shared" si="353"/>
        <v>2016</v>
      </c>
      <c r="W3236" s="50">
        <f t="shared" si="356"/>
        <v>33.190424212967628</v>
      </c>
    </row>
    <row r="3237" spans="1:23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13">
        <f t="shared" si="354"/>
        <v>103</v>
      </c>
      <c r="P3237" s="39">
        <f t="shared" si="355"/>
        <v>85.53</v>
      </c>
      <c r="Q3237" s="39" t="s">
        <v>8346</v>
      </c>
      <c r="R3237" s="39" t="s">
        <v>8316</v>
      </c>
      <c r="S3237" s="42">
        <f t="shared" si="350"/>
        <v>42522.34781540509</v>
      </c>
      <c r="T3237" s="42">
        <f t="shared" si="351"/>
        <v>42552.34781540509</v>
      </c>
      <c r="U3237" s="40">
        <f t="shared" si="352"/>
        <v>2016</v>
      </c>
      <c r="V3237" s="40">
        <f t="shared" si="353"/>
        <v>2016</v>
      </c>
      <c r="W3237" s="50">
        <f t="shared" si="356"/>
        <v>30</v>
      </c>
    </row>
    <row r="3238" spans="1:23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13">
        <f t="shared" si="354"/>
        <v>101</v>
      </c>
      <c r="P3238" s="39">
        <f t="shared" si="355"/>
        <v>182.91</v>
      </c>
      <c r="Q3238" s="39" t="s">
        <v>8346</v>
      </c>
      <c r="R3238" s="39" t="s">
        <v>8316</v>
      </c>
      <c r="S3238" s="42">
        <f t="shared" si="350"/>
        <v>42702.917053622688</v>
      </c>
      <c r="T3238" s="42">
        <f t="shared" si="351"/>
        <v>42732.917053622688</v>
      </c>
      <c r="U3238" s="40">
        <f t="shared" si="352"/>
        <v>2016</v>
      </c>
      <c r="V3238" s="40">
        <f t="shared" si="353"/>
        <v>2016</v>
      </c>
      <c r="W3238" s="50">
        <f t="shared" si="356"/>
        <v>30</v>
      </c>
    </row>
    <row r="3239" spans="1:23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13">
        <f t="shared" si="354"/>
        <v>101</v>
      </c>
      <c r="P3239" s="39">
        <f t="shared" si="355"/>
        <v>131.13999999999999</v>
      </c>
      <c r="Q3239" s="39" t="s">
        <v>8346</v>
      </c>
      <c r="R3239" s="39" t="s">
        <v>8316</v>
      </c>
      <c r="S3239" s="42">
        <f t="shared" si="350"/>
        <v>42252.474353981481</v>
      </c>
      <c r="T3239" s="42">
        <f t="shared" si="351"/>
        <v>42276.165973842595</v>
      </c>
      <c r="U3239" s="40">
        <f t="shared" si="352"/>
        <v>2015</v>
      </c>
      <c r="V3239" s="40">
        <f t="shared" si="353"/>
        <v>2015</v>
      </c>
      <c r="W3239" s="50">
        <f t="shared" si="356"/>
        <v>23.691619861114305</v>
      </c>
    </row>
    <row r="3240" spans="1:23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13">
        <f t="shared" si="354"/>
        <v>112</v>
      </c>
      <c r="P3240" s="39">
        <f t="shared" si="355"/>
        <v>39.81</v>
      </c>
      <c r="Q3240" s="39" t="s">
        <v>8346</v>
      </c>
      <c r="R3240" s="39" t="s">
        <v>8316</v>
      </c>
      <c r="S3240" s="42">
        <f t="shared" si="350"/>
        <v>42156.510403912034</v>
      </c>
      <c r="T3240" s="42">
        <f t="shared" si="351"/>
        <v>42186.510403912034</v>
      </c>
      <c r="U3240" s="40">
        <f t="shared" si="352"/>
        <v>2015</v>
      </c>
      <c r="V3240" s="40">
        <f t="shared" si="353"/>
        <v>2015</v>
      </c>
      <c r="W3240" s="50">
        <f t="shared" si="356"/>
        <v>30</v>
      </c>
    </row>
    <row r="3241" spans="1:23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13">
        <f t="shared" si="354"/>
        <v>106</v>
      </c>
      <c r="P3241" s="39">
        <f t="shared" si="355"/>
        <v>59.7</v>
      </c>
      <c r="Q3241" s="39" t="s">
        <v>8346</v>
      </c>
      <c r="R3241" s="39" t="s">
        <v>8316</v>
      </c>
      <c r="S3241" s="42">
        <f t="shared" si="350"/>
        <v>42278.089042743057</v>
      </c>
      <c r="T3241" s="42">
        <f t="shared" si="351"/>
        <v>42302.999311805557</v>
      </c>
      <c r="U3241" s="40">
        <f t="shared" si="352"/>
        <v>2015</v>
      </c>
      <c r="V3241" s="40">
        <f t="shared" si="353"/>
        <v>2015</v>
      </c>
      <c r="W3241" s="50">
        <f t="shared" si="356"/>
        <v>24.910269062500447</v>
      </c>
    </row>
    <row r="3242" spans="1:23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13">
        <f t="shared" si="354"/>
        <v>101</v>
      </c>
      <c r="P3242" s="39">
        <f t="shared" si="355"/>
        <v>88.74</v>
      </c>
      <c r="Q3242" s="39" t="s">
        <v>8346</v>
      </c>
      <c r="R3242" s="39" t="s">
        <v>8316</v>
      </c>
      <c r="S3242" s="42">
        <f t="shared" si="350"/>
        <v>42754.693853564815</v>
      </c>
      <c r="T3242" s="42">
        <f t="shared" si="351"/>
        <v>42782.958333333328</v>
      </c>
      <c r="U3242" s="40">
        <f t="shared" si="352"/>
        <v>2017</v>
      </c>
      <c r="V3242" s="40">
        <f t="shared" si="353"/>
        <v>2017</v>
      </c>
      <c r="W3242" s="50">
        <f t="shared" si="356"/>
        <v>28.264479768513411</v>
      </c>
    </row>
    <row r="3243" spans="1:23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13">
        <f t="shared" si="354"/>
        <v>115</v>
      </c>
      <c r="P3243" s="39">
        <f t="shared" si="355"/>
        <v>58.69</v>
      </c>
      <c r="Q3243" s="39" t="s">
        <v>8346</v>
      </c>
      <c r="R3243" s="39" t="s">
        <v>8316</v>
      </c>
      <c r="S3243" s="42">
        <f t="shared" si="350"/>
        <v>41893.324892013887</v>
      </c>
      <c r="T3243" s="42">
        <f t="shared" si="351"/>
        <v>41926.290983101855</v>
      </c>
      <c r="U3243" s="40">
        <f t="shared" si="352"/>
        <v>2014</v>
      </c>
      <c r="V3243" s="40">
        <f t="shared" si="353"/>
        <v>2014</v>
      </c>
      <c r="W3243" s="50">
        <f t="shared" si="356"/>
        <v>32.96609108796838</v>
      </c>
    </row>
    <row r="3244" spans="1:23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13">
        <f t="shared" si="354"/>
        <v>127</v>
      </c>
      <c r="P3244" s="39">
        <f t="shared" si="355"/>
        <v>69.569999999999993</v>
      </c>
      <c r="Q3244" s="39" t="s">
        <v>8346</v>
      </c>
      <c r="R3244" s="39" t="s">
        <v>8316</v>
      </c>
      <c r="S3244" s="42">
        <f t="shared" si="350"/>
        <v>41871.755695509259</v>
      </c>
      <c r="T3244" s="42">
        <f t="shared" si="351"/>
        <v>41901.755695509259</v>
      </c>
      <c r="U3244" s="40">
        <f t="shared" si="352"/>
        <v>2014</v>
      </c>
      <c r="V3244" s="40">
        <f t="shared" si="353"/>
        <v>2014</v>
      </c>
      <c r="W3244" s="50">
        <f t="shared" si="356"/>
        <v>30</v>
      </c>
    </row>
    <row r="3245" spans="1:23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13">
        <f t="shared" si="354"/>
        <v>103</v>
      </c>
      <c r="P3245" s="39">
        <f t="shared" si="355"/>
        <v>115.87</v>
      </c>
      <c r="Q3245" s="39" t="s">
        <v>8346</v>
      </c>
      <c r="R3245" s="39" t="s">
        <v>8316</v>
      </c>
      <c r="S3245" s="42">
        <f t="shared" si="350"/>
        <v>42262.096788912037</v>
      </c>
      <c r="T3245" s="42">
        <f t="shared" si="351"/>
        <v>42286.000009259253</v>
      </c>
      <c r="U3245" s="40">
        <f t="shared" si="352"/>
        <v>2015</v>
      </c>
      <c r="V3245" s="40">
        <f t="shared" si="353"/>
        <v>2015</v>
      </c>
      <c r="W3245" s="50">
        <f t="shared" si="356"/>
        <v>23.90322034721612</v>
      </c>
    </row>
    <row r="3246" spans="1:23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13">
        <f t="shared" si="354"/>
        <v>103</v>
      </c>
      <c r="P3246" s="39">
        <f t="shared" si="355"/>
        <v>23.87</v>
      </c>
      <c r="Q3246" s="39" t="s">
        <v>8346</v>
      </c>
      <c r="R3246" s="39" t="s">
        <v>8316</v>
      </c>
      <c r="S3246" s="42">
        <f t="shared" si="350"/>
        <v>42675.694240532408</v>
      </c>
      <c r="T3246" s="42">
        <f t="shared" si="351"/>
        <v>42705.735914143515</v>
      </c>
      <c r="U3246" s="40">
        <f t="shared" si="352"/>
        <v>2016</v>
      </c>
      <c r="V3246" s="40">
        <f t="shared" si="353"/>
        <v>2016</v>
      </c>
      <c r="W3246" s="50">
        <f t="shared" si="356"/>
        <v>30.041673611107399</v>
      </c>
    </row>
    <row r="3247" spans="1:23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13">
        <f t="shared" si="354"/>
        <v>104</v>
      </c>
      <c r="P3247" s="39">
        <f t="shared" si="355"/>
        <v>81.13</v>
      </c>
      <c r="Q3247" s="39" t="s">
        <v>8346</v>
      </c>
      <c r="R3247" s="39" t="s">
        <v>8316</v>
      </c>
      <c r="S3247" s="42">
        <f t="shared" si="350"/>
        <v>42135.600211319441</v>
      </c>
      <c r="T3247" s="42">
        <f t="shared" si="351"/>
        <v>42167.083337962962</v>
      </c>
      <c r="U3247" s="40">
        <f t="shared" si="352"/>
        <v>2015</v>
      </c>
      <c r="V3247" s="40">
        <f t="shared" si="353"/>
        <v>2015</v>
      </c>
      <c r="W3247" s="50">
        <f t="shared" si="356"/>
        <v>31.483126643521246</v>
      </c>
    </row>
    <row r="3248" spans="1:23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13">
        <f t="shared" si="354"/>
        <v>111</v>
      </c>
      <c r="P3248" s="39">
        <f t="shared" si="355"/>
        <v>57.63</v>
      </c>
      <c r="Q3248" s="39" t="s">
        <v>8346</v>
      </c>
      <c r="R3248" s="39" t="s">
        <v>8316</v>
      </c>
      <c r="S3248" s="42">
        <f t="shared" si="350"/>
        <v>42230.472224537036</v>
      </c>
      <c r="T3248" s="42">
        <f t="shared" si="351"/>
        <v>42259.165976157412</v>
      </c>
      <c r="U3248" s="40">
        <f t="shared" si="352"/>
        <v>2015</v>
      </c>
      <c r="V3248" s="40">
        <f t="shared" si="353"/>
        <v>2015</v>
      </c>
      <c r="W3248" s="50">
        <f t="shared" si="356"/>
        <v>28.693751620376133</v>
      </c>
    </row>
    <row r="3249" spans="1:23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13">
        <f t="shared" si="354"/>
        <v>106</v>
      </c>
      <c r="P3249" s="39">
        <f t="shared" si="355"/>
        <v>46.43</v>
      </c>
      <c r="Q3249" s="39" t="s">
        <v>8346</v>
      </c>
      <c r="R3249" s="39" t="s">
        <v>8316</v>
      </c>
      <c r="S3249" s="42">
        <f t="shared" si="350"/>
        <v>42167.434174907408</v>
      </c>
      <c r="T3249" s="42">
        <f t="shared" si="351"/>
        <v>42197.434174907408</v>
      </c>
      <c r="U3249" s="40">
        <f t="shared" si="352"/>
        <v>2015</v>
      </c>
      <c r="V3249" s="40">
        <f t="shared" si="353"/>
        <v>2015</v>
      </c>
      <c r="W3249" s="50">
        <f t="shared" si="356"/>
        <v>30</v>
      </c>
    </row>
    <row r="3250" spans="1:23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13">
        <f t="shared" si="354"/>
        <v>101</v>
      </c>
      <c r="P3250" s="39">
        <f t="shared" si="355"/>
        <v>60.48</v>
      </c>
      <c r="Q3250" s="39" t="s">
        <v>8346</v>
      </c>
      <c r="R3250" s="39" t="s">
        <v>8316</v>
      </c>
      <c r="S3250" s="42">
        <f t="shared" si="350"/>
        <v>42068.888395335649</v>
      </c>
      <c r="T3250" s="42">
        <f t="shared" si="351"/>
        <v>42098.846733298611</v>
      </c>
      <c r="U3250" s="40">
        <f t="shared" si="352"/>
        <v>2015</v>
      </c>
      <c r="V3250" s="40">
        <f t="shared" si="353"/>
        <v>2015</v>
      </c>
      <c r="W3250" s="50">
        <f t="shared" si="356"/>
        <v>29.958337962962105</v>
      </c>
    </row>
    <row r="3251" spans="1:23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13">
        <f t="shared" si="354"/>
        <v>105</v>
      </c>
      <c r="P3251" s="39">
        <f t="shared" si="355"/>
        <v>65.58</v>
      </c>
      <c r="Q3251" s="39" t="s">
        <v>8346</v>
      </c>
      <c r="R3251" s="39" t="s">
        <v>8316</v>
      </c>
      <c r="S3251" s="42">
        <f t="shared" si="350"/>
        <v>42145.746700393516</v>
      </c>
      <c r="T3251" s="42">
        <f t="shared" si="351"/>
        <v>42175.746700393516</v>
      </c>
      <c r="U3251" s="40">
        <f t="shared" si="352"/>
        <v>2015</v>
      </c>
      <c r="V3251" s="40">
        <f t="shared" si="353"/>
        <v>2015</v>
      </c>
      <c r="W3251" s="50">
        <f t="shared" si="356"/>
        <v>30</v>
      </c>
    </row>
    <row r="3252" spans="1:23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13">
        <f t="shared" si="354"/>
        <v>102</v>
      </c>
      <c r="P3252" s="39">
        <f t="shared" si="355"/>
        <v>119.19</v>
      </c>
      <c r="Q3252" s="39" t="s">
        <v>8346</v>
      </c>
      <c r="R3252" s="39" t="s">
        <v>8316</v>
      </c>
      <c r="S3252" s="42">
        <f t="shared" si="350"/>
        <v>41918.742184305556</v>
      </c>
      <c r="T3252" s="42">
        <f t="shared" si="351"/>
        <v>41948.783846342594</v>
      </c>
      <c r="U3252" s="40">
        <f t="shared" si="352"/>
        <v>2014</v>
      </c>
      <c r="V3252" s="40">
        <f t="shared" si="353"/>
        <v>2014</v>
      </c>
      <c r="W3252" s="50">
        <f t="shared" si="356"/>
        <v>30.041662037037895</v>
      </c>
    </row>
    <row r="3253" spans="1:23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13">
        <f t="shared" si="354"/>
        <v>111</v>
      </c>
      <c r="P3253" s="39">
        <f t="shared" si="355"/>
        <v>83.05</v>
      </c>
      <c r="Q3253" s="39" t="s">
        <v>8346</v>
      </c>
      <c r="R3253" s="39" t="s">
        <v>8316</v>
      </c>
      <c r="S3253" s="42">
        <f t="shared" si="350"/>
        <v>42146.731099143522</v>
      </c>
      <c r="T3253" s="42">
        <f t="shared" si="351"/>
        <v>42176.731099143522</v>
      </c>
      <c r="U3253" s="40">
        <f t="shared" si="352"/>
        <v>2015</v>
      </c>
      <c r="V3253" s="40">
        <f t="shared" si="353"/>
        <v>2015</v>
      </c>
      <c r="W3253" s="50">
        <f t="shared" si="356"/>
        <v>30</v>
      </c>
    </row>
    <row r="3254" spans="1:23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13">
        <f t="shared" si="354"/>
        <v>128</v>
      </c>
      <c r="P3254" s="39">
        <f t="shared" si="355"/>
        <v>57.52</v>
      </c>
      <c r="Q3254" s="39" t="s">
        <v>8346</v>
      </c>
      <c r="R3254" s="39" t="s">
        <v>8316</v>
      </c>
      <c r="S3254" s="42">
        <f t="shared" si="350"/>
        <v>42590.47268796296</v>
      </c>
      <c r="T3254" s="42">
        <f t="shared" si="351"/>
        <v>42620.47268796296</v>
      </c>
      <c r="U3254" s="40">
        <f t="shared" si="352"/>
        <v>2016</v>
      </c>
      <c r="V3254" s="40">
        <f t="shared" si="353"/>
        <v>2016</v>
      </c>
      <c r="W3254" s="50">
        <f t="shared" si="356"/>
        <v>30</v>
      </c>
    </row>
    <row r="3255" spans="1:23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13">
        <f t="shared" si="354"/>
        <v>102</v>
      </c>
      <c r="P3255" s="39">
        <f t="shared" si="355"/>
        <v>177.09</v>
      </c>
      <c r="Q3255" s="39" t="s">
        <v>8346</v>
      </c>
      <c r="R3255" s="39" t="s">
        <v>8316</v>
      </c>
      <c r="S3255" s="42">
        <f t="shared" si="350"/>
        <v>42602.576713287039</v>
      </c>
      <c r="T3255" s="42">
        <f t="shared" si="351"/>
        <v>42621.156253472218</v>
      </c>
      <c r="U3255" s="40">
        <f t="shared" si="352"/>
        <v>2016</v>
      </c>
      <c r="V3255" s="40">
        <f t="shared" si="353"/>
        <v>2016</v>
      </c>
      <c r="W3255" s="50">
        <f t="shared" si="356"/>
        <v>18.579540185179212</v>
      </c>
    </row>
    <row r="3256" spans="1:23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13">
        <f t="shared" si="354"/>
        <v>101</v>
      </c>
      <c r="P3256" s="39">
        <f t="shared" si="355"/>
        <v>70.77</v>
      </c>
      <c r="Q3256" s="39" t="s">
        <v>8346</v>
      </c>
      <c r="R3256" s="39" t="s">
        <v>8316</v>
      </c>
      <c r="S3256" s="42">
        <f t="shared" si="350"/>
        <v>42059.085757048611</v>
      </c>
      <c r="T3256" s="42">
        <f t="shared" si="351"/>
        <v>42089.044095011574</v>
      </c>
      <c r="U3256" s="40">
        <f t="shared" si="352"/>
        <v>2015</v>
      </c>
      <c r="V3256" s="40">
        <f t="shared" si="353"/>
        <v>2015</v>
      </c>
      <c r="W3256" s="50">
        <f t="shared" si="356"/>
        <v>29.958337962962105</v>
      </c>
    </row>
    <row r="3257" spans="1:23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13">
        <f t="shared" si="354"/>
        <v>175</v>
      </c>
      <c r="P3257" s="39">
        <f t="shared" si="355"/>
        <v>29.17</v>
      </c>
      <c r="Q3257" s="39" t="s">
        <v>8346</v>
      </c>
      <c r="R3257" s="39" t="s">
        <v>8316</v>
      </c>
      <c r="S3257" s="42">
        <f t="shared" si="350"/>
        <v>41889.768233506948</v>
      </c>
      <c r="T3257" s="42">
        <f t="shared" si="351"/>
        <v>41919.768233506948</v>
      </c>
      <c r="U3257" s="40">
        <f t="shared" si="352"/>
        <v>2014</v>
      </c>
      <c r="V3257" s="40">
        <f t="shared" si="353"/>
        <v>2014</v>
      </c>
      <c r="W3257" s="50">
        <f t="shared" si="356"/>
        <v>30</v>
      </c>
    </row>
    <row r="3258" spans="1:23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13">
        <f t="shared" si="354"/>
        <v>128</v>
      </c>
      <c r="P3258" s="39">
        <f t="shared" si="355"/>
        <v>72.760000000000005</v>
      </c>
      <c r="Q3258" s="39" t="s">
        <v>8346</v>
      </c>
      <c r="R3258" s="39" t="s">
        <v>8316</v>
      </c>
      <c r="S3258" s="42">
        <f t="shared" si="350"/>
        <v>42144.57381454861</v>
      </c>
      <c r="T3258" s="42">
        <f t="shared" si="351"/>
        <v>42166.165973842595</v>
      </c>
      <c r="U3258" s="40">
        <f t="shared" si="352"/>
        <v>2015</v>
      </c>
      <c r="V3258" s="40">
        <f t="shared" si="353"/>
        <v>2015</v>
      </c>
      <c r="W3258" s="50">
        <f t="shared" si="356"/>
        <v>21.592159293984878</v>
      </c>
    </row>
    <row r="3259" spans="1:23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13">
        <f t="shared" si="354"/>
        <v>106</v>
      </c>
      <c r="P3259" s="39">
        <f t="shared" si="355"/>
        <v>51.85</v>
      </c>
      <c r="Q3259" s="39" t="s">
        <v>8346</v>
      </c>
      <c r="R3259" s="39" t="s">
        <v>8316</v>
      </c>
      <c r="S3259" s="42">
        <f t="shared" si="350"/>
        <v>42758.559640648149</v>
      </c>
      <c r="T3259" s="42">
        <f t="shared" si="351"/>
        <v>42788.559640648149</v>
      </c>
      <c r="U3259" s="40">
        <f t="shared" si="352"/>
        <v>2017</v>
      </c>
      <c r="V3259" s="40">
        <f t="shared" si="353"/>
        <v>2017</v>
      </c>
      <c r="W3259" s="50">
        <f t="shared" si="356"/>
        <v>30</v>
      </c>
    </row>
    <row r="3260" spans="1:23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13">
        <f t="shared" si="354"/>
        <v>105</v>
      </c>
      <c r="P3260" s="39">
        <f t="shared" si="355"/>
        <v>98.2</v>
      </c>
      <c r="Q3260" s="39" t="s">
        <v>8346</v>
      </c>
      <c r="R3260" s="39" t="s">
        <v>8316</v>
      </c>
      <c r="S3260" s="42">
        <f t="shared" si="350"/>
        <v>41982.887290057872</v>
      </c>
      <c r="T3260" s="42">
        <f t="shared" si="351"/>
        <v>42012.887290057872</v>
      </c>
      <c r="U3260" s="40">
        <f t="shared" si="352"/>
        <v>2015</v>
      </c>
      <c r="V3260" s="40">
        <f t="shared" si="353"/>
        <v>2014</v>
      </c>
      <c r="W3260" s="50">
        <f t="shared" si="356"/>
        <v>30</v>
      </c>
    </row>
    <row r="3261" spans="1:23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13">
        <f t="shared" si="354"/>
        <v>106</v>
      </c>
      <c r="P3261" s="39">
        <f t="shared" si="355"/>
        <v>251.74</v>
      </c>
      <c r="Q3261" s="39" t="s">
        <v>8346</v>
      </c>
      <c r="R3261" s="39" t="s">
        <v>8316</v>
      </c>
      <c r="S3261" s="42">
        <f t="shared" si="350"/>
        <v>42614.760946122682</v>
      </c>
      <c r="T3261" s="42">
        <f t="shared" si="351"/>
        <v>42644.165976157412</v>
      </c>
      <c r="U3261" s="40">
        <f t="shared" si="352"/>
        <v>2016</v>
      </c>
      <c r="V3261" s="40">
        <f t="shared" si="353"/>
        <v>2016</v>
      </c>
      <c r="W3261" s="50">
        <f t="shared" si="356"/>
        <v>29.405030034729862</v>
      </c>
    </row>
    <row r="3262" spans="1:23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13">
        <f t="shared" si="354"/>
        <v>109</v>
      </c>
      <c r="P3262" s="39">
        <f t="shared" si="355"/>
        <v>74.819999999999993</v>
      </c>
      <c r="Q3262" s="39" t="s">
        <v>8346</v>
      </c>
      <c r="R3262" s="39" t="s">
        <v>8316</v>
      </c>
      <c r="S3262" s="42">
        <f t="shared" si="350"/>
        <v>42303.672670347223</v>
      </c>
      <c r="T3262" s="42">
        <f t="shared" si="351"/>
        <v>42338.714332384261</v>
      </c>
      <c r="U3262" s="40">
        <f t="shared" si="352"/>
        <v>2015</v>
      </c>
      <c r="V3262" s="40">
        <f t="shared" si="353"/>
        <v>2015</v>
      </c>
      <c r="W3262" s="50">
        <f t="shared" si="356"/>
        <v>35.041662037037895</v>
      </c>
    </row>
    <row r="3263" spans="1:23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13">
        <f t="shared" si="354"/>
        <v>100</v>
      </c>
      <c r="P3263" s="39">
        <f t="shared" si="355"/>
        <v>67.650000000000006</v>
      </c>
      <c r="Q3263" s="39" t="s">
        <v>8346</v>
      </c>
      <c r="R3263" s="39" t="s">
        <v>8316</v>
      </c>
      <c r="S3263" s="42">
        <f t="shared" si="350"/>
        <v>42171.725422175921</v>
      </c>
      <c r="T3263" s="42">
        <f t="shared" si="351"/>
        <v>42201.725422175921</v>
      </c>
      <c r="U3263" s="40">
        <f t="shared" si="352"/>
        <v>2015</v>
      </c>
      <c r="V3263" s="40">
        <f t="shared" si="353"/>
        <v>2015</v>
      </c>
      <c r="W3263" s="50">
        <f t="shared" si="356"/>
        <v>30</v>
      </c>
    </row>
    <row r="3264" spans="1:23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13">
        <f t="shared" si="354"/>
        <v>103</v>
      </c>
      <c r="P3264" s="39">
        <f t="shared" si="355"/>
        <v>93.81</v>
      </c>
      <c r="Q3264" s="39" t="s">
        <v>8346</v>
      </c>
      <c r="R3264" s="39" t="s">
        <v>8316</v>
      </c>
      <c r="S3264" s="42">
        <f t="shared" si="350"/>
        <v>41964.315535439819</v>
      </c>
      <c r="T3264" s="42">
        <f t="shared" si="351"/>
        <v>41995.166675925924</v>
      </c>
      <c r="U3264" s="40">
        <f t="shared" si="352"/>
        <v>2014</v>
      </c>
      <c r="V3264" s="40">
        <f t="shared" si="353"/>
        <v>2014</v>
      </c>
      <c r="W3264" s="50">
        <f t="shared" si="356"/>
        <v>30.851140486105578</v>
      </c>
    </row>
    <row r="3265" spans="1:23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13">
        <f t="shared" si="354"/>
        <v>112</v>
      </c>
      <c r="P3265" s="39">
        <f t="shared" si="355"/>
        <v>41.24</v>
      </c>
      <c r="Q3265" s="39" t="s">
        <v>8346</v>
      </c>
      <c r="R3265" s="39" t="s">
        <v>8316</v>
      </c>
      <c r="S3265" s="42">
        <f t="shared" si="350"/>
        <v>42284.516071620368</v>
      </c>
      <c r="T3265" s="42">
        <f t="shared" si="351"/>
        <v>42307.875009259253</v>
      </c>
      <c r="U3265" s="40">
        <f t="shared" si="352"/>
        <v>2015</v>
      </c>
      <c r="V3265" s="40">
        <f t="shared" si="353"/>
        <v>2015</v>
      </c>
      <c r="W3265" s="50">
        <f t="shared" si="356"/>
        <v>23.358937638884527</v>
      </c>
    </row>
    <row r="3266" spans="1:23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13">
        <f t="shared" si="354"/>
        <v>103</v>
      </c>
      <c r="P3266" s="39">
        <f t="shared" si="355"/>
        <v>52.55</v>
      </c>
      <c r="Q3266" s="39" t="s">
        <v>8346</v>
      </c>
      <c r="R3266" s="39" t="s">
        <v>8316</v>
      </c>
      <c r="S3266" s="42">
        <f t="shared" ref="S3266:S3329" si="357">((((LEFT(J3266,10) &amp; "." &amp; RIGHT(J3266,3))/60)/60)/24)+DATE(1970,1,1)</f>
        <v>42016.800219189812</v>
      </c>
      <c r="T3266" s="42">
        <f t="shared" ref="T3266:T3329" si="358">((((LEFT(I3266,10) &amp; "." &amp; RIGHT(I3266,3))/60)/60)/24)+DATE(1970,1,1)</f>
        <v>42032.916671296298</v>
      </c>
      <c r="U3266" s="40">
        <f t="shared" ref="U3266:U3329" si="359">YEAR(T3266)</f>
        <v>2015</v>
      </c>
      <c r="V3266" s="40">
        <f t="shared" ref="V3266:V3329" si="360">YEAR(S3266)</f>
        <v>2015</v>
      </c>
      <c r="W3266" s="50">
        <f t="shared" si="356"/>
        <v>16.116452106485667</v>
      </c>
    </row>
    <row r="3267" spans="1:23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13">
        <f t="shared" ref="O3267:O3330" si="361">IFERROR(ROUND(E3267/D3267*100,0),"no backers")</f>
        <v>164</v>
      </c>
      <c r="P3267" s="39">
        <f t="shared" ref="P3267:P3330" si="362">IFERROR(ROUND(E3267/L3267,2),0)</f>
        <v>70.290000000000006</v>
      </c>
      <c r="Q3267" s="39" t="s">
        <v>8346</v>
      </c>
      <c r="R3267" s="39" t="s">
        <v>8316</v>
      </c>
      <c r="S3267" s="42">
        <f t="shared" si="357"/>
        <v>42311.7119828125</v>
      </c>
      <c r="T3267" s="42">
        <f t="shared" si="358"/>
        <v>42341.708333333328</v>
      </c>
      <c r="U3267" s="40">
        <f t="shared" si="359"/>
        <v>2015</v>
      </c>
      <c r="V3267" s="40">
        <f t="shared" si="360"/>
        <v>2015</v>
      </c>
      <c r="W3267" s="50">
        <f t="shared" ref="W3267:W3330" si="363">T3267-S3267</f>
        <v>29.996350520828855</v>
      </c>
    </row>
    <row r="3268" spans="1:23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13">
        <f t="shared" si="361"/>
        <v>131</v>
      </c>
      <c r="P3268" s="39">
        <f t="shared" si="362"/>
        <v>48.33</v>
      </c>
      <c r="Q3268" s="39" t="s">
        <v>8346</v>
      </c>
      <c r="R3268" s="39" t="s">
        <v>8316</v>
      </c>
      <c r="S3268" s="42">
        <f t="shared" si="357"/>
        <v>42136.536135671297</v>
      </c>
      <c r="T3268" s="42">
        <f t="shared" si="358"/>
        <v>42167.875009259253</v>
      </c>
      <c r="U3268" s="40">
        <f t="shared" si="359"/>
        <v>2015</v>
      </c>
      <c r="V3268" s="40">
        <f t="shared" si="360"/>
        <v>2015</v>
      </c>
      <c r="W3268" s="50">
        <f t="shared" si="363"/>
        <v>31.338873587956186</v>
      </c>
    </row>
    <row r="3269" spans="1:23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13">
        <f t="shared" si="361"/>
        <v>102</v>
      </c>
      <c r="P3269" s="39">
        <f t="shared" si="362"/>
        <v>53.18</v>
      </c>
      <c r="Q3269" s="39" t="s">
        <v>8346</v>
      </c>
      <c r="R3269" s="39" t="s">
        <v>8316</v>
      </c>
      <c r="S3269" s="42">
        <f t="shared" si="357"/>
        <v>42172.757646527782</v>
      </c>
      <c r="T3269" s="42">
        <f t="shared" si="358"/>
        <v>42202.757646527782</v>
      </c>
      <c r="U3269" s="40">
        <f t="shared" si="359"/>
        <v>2015</v>
      </c>
      <c r="V3269" s="40">
        <f t="shared" si="360"/>
        <v>2015</v>
      </c>
      <c r="W3269" s="50">
        <f t="shared" si="363"/>
        <v>30</v>
      </c>
    </row>
    <row r="3270" spans="1:23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13">
        <f t="shared" si="361"/>
        <v>128</v>
      </c>
      <c r="P3270" s="39">
        <f t="shared" si="362"/>
        <v>60.95</v>
      </c>
      <c r="Q3270" s="39" t="s">
        <v>8346</v>
      </c>
      <c r="R3270" s="39" t="s">
        <v>8316</v>
      </c>
      <c r="S3270" s="42">
        <f t="shared" si="357"/>
        <v>42590.904265370373</v>
      </c>
      <c r="T3270" s="42">
        <f t="shared" si="358"/>
        <v>42606.904269999999</v>
      </c>
      <c r="U3270" s="40">
        <f t="shared" si="359"/>
        <v>2016</v>
      </c>
      <c r="V3270" s="40">
        <f t="shared" si="360"/>
        <v>2016</v>
      </c>
      <c r="W3270" s="50">
        <f t="shared" si="363"/>
        <v>16.000004629626346</v>
      </c>
    </row>
    <row r="3271" spans="1:23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13">
        <f t="shared" si="361"/>
        <v>102</v>
      </c>
      <c r="P3271" s="39">
        <f t="shared" si="362"/>
        <v>116</v>
      </c>
      <c r="Q3271" s="39" t="s">
        <v>8346</v>
      </c>
      <c r="R3271" s="39" t="s">
        <v>8316</v>
      </c>
      <c r="S3271" s="42">
        <f t="shared" si="357"/>
        <v>42137.395803206018</v>
      </c>
      <c r="T3271" s="42">
        <f t="shared" si="358"/>
        <v>42171.458337962962</v>
      </c>
      <c r="U3271" s="40">
        <f t="shared" si="359"/>
        <v>2015</v>
      </c>
      <c r="V3271" s="40">
        <f t="shared" si="360"/>
        <v>2015</v>
      </c>
      <c r="W3271" s="50">
        <f t="shared" si="363"/>
        <v>34.062534756943933</v>
      </c>
    </row>
    <row r="3272" spans="1:23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13">
        <f t="shared" si="361"/>
        <v>102</v>
      </c>
      <c r="P3272" s="39">
        <f t="shared" si="362"/>
        <v>61</v>
      </c>
      <c r="Q3272" s="39" t="s">
        <v>8346</v>
      </c>
      <c r="R3272" s="39" t="s">
        <v>8316</v>
      </c>
      <c r="S3272" s="42">
        <f t="shared" si="357"/>
        <v>42167.533162789347</v>
      </c>
      <c r="T3272" s="42">
        <f t="shared" si="358"/>
        <v>42197.533162789347</v>
      </c>
      <c r="U3272" s="40">
        <f t="shared" si="359"/>
        <v>2015</v>
      </c>
      <c r="V3272" s="40">
        <f t="shared" si="360"/>
        <v>2015</v>
      </c>
      <c r="W3272" s="50">
        <f t="shared" si="363"/>
        <v>30</v>
      </c>
    </row>
    <row r="3273" spans="1:23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13">
        <f t="shared" si="361"/>
        <v>130</v>
      </c>
      <c r="P3273" s="39">
        <f t="shared" si="362"/>
        <v>38.24</v>
      </c>
      <c r="Q3273" s="39" t="s">
        <v>8346</v>
      </c>
      <c r="R3273" s="39" t="s">
        <v>8316</v>
      </c>
      <c r="S3273" s="42">
        <f t="shared" si="357"/>
        <v>41915.437212673613</v>
      </c>
      <c r="T3273" s="42">
        <f t="shared" si="358"/>
        <v>41945.47888628472</v>
      </c>
      <c r="U3273" s="40">
        <f t="shared" si="359"/>
        <v>2014</v>
      </c>
      <c r="V3273" s="40">
        <f t="shared" si="360"/>
        <v>2014</v>
      </c>
      <c r="W3273" s="50">
        <f t="shared" si="363"/>
        <v>30.041673611107399</v>
      </c>
    </row>
    <row r="3274" spans="1:23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13">
        <f t="shared" si="361"/>
        <v>154</v>
      </c>
      <c r="P3274" s="39">
        <f t="shared" si="362"/>
        <v>106.5</v>
      </c>
      <c r="Q3274" s="39" t="s">
        <v>8346</v>
      </c>
      <c r="R3274" s="39" t="s">
        <v>8316</v>
      </c>
      <c r="S3274" s="42">
        <f t="shared" si="357"/>
        <v>42284.500106585649</v>
      </c>
      <c r="T3274" s="42">
        <f t="shared" si="358"/>
        <v>42314.541780196756</v>
      </c>
      <c r="U3274" s="40">
        <f t="shared" si="359"/>
        <v>2015</v>
      </c>
      <c r="V3274" s="40">
        <f t="shared" si="360"/>
        <v>2015</v>
      </c>
      <c r="W3274" s="50">
        <f t="shared" si="363"/>
        <v>30.041673611107399</v>
      </c>
    </row>
    <row r="3275" spans="1:23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13">
        <f t="shared" si="361"/>
        <v>107</v>
      </c>
      <c r="P3275" s="39">
        <f t="shared" si="362"/>
        <v>204.57</v>
      </c>
      <c r="Q3275" s="39" t="s">
        <v>8346</v>
      </c>
      <c r="R3275" s="39" t="s">
        <v>8316</v>
      </c>
      <c r="S3275" s="42">
        <f t="shared" si="357"/>
        <v>42611.801412523149</v>
      </c>
      <c r="T3275" s="42">
        <f t="shared" si="358"/>
        <v>42627.791673611107</v>
      </c>
      <c r="U3275" s="40">
        <f t="shared" si="359"/>
        <v>2016</v>
      </c>
      <c r="V3275" s="40">
        <f t="shared" si="360"/>
        <v>2016</v>
      </c>
      <c r="W3275" s="50">
        <f t="shared" si="363"/>
        <v>15.990261087958061</v>
      </c>
    </row>
    <row r="3276" spans="1:23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13">
        <f t="shared" si="361"/>
        <v>101</v>
      </c>
      <c r="P3276" s="39">
        <f t="shared" si="362"/>
        <v>54.91</v>
      </c>
      <c r="Q3276" s="39" t="s">
        <v>8346</v>
      </c>
      <c r="R3276" s="39" t="s">
        <v>8316</v>
      </c>
      <c r="S3276" s="42">
        <f t="shared" si="357"/>
        <v>42400.704540185186</v>
      </c>
      <c r="T3276" s="42">
        <f t="shared" si="358"/>
        <v>42444.875006944443</v>
      </c>
      <c r="U3276" s="40">
        <f t="shared" si="359"/>
        <v>2016</v>
      </c>
      <c r="V3276" s="40">
        <f t="shared" si="360"/>
        <v>2016</v>
      </c>
      <c r="W3276" s="50">
        <f t="shared" si="363"/>
        <v>44.170466759256669</v>
      </c>
    </row>
    <row r="3277" spans="1:23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13">
        <f t="shared" si="361"/>
        <v>100</v>
      </c>
      <c r="P3277" s="39">
        <f t="shared" si="362"/>
        <v>150.41999999999999</v>
      </c>
      <c r="Q3277" s="39" t="s">
        <v>8346</v>
      </c>
      <c r="R3277" s="39" t="s">
        <v>8316</v>
      </c>
      <c r="S3277" s="42">
        <f t="shared" si="357"/>
        <v>42017.880454525468</v>
      </c>
      <c r="T3277" s="42">
        <f t="shared" si="358"/>
        <v>42044.187502314817</v>
      </c>
      <c r="U3277" s="40">
        <f t="shared" si="359"/>
        <v>2015</v>
      </c>
      <c r="V3277" s="40">
        <f t="shared" si="360"/>
        <v>2015</v>
      </c>
      <c r="W3277" s="50">
        <f t="shared" si="363"/>
        <v>26.307047789348871</v>
      </c>
    </row>
    <row r="3278" spans="1:23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13">
        <f t="shared" si="361"/>
        <v>117</v>
      </c>
      <c r="P3278" s="39">
        <f t="shared" si="362"/>
        <v>52.58</v>
      </c>
      <c r="Q3278" s="39" t="s">
        <v>8346</v>
      </c>
      <c r="R3278" s="39" t="s">
        <v>8316</v>
      </c>
      <c r="S3278" s="42">
        <f t="shared" si="357"/>
        <v>42426.949998599535</v>
      </c>
      <c r="T3278" s="42">
        <f t="shared" si="358"/>
        <v>42461.165973842595</v>
      </c>
      <c r="U3278" s="40">
        <f t="shared" si="359"/>
        <v>2016</v>
      </c>
      <c r="V3278" s="40">
        <f t="shared" si="360"/>
        <v>2016</v>
      </c>
      <c r="W3278" s="50">
        <f t="shared" si="363"/>
        <v>34.215975243059802</v>
      </c>
    </row>
    <row r="3279" spans="1:23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13">
        <f t="shared" si="361"/>
        <v>109</v>
      </c>
      <c r="P3279" s="39">
        <f t="shared" si="362"/>
        <v>54.3</v>
      </c>
      <c r="Q3279" s="39" t="s">
        <v>8346</v>
      </c>
      <c r="R3279" s="39" t="s">
        <v>8316</v>
      </c>
      <c r="S3279" s="42">
        <f t="shared" si="357"/>
        <v>41931.68294914352</v>
      </c>
      <c r="T3279" s="42">
        <f t="shared" si="358"/>
        <v>41961.724611180558</v>
      </c>
      <c r="U3279" s="40">
        <f t="shared" si="359"/>
        <v>2014</v>
      </c>
      <c r="V3279" s="40">
        <f t="shared" si="360"/>
        <v>2014</v>
      </c>
      <c r="W3279" s="50">
        <f t="shared" si="363"/>
        <v>30.041662037037895</v>
      </c>
    </row>
    <row r="3280" spans="1:23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13">
        <f t="shared" si="361"/>
        <v>103</v>
      </c>
      <c r="P3280" s="39">
        <f t="shared" si="362"/>
        <v>76.03</v>
      </c>
      <c r="Q3280" s="39" t="s">
        <v>8346</v>
      </c>
      <c r="R3280" s="39" t="s">
        <v>8316</v>
      </c>
      <c r="S3280" s="42">
        <f t="shared" si="357"/>
        <v>42124.848417858797</v>
      </c>
      <c r="T3280" s="42">
        <f t="shared" si="358"/>
        <v>42154.848417858797</v>
      </c>
      <c r="U3280" s="40">
        <f t="shared" si="359"/>
        <v>2015</v>
      </c>
      <c r="V3280" s="40">
        <f t="shared" si="360"/>
        <v>2015</v>
      </c>
      <c r="W3280" s="50">
        <f t="shared" si="363"/>
        <v>30</v>
      </c>
    </row>
    <row r="3281" spans="1:23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13">
        <f t="shared" si="361"/>
        <v>114</v>
      </c>
      <c r="P3281" s="39">
        <f t="shared" si="362"/>
        <v>105.21</v>
      </c>
      <c r="Q3281" s="39" t="s">
        <v>8346</v>
      </c>
      <c r="R3281" s="39" t="s">
        <v>8316</v>
      </c>
      <c r="S3281" s="42">
        <f t="shared" si="357"/>
        <v>42431.10254234953</v>
      </c>
      <c r="T3281" s="42">
        <f t="shared" si="358"/>
        <v>42461.060868738423</v>
      </c>
      <c r="U3281" s="40">
        <f t="shared" si="359"/>
        <v>2016</v>
      </c>
      <c r="V3281" s="40">
        <f t="shared" si="360"/>
        <v>2016</v>
      </c>
      <c r="W3281" s="50">
        <f t="shared" si="363"/>
        <v>29.958326388892601</v>
      </c>
    </row>
    <row r="3282" spans="1:23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13">
        <f t="shared" si="361"/>
        <v>103</v>
      </c>
      <c r="P3282" s="39">
        <f t="shared" si="362"/>
        <v>68.67</v>
      </c>
      <c r="Q3282" s="39" t="s">
        <v>8346</v>
      </c>
      <c r="R3282" s="39" t="s">
        <v>8316</v>
      </c>
      <c r="S3282" s="42">
        <f t="shared" si="357"/>
        <v>42121.756923587964</v>
      </c>
      <c r="T3282" s="42">
        <f t="shared" si="358"/>
        <v>42156.208342592596</v>
      </c>
      <c r="U3282" s="40">
        <f t="shared" si="359"/>
        <v>2015</v>
      </c>
      <c r="V3282" s="40">
        <f t="shared" si="360"/>
        <v>2015</v>
      </c>
      <c r="W3282" s="50">
        <f t="shared" si="363"/>
        <v>34.451419004632044</v>
      </c>
    </row>
    <row r="3283" spans="1:23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13">
        <f t="shared" si="361"/>
        <v>122</v>
      </c>
      <c r="P3283" s="39">
        <f t="shared" si="362"/>
        <v>129.36000000000001</v>
      </c>
      <c r="Q3283" s="39" t="s">
        <v>8346</v>
      </c>
      <c r="R3283" s="39" t="s">
        <v>8316</v>
      </c>
      <c r="S3283" s="42">
        <f t="shared" si="357"/>
        <v>42219.019741956014</v>
      </c>
      <c r="T3283" s="42">
        <f t="shared" si="358"/>
        <v>42249.019741956014</v>
      </c>
      <c r="U3283" s="40">
        <f t="shared" si="359"/>
        <v>2015</v>
      </c>
      <c r="V3283" s="40">
        <f t="shared" si="360"/>
        <v>2015</v>
      </c>
      <c r="W3283" s="50">
        <f t="shared" si="363"/>
        <v>30</v>
      </c>
    </row>
    <row r="3284" spans="1:23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13">
        <f t="shared" si="361"/>
        <v>103</v>
      </c>
      <c r="P3284" s="39">
        <f t="shared" si="362"/>
        <v>134.26</v>
      </c>
      <c r="Q3284" s="39" t="s">
        <v>8346</v>
      </c>
      <c r="R3284" s="39" t="s">
        <v>8316</v>
      </c>
      <c r="S3284" s="42">
        <f t="shared" si="357"/>
        <v>42445.194307731479</v>
      </c>
      <c r="T3284" s="42">
        <f t="shared" si="358"/>
        <v>42489.194314675929</v>
      </c>
      <c r="U3284" s="40">
        <f t="shared" si="359"/>
        <v>2016</v>
      </c>
      <c r="V3284" s="40">
        <f t="shared" si="360"/>
        <v>2016</v>
      </c>
      <c r="W3284" s="50">
        <f t="shared" si="363"/>
        <v>44.000006944450433</v>
      </c>
    </row>
    <row r="3285" spans="1:23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13">
        <f t="shared" si="361"/>
        <v>105</v>
      </c>
      <c r="P3285" s="39">
        <f t="shared" si="362"/>
        <v>17.829999999999998</v>
      </c>
      <c r="Q3285" s="39" t="s">
        <v>8346</v>
      </c>
      <c r="R3285" s="39" t="s">
        <v>8316</v>
      </c>
      <c r="S3285" s="42">
        <f t="shared" si="357"/>
        <v>42379.74419326389</v>
      </c>
      <c r="T3285" s="42">
        <f t="shared" si="358"/>
        <v>42410.875</v>
      </c>
      <c r="U3285" s="40">
        <f t="shared" si="359"/>
        <v>2016</v>
      </c>
      <c r="V3285" s="40">
        <f t="shared" si="360"/>
        <v>2016</v>
      </c>
      <c r="W3285" s="50">
        <f t="shared" si="363"/>
        <v>31.130806736109662</v>
      </c>
    </row>
    <row r="3286" spans="1:23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13">
        <f t="shared" si="361"/>
        <v>102</v>
      </c>
      <c r="P3286" s="39">
        <f t="shared" si="362"/>
        <v>203.2</v>
      </c>
      <c r="Q3286" s="39" t="s">
        <v>8346</v>
      </c>
      <c r="R3286" s="39" t="s">
        <v>8316</v>
      </c>
      <c r="S3286" s="42">
        <f t="shared" si="357"/>
        <v>42380.884882557875</v>
      </c>
      <c r="T3286" s="42">
        <f t="shared" si="358"/>
        <v>42398.249307175924</v>
      </c>
      <c r="U3286" s="40">
        <f t="shared" si="359"/>
        <v>2016</v>
      </c>
      <c r="V3286" s="40">
        <f t="shared" si="360"/>
        <v>2016</v>
      </c>
      <c r="W3286" s="50">
        <f t="shared" si="363"/>
        <v>17.364424618048361</v>
      </c>
    </row>
    <row r="3287" spans="1:23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13">
        <f t="shared" si="361"/>
        <v>112</v>
      </c>
      <c r="P3287" s="39">
        <f t="shared" si="362"/>
        <v>69.19</v>
      </c>
      <c r="Q3287" s="39" t="s">
        <v>8346</v>
      </c>
      <c r="R3287" s="39" t="s">
        <v>8316</v>
      </c>
      <c r="S3287" s="42">
        <f t="shared" si="357"/>
        <v>42762.942437800928</v>
      </c>
      <c r="T3287" s="42">
        <f t="shared" si="358"/>
        <v>42794.208333333328</v>
      </c>
      <c r="U3287" s="40">
        <f t="shared" si="359"/>
        <v>2017</v>
      </c>
      <c r="V3287" s="40">
        <f t="shared" si="360"/>
        <v>2017</v>
      </c>
      <c r="W3287" s="50">
        <f t="shared" si="363"/>
        <v>31.265895532400464</v>
      </c>
    </row>
    <row r="3288" spans="1:23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13">
        <f t="shared" si="361"/>
        <v>102</v>
      </c>
      <c r="P3288" s="39">
        <f t="shared" si="362"/>
        <v>125.12</v>
      </c>
      <c r="Q3288" s="39" t="s">
        <v>8346</v>
      </c>
      <c r="R3288" s="39" t="s">
        <v>8316</v>
      </c>
      <c r="S3288" s="42">
        <f t="shared" si="357"/>
        <v>42567.84007849537</v>
      </c>
      <c r="T3288" s="42">
        <f t="shared" si="358"/>
        <v>42597.84007849537</v>
      </c>
      <c r="U3288" s="40">
        <f t="shared" si="359"/>
        <v>2016</v>
      </c>
      <c r="V3288" s="40">
        <f t="shared" si="360"/>
        <v>2016</v>
      </c>
      <c r="W3288" s="50">
        <f t="shared" si="363"/>
        <v>30</v>
      </c>
    </row>
    <row r="3289" spans="1:23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13">
        <f t="shared" si="361"/>
        <v>100</v>
      </c>
      <c r="P3289" s="39">
        <f t="shared" si="362"/>
        <v>73.53</v>
      </c>
      <c r="Q3289" s="39" t="s">
        <v>8346</v>
      </c>
      <c r="R3289" s="39" t="s">
        <v>8316</v>
      </c>
      <c r="S3289" s="42">
        <f t="shared" si="357"/>
        <v>42311.750331342599</v>
      </c>
      <c r="T3289" s="42">
        <f t="shared" si="358"/>
        <v>42336.750331342599</v>
      </c>
      <c r="U3289" s="40">
        <f t="shared" si="359"/>
        <v>2015</v>
      </c>
      <c r="V3289" s="40">
        <f t="shared" si="360"/>
        <v>2015</v>
      </c>
      <c r="W3289" s="50">
        <f t="shared" si="363"/>
        <v>25</v>
      </c>
    </row>
    <row r="3290" spans="1:23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13">
        <f t="shared" si="361"/>
        <v>100</v>
      </c>
      <c r="P3290" s="39">
        <f t="shared" si="362"/>
        <v>48.44</v>
      </c>
      <c r="Q3290" s="39" t="s">
        <v>8346</v>
      </c>
      <c r="R3290" s="39" t="s">
        <v>8316</v>
      </c>
      <c r="S3290" s="42">
        <f t="shared" si="357"/>
        <v>42505.7744828125</v>
      </c>
      <c r="T3290" s="42">
        <f t="shared" si="358"/>
        <v>42541.958340277779</v>
      </c>
      <c r="U3290" s="40">
        <f t="shared" si="359"/>
        <v>2016</v>
      </c>
      <c r="V3290" s="40">
        <f t="shared" si="360"/>
        <v>2016</v>
      </c>
      <c r="W3290" s="50">
        <f t="shared" si="363"/>
        <v>36.183857465279289</v>
      </c>
    </row>
    <row r="3291" spans="1:23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13">
        <f t="shared" si="361"/>
        <v>133</v>
      </c>
      <c r="P3291" s="39">
        <f t="shared" si="362"/>
        <v>26.61</v>
      </c>
      <c r="Q3291" s="39" t="s">
        <v>8346</v>
      </c>
      <c r="R3291" s="39" t="s">
        <v>8316</v>
      </c>
      <c r="S3291" s="42">
        <f t="shared" si="357"/>
        <v>42758.368083356487</v>
      </c>
      <c r="T3291" s="42">
        <f t="shared" si="358"/>
        <v>42786.368085671296</v>
      </c>
      <c r="U3291" s="40">
        <f t="shared" si="359"/>
        <v>2017</v>
      </c>
      <c r="V3291" s="40">
        <f t="shared" si="360"/>
        <v>2017</v>
      </c>
      <c r="W3291" s="50">
        <f t="shared" si="363"/>
        <v>28.000002314809535</v>
      </c>
    </row>
    <row r="3292" spans="1:23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13">
        <f t="shared" si="361"/>
        <v>121</v>
      </c>
      <c r="P3292" s="39">
        <f t="shared" si="362"/>
        <v>33.67</v>
      </c>
      <c r="Q3292" s="39" t="s">
        <v>8346</v>
      </c>
      <c r="R3292" s="39" t="s">
        <v>8316</v>
      </c>
      <c r="S3292" s="42">
        <f t="shared" si="357"/>
        <v>42775.514952442129</v>
      </c>
      <c r="T3292" s="42">
        <f t="shared" si="358"/>
        <v>42805.514952442129</v>
      </c>
      <c r="U3292" s="40">
        <f t="shared" si="359"/>
        <v>2017</v>
      </c>
      <c r="V3292" s="40">
        <f t="shared" si="360"/>
        <v>2017</v>
      </c>
      <c r="W3292" s="50">
        <f t="shared" si="363"/>
        <v>30</v>
      </c>
    </row>
    <row r="3293" spans="1:23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13">
        <f t="shared" si="361"/>
        <v>114</v>
      </c>
      <c r="P3293" s="39">
        <f t="shared" si="362"/>
        <v>40.71</v>
      </c>
      <c r="Q3293" s="39" t="s">
        <v>8346</v>
      </c>
      <c r="R3293" s="39" t="s">
        <v>8316</v>
      </c>
      <c r="S3293" s="42">
        <f t="shared" si="357"/>
        <v>42232.70255671296</v>
      </c>
      <c r="T3293" s="42">
        <f t="shared" si="358"/>
        <v>42264.165976157412</v>
      </c>
      <c r="U3293" s="40">
        <f t="shared" si="359"/>
        <v>2015</v>
      </c>
      <c r="V3293" s="40">
        <f t="shared" si="360"/>
        <v>2015</v>
      </c>
      <c r="W3293" s="50">
        <f t="shared" si="363"/>
        <v>31.463419444451574</v>
      </c>
    </row>
    <row r="3294" spans="1:23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13">
        <f t="shared" si="361"/>
        <v>286</v>
      </c>
      <c r="P3294" s="39">
        <f t="shared" si="362"/>
        <v>19.27</v>
      </c>
      <c r="Q3294" s="39" t="s">
        <v>8346</v>
      </c>
      <c r="R3294" s="39" t="s">
        <v>8316</v>
      </c>
      <c r="S3294" s="42">
        <f t="shared" si="357"/>
        <v>42282.770240138889</v>
      </c>
      <c r="T3294" s="42">
        <f t="shared" si="358"/>
        <v>42342.811902175927</v>
      </c>
      <c r="U3294" s="40">
        <f t="shared" si="359"/>
        <v>2015</v>
      </c>
      <c r="V3294" s="40">
        <f t="shared" si="360"/>
        <v>2015</v>
      </c>
      <c r="W3294" s="50">
        <f t="shared" si="363"/>
        <v>60.041662037037895</v>
      </c>
    </row>
    <row r="3295" spans="1:23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13">
        <f t="shared" si="361"/>
        <v>170</v>
      </c>
      <c r="P3295" s="39">
        <f t="shared" si="362"/>
        <v>84.29</v>
      </c>
      <c r="Q3295" s="39" t="s">
        <v>8346</v>
      </c>
      <c r="R3295" s="39" t="s">
        <v>8316</v>
      </c>
      <c r="S3295" s="42">
        <f t="shared" si="357"/>
        <v>42768.425374444443</v>
      </c>
      <c r="T3295" s="42">
        <f t="shared" si="358"/>
        <v>42798.425374444443</v>
      </c>
      <c r="U3295" s="40">
        <f t="shared" si="359"/>
        <v>2017</v>
      </c>
      <c r="V3295" s="40">
        <f t="shared" si="360"/>
        <v>2017</v>
      </c>
      <c r="W3295" s="50">
        <f t="shared" si="363"/>
        <v>30</v>
      </c>
    </row>
    <row r="3296" spans="1:23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13">
        <f t="shared" si="361"/>
        <v>118</v>
      </c>
      <c r="P3296" s="39">
        <f t="shared" si="362"/>
        <v>29.58</v>
      </c>
      <c r="Q3296" s="39" t="s">
        <v>8346</v>
      </c>
      <c r="R3296" s="39" t="s">
        <v>8316</v>
      </c>
      <c r="S3296" s="42">
        <f t="shared" si="357"/>
        <v>42141.541140671296</v>
      </c>
      <c r="T3296" s="42">
        <f t="shared" si="358"/>
        <v>42171.541140671296</v>
      </c>
      <c r="U3296" s="40">
        <f t="shared" si="359"/>
        <v>2015</v>
      </c>
      <c r="V3296" s="40">
        <f t="shared" si="360"/>
        <v>2015</v>
      </c>
      <c r="W3296" s="50">
        <f t="shared" si="363"/>
        <v>30</v>
      </c>
    </row>
    <row r="3297" spans="1:23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13">
        <f t="shared" si="361"/>
        <v>103</v>
      </c>
      <c r="P3297" s="39">
        <f t="shared" si="362"/>
        <v>26.67</v>
      </c>
      <c r="Q3297" s="39" t="s">
        <v>8346</v>
      </c>
      <c r="R3297" s="39" t="s">
        <v>8316</v>
      </c>
      <c r="S3297" s="42">
        <f t="shared" si="357"/>
        <v>42609.442467928238</v>
      </c>
      <c r="T3297" s="42">
        <f t="shared" si="358"/>
        <v>42639.442467928238</v>
      </c>
      <c r="U3297" s="40">
        <f t="shared" si="359"/>
        <v>2016</v>
      </c>
      <c r="V3297" s="40">
        <f t="shared" si="360"/>
        <v>2016</v>
      </c>
      <c r="W3297" s="50">
        <f t="shared" si="363"/>
        <v>30</v>
      </c>
    </row>
    <row r="3298" spans="1:23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13">
        <f t="shared" si="361"/>
        <v>144</v>
      </c>
      <c r="P3298" s="39">
        <f t="shared" si="362"/>
        <v>45.98</v>
      </c>
      <c r="Q3298" s="39" t="s">
        <v>8346</v>
      </c>
      <c r="R3298" s="39" t="s">
        <v>8316</v>
      </c>
      <c r="S3298" s="42">
        <f t="shared" si="357"/>
        <v>42309.756624675923</v>
      </c>
      <c r="T3298" s="42">
        <f t="shared" si="358"/>
        <v>42330.916673611107</v>
      </c>
      <c r="U3298" s="40">
        <f t="shared" si="359"/>
        <v>2015</v>
      </c>
      <c r="V3298" s="40">
        <f t="shared" si="360"/>
        <v>2015</v>
      </c>
      <c r="W3298" s="50">
        <f t="shared" si="363"/>
        <v>21.160048935184022</v>
      </c>
    </row>
    <row r="3299" spans="1:23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13">
        <f t="shared" si="361"/>
        <v>100</v>
      </c>
      <c r="P3299" s="39">
        <f t="shared" si="362"/>
        <v>125.09</v>
      </c>
      <c r="Q3299" s="39" t="s">
        <v>8346</v>
      </c>
      <c r="R3299" s="39" t="s">
        <v>8316</v>
      </c>
      <c r="S3299" s="42">
        <f t="shared" si="357"/>
        <v>42193.771484444442</v>
      </c>
      <c r="T3299" s="42">
        <f t="shared" si="358"/>
        <v>42212.957649768519</v>
      </c>
      <c r="U3299" s="40">
        <f t="shared" si="359"/>
        <v>2015</v>
      </c>
      <c r="V3299" s="40">
        <f t="shared" si="360"/>
        <v>2015</v>
      </c>
      <c r="W3299" s="50">
        <f t="shared" si="363"/>
        <v>19.186165324077592</v>
      </c>
    </row>
    <row r="3300" spans="1:23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13">
        <f t="shared" si="361"/>
        <v>102</v>
      </c>
      <c r="P3300" s="39">
        <f t="shared" si="362"/>
        <v>141.29</v>
      </c>
      <c r="Q3300" s="39" t="s">
        <v>8346</v>
      </c>
      <c r="R3300" s="39" t="s">
        <v>8316</v>
      </c>
      <c r="S3300" s="42">
        <f t="shared" si="357"/>
        <v>42239.957971851851</v>
      </c>
      <c r="T3300" s="42">
        <f t="shared" si="358"/>
        <v>42260.000004629634</v>
      </c>
      <c r="U3300" s="40">
        <f t="shared" si="359"/>
        <v>2015</v>
      </c>
      <c r="V3300" s="40">
        <f t="shared" si="360"/>
        <v>2015</v>
      </c>
      <c r="W3300" s="50">
        <f t="shared" si="363"/>
        <v>20.042032777782879</v>
      </c>
    </row>
    <row r="3301" spans="1:23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13">
        <f t="shared" si="361"/>
        <v>116</v>
      </c>
      <c r="P3301" s="39">
        <f t="shared" si="362"/>
        <v>55.33</v>
      </c>
      <c r="Q3301" s="39" t="s">
        <v>8346</v>
      </c>
      <c r="R3301" s="39" t="s">
        <v>8316</v>
      </c>
      <c r="S3301" s="42">
        <f t="shared" si="357"/>
        <v>42261.917396562494</v>
      </c>
      <c r="T3301" s="42">
        <f t="shared" si="358"/>
        <v>42291.917396562494</v>
      </c>
      <c r="U3301" s="40">
        <f t="shared" si="359"/>
        <v>2015</v>
      </c>
      <c r="V3301" s="40">
        <f t="shared" si="360"/>
        <v>2015</v>
      </c>
      <c r="W3301" s="50">
        <f t="shared" si="363"/>
        <v>30</v>
      </c>
    </row>
    <row r="3302" spans="1:23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13">
        <f t="shared" si="361"/>
        <v>136</v>
      </c>
      <c r="P3302" s="39">
        <f t="shared" si="362"/>
        <v>46.42</v>
      </c>
      <c r="Q3302" s="39" t="s">
        <v>8346</v>
      </c>
      <c r="R3302" s="39" t="s">
        <v>8316</v>
      </c>
      <c r="S3302" s="42">
        <f t="shared" si="357"/>
        <v>42102.743778495365</v>
      </c>
      <c r="T3302" s="42">
        <f t="shared" si="358"/>
        <v>42123.743783124999</v>
      </c>
      <c r="U3302" s="40">
        <f t="shared" si="359"/>
        <v>2015</v>
      </c>
      <c r="V3302" s="40">
        <f t="shared" si="360"/>
        <v>2015</v>
      </c>
      <c r="W3302" s="50">
        <f t="shared" si="363"/>
        <v>21.000004629633622</v>
      </c>
    </row>
    <row r="3303" spans="1:23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13">
        <f t="shared" si="361"/>
        <v>133</v>
      </c>
      <c r="P3303" s="39">
        <f t="shared" si="362"/>
        <v>57.2</v>
      </c>
      <c r="Q3303" s="39" t="s">
        <v>8346</v>
      </c>
      <c r="R3303" s="39" t="s">
        <v>8316</v>
      </c>
      <c r="S3303" s="42">
        <f t="shared" si="357"/>
        <v>42538.735835370375</v>
      </c>
      <c r="T3303" s="42">
        <f t="shared" si="358"/>
        <v>42583.290980787038</v>
      </c>
      <c r="U3303" s="40">
        <f t="shared" si="359"/>
        <v>2016</v>
      </c>
      <c r="V3303" s="40">
        <f t="shared" si="360"/>
        <v>2016</v>
      </c>
      <c r="W3303" s="50">
        <f t="shared" si="363"/>
        <v>44.555145416663436</v>
      </c>
    </row>
    <row r="3304" spans="1:23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13">
        <f t="shared" si="361"/>
        <v>103</v>
      </c>
      <c r="P3304" s="39">
        <f t="shared" si="362"/>
        <v>173.7</v>
      </c>
      <c r="Q3304" s="39" t="s">
        <v>8346</v>
      </c>
      <c r="R3304" s="39" t="s">
        <v>8316</v>
      </c>
      <c r="S3304" s="42">
        <f t="shared" si="357"/>
        <v>42681.351576111112</v>
      </c>
      <c r="T3304" s="42">
        <f t="shared" si="358"/>
        <v>42711.351576111112</v>
      </c>
      <c r="U3304" s="40">
        <f t="shared" si="359"/>
        <v>2016</v>
      </c>
      <c r="V3304" s="40">
        <f t="shared" si="360"/>
        <v>2016</v>
      </c>
      <c r="W3304" s="50">
        <f t="shared" si="363"/>
        <v>30</v>
      </c>
    </row>
    <row r="3305" spans="1:23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13">
        <f t="shared" si="361"/>
        <v>116</v>
      </c>
      <c r="P3305" s="39">
        <f t="shared" si="362"/>
        <v>59.6</v>
      </c>
      <c r="Q3305" s="39" t="s">
        <v>8346</v>
      </c>
      <c r="R3305" s="39" t="s">
        <v>8316</v>
      </c>
      <c r="S3305" s="42">
        <f t="shared" si="357"/>
        <v>42056.651436157408</v>
      </c>
      <c r="T3305" s="42">
        <f t="shared" si="358"/>
        <v>42091.60977412037</v>
      </c>
      <c r="U3305" s="40">
        <f t="shared" si="359"/>
        <v>2015</v>
      </c>
      <c r="V3305" s="40">
        <f t="shared" si="360"/>
        <v>2015</v>
      </c>
      <c r="W3305" s="50">
        <f t="shared" si="363"/>
        <v>34.958337962962105</v>
      </c>
    </row>
    <row r="3306" spans="1:23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13">
        <f t="shared" si="361"/>
        <v>105</v>
      </c>
      <c r="P3306" s="39">
        <f t="shared" si="362"/>
        <v>89.59</v>
      </c>
      <c r="Q3306" s="39" t="s">
        <v>8346</v>
      </c>
      <c r="R3306" s="39" t="s">
        <v>8316</v>
      </c>
      <c r="S3306" s="42">
        <f t="shared" si="357"/>
        <v>42696.62445314815</v>
      </c>
      <c r="T3306" s="42">
        <f t="shared" si="358"/>
        <v>42726.62445314815</v>
      </c>
      <c r="U3306" s="40">
        <f t="shared" si="359"/>
        <v>2016</v>
      </c>
      <c r="V3306" s="40">
        <f t="shared" si="360"/>
        <v>2016</v>
      </c>
      <c r="W3306" s="50">
        <f t="shared" si="363"/>
        <v>30</v>
      </c>
    </row>
    <row r="3307" spans="1:23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13">
        <f t="shared" si="361"/>
        <v>102</v>
      </c>
      <c r="P3307" s="39">
        <f t="shared" si="362"/>
        <v>204.05</v>
      </c>
      <c r="Q3307" s="39" t="s">
        <v>8346</v>
      </c>
      <c r="R3307" s="39" t="s">
        <v>8316</v>
      </c>
      <c r="S3307" s="42">
        <f t="shared" si="357"/>
        <v>42186.855888287035</v>
      </c>
      <c r="T3307" s="42">
        <f t="shared" si="358"/>
        <v>42216.855888287035</v>
      </c>
      <c r="U3307" s="40">
        <f t="shared" si="359"/>
        <v>2015</v>
      </c>
      <c r="V3307" s="40">
        <f t="shared" si="360"/>
        <v>2015</v>
      </c>
      <c r="W3307" s="50">
        <f t="shared" si="363"/>
        <v>30</v>
      </c>
    </row>
    <row r="3308" spans="1:23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13">
        <f t="shared" si="361"/>
        <v>175</v>
      </c>
      <c r="P3308" s="39">
        <f t="shared" si="362"/>
        <v>48.7</v>
      </c>
      <c r="Q3308" s="39" t="s">
        <v>8346</v>
      </c>
      <c r="R3308" s="39" t="s">
        <v>8316</v>
      </c>
      <c r="S3308" s="42">
        <f t="shared" si="357"/>
        <v>42493.219242384264</v>
      </c>
      <c r="T3308" s="42">
        <f t="shared" si="358"/>
        <v>42531.125006944443</v>
      </c>
      <c r="U3308" s="40">
        <f t="shared" si="359"/>
        <v>2016</v>
      </c>
      <c r="V3308" s="40">
        <f t="shared" si="360"/>
        <v>2016</v>
      </c>
      <c r="W3308" s="50">
        <f t="shared" si="363"/>
        <v>37.905764560178795</v>
      </c>
    </row>
    <row r="3309" spans="1:23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13">
        <f t="shared" si="361"/>
        <v>107</v>
      </c>
      <c r="P3309" s="39">
        <f t="shared" si="362"/>
        <v>53.34</v>
      </c>
      <c r="Q3309" s="39" t="s">
        <v>8346</v>
      </c>
      <c r="R3309" s="39" t="s">
        <v>8316</v>
      </c>
      <c r="S3309" s="42">
        <f t="shared" si="357"/>
        <v>42475.057168275467</v>
      </c>
      <c r="T3309" s="42">
        <f t="shared" si="358"/>
        <v>42505.057168275467</v>
      </c>
      <c r="U3309" s="40">
        <f t="shared" si="359"/>
        <v>2016</v>
      </c>
      <c r="V3309" s="40">
        <f t="shared" si="360"/>
        <v>2016</v>
      </c>
      <c r="W3309" s="50">
        <f t="shared" si="363"/>
        <v>30</v>
      </c>
    </row>
    <row r="3310" spans="1:23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13">
        <f t="shared" si="361"/>
        <v>122</v>
      </c>
      <c r="P3310" s="39">
        <f t="shared" si="362"/>
        <v>75.09</v>
      </c>
      <c r="Q3310" s="39" t="s">
        <v>8346</v>
      </c>
      <c r="R3310" s="39" t="s">
        <v>8316</v>
      </c>
      <c r="S3310" s="42">
        <f t="shared" si="357"/>
        <v>42452.876920891198</v>
      </c>
      <c r="T3310" s="42">
        <f t="shared" si="358"/>
        <v>42473.876913946762</v>
      </c>
      <c r="U3310" s="40">
        <f t="shared" si="359"/>
        <v>2016</v>
      </c>
      <c r="V3310" s="40">
        <f t="shared" si="360"/>
        <v>2016</v>
      </c>
      <c r="W3310" s="50">
        <f t="shared" si="363"/>
        <v>20.999993055564119</v>
      </c>
    </row>
    <row r="3311" spans="1:23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13">
        <f t="shared" si="361"/>
        <v>159</v>
      </c>
      <c r="P3311" s="39">
        <f t="shared" si="362"/>
        <v>18</v>
      </c>
      <c r="Q3311" s="39" t="s">
        <v>8346</v>
      </c>
      <c r="R3311" s="39" t="s">
        <v>8316</v>
      </c>
      <c r="S3311" s="42">
        <f t="shared" si="357"/>
        <v>42628.650217337963</v>
      </c>
      <c r="T3311" s="42">
        <f t="shared" si="358"/>
        <v>42659.65021039352</v>
      </c>
      <c r="U3311" s="40">
        <f t="shared" si="359"/>
        <v>2016</v>
      </c>
      <c r="V3311" s="40">
        <f t="shared" si="360"/>
        <v>2016</v>
      </c>
      <c r="W3311" s="50">
        <f t="shared" si="363"/>
        <v>30.999993055556843</v>
      </c>
    </row>
    <row r="3312" spans="1:23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13">
        <f t="shared" si="361"/>
        <v>100</v>
      </c>
      <c r="P3312" s="39">
        <f t="shared" si="362"/>
        <v>209.84</v>
      </c>
      <c r="Q3312" s="39" t="s">
        <v>8346</v>
      </c>
      <c r="R3312" s="39" t="s">
        <v>8316</v>
      </c>
      <c r="S3312" s="42">
        <f t="shared" si="357"/>
        <v>42253.928539641201</v>
      </c>
      <c r="T3312" s="42">
        <f t="shared" si="358"/>
        <v>42283.928539641201</v>
      </c>
      <c r="U3312" s="40">
        <f t="shared" si="359"/>
        <v>2015</v>
      </c>
      <c r="V3312" s="40">
        <f t="shared" si="360"/>
        <v>2015</v>
      </c>
      <c r="W3312" s="50">
        <f t="shared" si="363"/>
        <v>30</v>
      </c>
    </row>
    <row r="3313" spans="1:23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13">
        <f t="shared" si="361"/>
        <v>110</v>
      </c>
      <c r="P3313" s="39">
        <f t="shared" si="362"/>
        <v>61.02</v>
      </c>
      <c r="Q3313" s="39" t="s">
        <v>8346</v>
      </c>
      <c r="R3313" s="39" t="s">
        <v>8316</v>
      </c>
      <c r="S3313" s="42">
        <f t="shared" si="357"/>
        <v>42264.291784837958</v>
      </c>
      <c r="T3313" s="42">
        <f t="shared" si="358"/>
        <v>42294.291784837958</v>
      </c>
      <c r="U3313" s="40">
        <f t="shared" si="359"/>
        <v>2015</v>
      </c>
      <c r="V3313" s="40">
        <f t="shared" si="360"/>
        <v>2015</v>
      </c>
      <c r="W3313" s="50">
        <f t="shared" si="363"/>
        <v>30</v>
      </c>
    </row>
    <row r="3314" spans="1:23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13">
        <f t="shared" si="361"/>
        <v>100</v>
      </c>
      <c r="P3314" s="39">
        <f t="shared" si="362"/>
        <v>61</v>
      </c>
      <c r="Q3314" s="39" t="s">
        <v>8346</v>
      </c>
      <c r="R3314" s="39" t="s">
        <v>8316</v>
      </c>
      <c r="S3314" s="42">
        <f t="shared" si="357"/>
        <v>42664.809571134261</v>
      </c>
      <c r="T3314" s="42">
        <f t="shared" si="358"/>
        <v>42685.916673611107</v>
      </c>
      <c r="U3314" s="40">
        <f t="shared" si="359"/>
        <v>2016</v>
      </c>
      <c r="V3314" s="40">
        <f t="shared" si="360"/>
        <v>2016</v>
      </c>
      <c r="W3314" s="50">
        <f t="shared" si="363"/>
        <v>21.107102476846194</v>
      </c>
    </row>
    <row r="3315" spans="1:23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13">
        <f t="shared" si="361"/>
        <v>116</v>
      </c>
      <c r="P3315" s="39">
        <f t="shared" si="362"/>
        <v>80.03</v>
      </c>
      <c r="Q3315" s="39" t="s">
        <v>8346</v>
      </c>
      <c r="R3315" s="39" t="s">
        <v>8316</v>
      </c>
      <c r="S3315" s="42">
        <f t="shared" si="357"/>
        <v>42382.244413391207</v>
      </c>
      <c r="T3315" s="42">
        <f t="shared" si="358"/>
        <v>42396.041671296298</v>
      </c>
      <c r="U3315" s="40">
        <f t="shared" si="359"/>
        <v>2016</v>
      </c>
      <c r="V3315" s="40">
        <f t="shared" si="360"/>
        <v>2016</v>
      </c>
      <c r="W3315" s="50">
        <f t="shared" si="363"/>
        <v>13.797257905091101</v>
      </c>
    </row>
    <row r="3316" spans="1:23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13">
        <f t="shared" si="361"/>
        <v>211</v>
      </c>
      <c r="P3316" s="39">
        <f t="shared" si="362"/>
        <v>29.07</v>
      </c>
      <c r="Q3316" s="39" t="s">
        <v>8346</v>
      </c>
      <c r="R3316" s="39" t="s">
        <v>8316</v>
      </c>
      <c r="S3316" s="42">
        <f t="shared" si="357"/>
        <v>42105.267494340282</v>
      </c>
      <c r="T3316" s="42">
        <f t="shared" si="358"/>
        <v>42132.836811342597</v>
      </c>
      <c r="U3316" s="40">
        <f t="shared" si="359"/>
        <v>2015</v>
      </c>
      <c r="V3316" s="40">
        <f t="shared" si="360"/>
        <v>2015</v>
      </c>
      <c r="W3316" s="50">
        <f t="shared" si="363"/>
        <v>27.569317002315074</v>
      </c>
    </row>
    <row r="3317" spans="1:23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13">
        <f t="shared" si="361"/>
        <v>110</v>
      </c>
      <c r="P3317" s="39">
        <f t="shared" si="362"/>
        <v>49.44</v>
      </c>
      <c r="Q3317" s="39" t="s">
        <v>8346</v>
      </c>
      <c r="R3317" s="39" t="s">
        <v>8316</v>
      </c>
      <c r="S3317" s="42">
        <f t="shared" si="357"/>
        <v>42466.303715752314</v>
      </c>
      <c r="T3317" s="42">
        <f t="shared" si="358"/>
        <v>42496.303715752314</v>
      </c>
      <c r="U3317" s="40">
        <f t="shared" si="359"/>
        <v>2016</v>
      </c>
      <c r="V3317" s="40">
        <f t="shared" si="360"/>
        <v>2016</v>
      </c>
      <c r="W3317" s="50">
        <f t="shared" si="363"/>
        <v>30</v>
      </c>
    </row>
    <row r="3318" spans="1:23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13">
        <f t="shared" si="361"/>
        <v>100</v>
      </c>
      <c r="P3318" s="39">
        <f t="shared" si="362"/>
        <v>93.98</v>
      </c>
      <c r="Q3318" s="39" t="s">
        <v>8346</v>
      </c>
      <c r="R3318" s="39" t="s">
        <v>8316</v>
      </c>
      <c r="S3318" s="42">
        <f t="shared" si="357"/>
        <v>41826.871239293985</v>
      </c>
      <c r="T3318" s="42">
        <f t="shared" si="358"/>
        <v>41859.579167129632</v>
      </c>
      <c r="U3318" s="40">
        <f t="shared" si="359"/>
        <v>2014</v>
      </c>
      <c r="V3318" s="40">
        <f t="shared" si="360"/>
        <v>2014</v>
      </c>
      <c r="W3318" s="50">
        <f t="shared" si="363"/>
        <v>32.707927835646842</v>
      </c>
    </row>
    <row r="3319" spans="1:23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13">
        <f t="shared" si="361"/>
        <v>106</v>
      </c>
      <c r="P3319" s="39">
        <f t="shared" si="362"/>
        <v>61.94</v>
      </c>
      <c r="Q3319" s="39" t="s">
        <v>8346</v>
      </c>
      <c r="R3319" s="39" t="s">
        <v>8316</v>
      </c>
      <c r="S3319" s="42">
        <f t="shared" si="357"/>
        <v>42499.039634537039</v>
      </c>
      <c r="T3319" s="42">
        <f t="shared" si="358"/>
        <v>42529.039634537039</v>
      </c>
      <c r="U3319" s="40">
        <f t="shared" si="359"/>
        <v>2016</v>
      </c>
      <c r="V3319" s="40">
        <f t="shared" si="360"/>
        <v>2016</v>
      </c>
      <c r="W3319" s="50">
        <f t="shared" si="363"/>
        <v>30</v>
      </c>
    </row>
    <row r="3320" spans="1:23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13">
        <f t="shared" si="361"/>
        <v>126</v>
      </c>
      <c r="P3320" s="39">
        <f t="shared" si="362"/>
        <v>78.5</v>
      </c>
      <c r="Q3320" s="39" t="s">
        <v>8346</v>
      </c>
      <c r="R3320" s="39" t="s">
        <v>8316</v>
      </c>
      <c r="S3320" s="42">
        <f t="shared" si="357"/>
        <v>42431.302012650456</v>
      </c>
      <c r="T3320" s="42">
        <f t="shared" si="358"/>
        <v>42471.104175925924</v>
      </c>
      <c r="U3320" s="40">
        <f t="shared" si="359"/>
        <v>2016</v>
      </c>
      <c r="V3320" s="40">
        <f t="shared" si="360"/>
        <v>2016</v>
      </c>
      <c r="W3320" s="50">
        <f t="shared" si="363"/>
        <v>39.802163275468047</v>
      </c>
    </row>
    <row r="3321" spans="1:23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13">
        <f t="shared" si="361"/>
        <v>108</v>
      </c>
      <c r="P3321" s="39">
        <f t="shared" si="362"/>
        <v>33.75</v>
      </c>
      <c r="Q3321" s="39" t="s">
        <v>8346</v>
      </c>
      <c r="R3321" s="39" t="s">
        <v>8316</v>
      </c>
      <c r="S3321" s="42">
        <f t="shared" si="357"/>
        <v>41990.585497523149</v>
      </c>
      <c r="T3321" s="42">
        <f t="shared" si="358"/>
        <v>42035.585497523149</v>
      </c>
      <c r="U3321" s="40">
        <f t="shared" si="359"/>
        <v>2015</v>
      </c>
      <c r="V3321" s="40">
        <f t="shared" si="360"/>
        <v>2014</v>
      </c>
      <c r="W3321" s="50">
        <f t="shared" si="363"/>
        <v>45</v>
      </c>
    </row>
    <row r="3322" spans="1:23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13">
        <f t="shared" si="361"/>
        <v>101</v>
      </c>
      <c r="P3322" s="39">
        <f t="shared" si="362"/>
        <v>66.45</v>
      </c>
      <c r="Q3322" s="39" t="s">
        <v>8346</v>
      </c>
      <c r="R3322" s="39" t="s">
        <v>8316</v>
      </c>
      <c r="S3322" s="42">
        <f t="shared" si="357"/>
        <v>42513.045805057875</v>
      </c>
      <c r="T3322" s="42">
        <f t="shared" si="358"/>
        <v>42543.045805057875</v>
      </c>
      <c r="U3322" s="40">
        <f t="shared" si="359"/>
        <v>2016</v>
      </c>
      <c r="V3322" s="40">
        <f t="shared" si="360"/>
        <v>2016</v>
      </c>
      <c r="W3322" s="50">
        <f t="shared" si="363"/>
        <v>30</v>
      </c>
    </row>
    <row r="3323" spans="1:23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13">
        <f t="shared" si="361"/>
        <v>107</v>
      </c>
      <c r="P3323" s="39">
        <f t="shared" si="362"/>
        <v>35.799999999999997</v>
      </c>
      <c r="Q3323" s="39" t="s">
        <v>8346</v>
      </c>
      <c r="R3323" s="39" t="s">
        <v>8316</v>
      </c>
      <c r="S3323" s="42">
        <f t="shared" si="357"/>
        <v>41914.100297048608</v>
      </c>
      <c r="T3323" s="42">
        <f t="shared" si="358"/>
        <v>41928.165983101855</v>
      </c>
      <c r="U3323" s="40">
        <f t="shared" si="359"/>
        <v>2014</v>
      </c>
      <c r="V3323" s="40">
        <f t="shared" si="360"/>
        <v>2014</v>
      </c>
      <c r="W3323" s="50">
        <f t="shared" si="363"/>
        <v>14.065686053247191</v>
      </c>
    </row>
    <row r="3324" spans="1:23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13">
        <f t="shared" si="361"/>
        <v>102</v>
      </c>
      <c r="P3324" s="39">
        <f t="shared" si="362"/>
        <v>145.65</v>
      </c>
      <c r="Q3324" s="39" t="s">
        <v>8346</v>
      </c>
      <c r="R3324" s="39" t="s">
        <v>8316</v>
      </c>
      <c r="S3324" s="42">
        <f t="shared" si="357"/>
        <v>42521.010378425926</v>
      </c>
      <c r="T3324" s="42">
        <f t="shared" si="358"/>
        <v>42543.163202546297</v>
      </c>
      <c r="U3324" s="40">
        <f t="shared" si="359"/>
        <v>2016</v>
      </c>
      <c r="V3324" s="40">
        <f t="shared" si="360"/>
        <v>2016</v>
      </c>
      <c r="W3324" s="50">
        <f t="shared" si="363"/>
        <v>22.152824120370497</v>
      </c>
    </row>
    <row r="3325" spans="1:23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13">
        <f t="shared" si="361"/>
        <v>126</v>
      </c>
      <c r="P3325" s="39">
        <f t="shared" si="362"/>
        <v>25.69</v>
      </c>
      <c r="Q3325" s="39" t="s">
        <v>8346</v>
      </c>
      <c r="R3325" s="39" t="s">
        <v>8316</v>
      </c>
      <c r="S3325" s="42">
        <f t="shared" si="357"/>
        <v>42608.36583574074</v>
      </c>
      <c r="T3325" s="42">
        <f t="shared" si="358"/>
        <v>42638.36583574074</v>
      </c>
      <c r="U3325" s="40">
        <f t="shared" si="359"/>
        <v>2016</v>
      </c>
      <c r="V3325" s="40">
        <f t="shared" si="360"/>
        <v>2016</v>
      </c>
      <c r="W3325" s="50">
        <f t="shared" si="363"/>
        <v>30</v>
      </c>
    </row>
    <row r="3326" spans="1:23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13">
        <f t="shared" si="361"/>
        <v>102</v>
      </c>
      <c r="P3326" s="39">
        <f t="shared" si="362"/>
        <v>152.5</v>
      </c>
      <c r="Q3326" s="39" t="s">
        <v>8346</v>
      </c>
      <c r="R3326" s="39" t="s">
        <v>8316</v>
      </c>
      <c r="S3326" s="42">
        <f t="shared" si="357"/>
        <v>42512.583224421294</v>
      </c>
      <c r="T3326" s="42">
        <f t="shared" si="358"/>
        <v>42526.583219791668</v>
      </c>
      <c r="U3326" s="40">
        <f t="shared" si="359"/>
        <v>2016</v>
      </c>
      <c r="V3326" s="40">
        <f t="shared" si="360"/>
        <v>2016</v>
      </c>
      <c r="W3326" s="50">
        <f t="shared" si="363"/>
        <v>13.999995370373654</v>
      </c>
    </row>
    <row r="3327" spans="1:23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13">
        <f t="shared" si="361"/>
        <v>113</v>
      </c>
      <c r="P3327" s="39">
        <f t="shared" si="362"/>
        <v>30</v>
      </c>
      <c r="Q3327" s="39" t="s">
        <v>8346</v>
      </c>
      <c r="R3327" s="39" t="s">
        <v>8316</v>
      </c>
      <c r="S3327" s="42">
        <f t="shared" si="357"/>
        <v>42064.78562357639</v>
      </c>
      <c r="T3327" s="42">
        <f t="shared" si="358"/>
        <v>42099.743949965276</v>
      </c>
      <c r="U3327" s="40">
        <f t="shared" si="359"/>
        <v>2015</v>
      </c>
      <c r="V3327" s="40">
        <f t="shared" si="360"/>
        <v>2015</v>
      </c>
      <c r="W3327" s="50">
        <f t="shared" si="363"/>
        <v>34.958326388885325</v>
      </c>
    </row>
    <row r="3328" spans="1:23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13">
        <f t="shared" si="361"/>
        <v>101</v>
      </c>
      <c r="P3328" s="39">
        <f t="shared" si="362"/>
        <v>142.28</v>
      </c>
      <c r="Q3328" s="39" t="s">
        <v>8346</v>
      </c>
      <c r="R3328" s="39" t="s">
        <v>8316</v>
      </c>
      <c r="S3328" s="42">
        <f t="shared" si="357"/>
        <v>42041.714184085649</v>
      </c>
      <c r="T3328" s="42">
        <f t="shared" si="358"/>
        <v>42071.672522048611</v>
      </c>
      <c r="U3328" s="40">
        <f t="shared" si="359"/>
        <v>2015</v>
      </c>
      <c r="V3328" s="40">
        <f t="shared" si="360"/>
        <v>2015</v>
      </c>
      <c r="W3328" s="50">
        <f t="shared" si="363"/>
        <v>29.958337962962105</v>
      </c>
    </row>
    <row r="3329" spans="1:23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13">
        <f t="shared" si="361"/>
        <v>101</v>
      </c>
      <c r="P3329" s="39">
        <f t="shared" si="362"/>
        <v>24.55</v>
      </c>
      <c r="Q3329" s="39" t="s">
        <v>8346</v>
      </c>
      <c r="R3329" s="39" t="s">
        <v>8316</v>
      </c>
      <c r="S3329" s="42">
        <f t="shared" si="357"/>
        <v>42468.374617662033</v>
      </c>
      <c r="T3329" s="42">
        <f t="shared" si="358"/>
        <v>42498.374617662033</v>
      </c>
      <c r="U3329" s="40">
        <f t="shared" si="359"/>
        <v>2016</v>
      </c>
      <c r="V3329" s="40">
        <f t="shared" si="360"/>
        <v>2016</v>
      </c>
      <c r="W3329" s="50">
        <f t="shared" si="363"/>
        <v>30</v>
      </c>
    </row>
    <row r="3330" spans="1:23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13">
        <f t="shared" si="361"/>
        <v>146</v>
      </c>
      <c r="P3330" s="39">
        <f t="shared" si="362"/>
        <v>292.77999999999997</v>
      </c>
      <c r="Q3330" s="39" t="s">
        <v>8346</v>
      </c>
      <c r="R3330" s="39" t="s">
        <v>8316</v>
      </c>
      <c r="S3330" s="42">
        <f t="shared" ref="S3330:S3393" si="364">((((LEFT(J3330,10) &amp; "." &amp; RIGHT(J3330,3))/60)/60)/24)+DATE(1970,1,1)</f>
        <v>41822.575044942125</v>
      </c>
      <c r="T3330" s="42">
        <f t="shared" ref="T3330:T3393" si="365">((((LEFT(I3330,10) &amp; "." &amp; RIGHT(I3330,3))/60)/60)/24)+DATE(1970,1,1)</f>
        <v>41825.041666666664</v>
      </c>
      <c r="U3330" s="40">
        <f t="shared" ref="U3330:U3393" si="366">YEAR(T3330)</f>
        <v>2014</v>
      </c>
      <c r="V3330" s="40">
        <f t="shared" ref="V3330:V3393" si="367">YEAR(S3330)</f>
        <v>2014</v>
      </c>
      <c r="W3330" s="50">
        <f t="shared" si="363"/>
        <v>2.4666217245394364</v>
      </c>
    </row>
    <row r="3331" spans="1:23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13">
        <f t="shared" ref="O3331:O3394" si="368">IFERROR(ROUND(E3331/D3331*100,0),"no backers")</f>
        <v>117</v>
      </c>
      <c r="P3331" s="39">
        <f t="shared" ref="P3331:P3394" si="369">IFERROR(ROUND(E3331/L3331,2),0)</f>
        <v>44.92</v>
      </c>
      <c r="Q3331" s="39" t="s">
        <v>8346</v>
      </c>
      <c r="R3331" s="39" t="s">
        <v>8316</v>
      </c>
      <c r="S3331" s="42">
        <f t="shared" si="364"/>
        <v>41837.323010509259</v>
      </c>
      <c r="T3331" s="42">
        <f t="shared" si="365"/>
        <v>41847.958333333336</v>
      </c>
      <c r="U3331" s="40">
        <f t="shared" si="366"/>
        <v>2014</v>
      </c>
      <c r="V3331" s="40">
        <f t="shared" si="367"/>
        <v>2014</v>
      </c>
      <c r="W3331" s="50">
        <f t="shared" ref="W3331:W3394" si="370">T3331-S3331</f>
        <v>10.635322824076866</v>
      </c>
    </row>
    <row r="3332" spans="1:23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13">
        <f t="shared" si="368"/>
        <v>106</v>
      </c>
      <c r="P3332" s="39">
        <f t="shared" si="369"/>
        <v>23.1</v>
      </c>
      <c r="Q3332" s="39" t="s">
        <v>8346</v>
      </c>
      <c r="R3332" s="39" t="s">
        <v>8316</v>
      </c>
      <c r="S3332" s="42">
        <f t="shared" si="364"/>
        <v>42065.887361898145</v>
      </c>
      <c r="T3332" s="42">
        <f t="shared" si="365"/>
        <v>42095.845699861107</v>
      </c>
      <c r="U3332" s="40">
        <f t="shared" si="366"/>
        <v>2015</v>
      </c>
      <c r="V3332" s="40">
        <f t="shared" si="367"/>
        <v>2015</v>
      </c>
      <c r="W3332" s="50">
        <f t="shared" si="370"/>
        <v>29.958337962962105</v>
      </c>
    </row>
    <row r="3333" spans="1:23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13">
        <f t="shared" si="368"/>
        <v>105</v>
      </c>
      <c r="P3333" s="39">
        <f t="shared" si="369"/>
        <v>80.400000000000006</v>
      </c>
      <c r="Q3333" s="39" t="s">
        <v>8346</v>
      </c>
      <c r="R3333" s="39" t="s">
        <v>8316</v>
      </c>
      <c r="S3333" s="42">
        <f t="shared" si="364"/>
        <v>42248.697764884259</v>
      </c>
      <c r="T3333" s="42">
        <f t="shared" si="365"/>
        <v>42283.697764884259</v>
      </c>
      <c r="U3333" s="40">
        <f t="shared" si="366"/>
        <v>2015</v>
      </c>
      <c r="V3333" s="40">
        <f t="shared" si="367"/>
        <v>2015</v>
      </c>
      <c r="W3333" s="50">
        <f t="shared" si="370"/>
        <v>35</v>
      </c>
    </row>
    <row r="3334" spans="1:23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13">
        <f t="shared" si="368"/>
        <v>100</v>
      </c>
      <c r="P3334" s="39">
        <f t="shared" si="369"/>
        <v>72.290000000000006</v>
      </c>
      <c r="Q3334" s="39" t="s">
        <v>8346</v>
      </c>
      <c r="R3334" s="39" t="s">
        <v>8316</v>
      </c>
      <c r="S3334" s="42">
        <f t="shared" si="364"/>
        <v>41809.860304745373</v>
      </c>
      <c r="T3334" s="42">
        <f t="shared" si="365"/>
        <v>41839.860304745373</v>
      </c>
      <c r="U3334" s="40">
        <f t="shared" si="366"/>
        <v>2014</v>
      </c>
      <c r="V3334" s="40">
        <f t="shared" si="367"/>
        <v>2014</v>
      </c>
      <c r="W3334" s="50">
        <f t="shared" si="370"/>
        <v>30</v>
      </c>
    </row>
    <row r="3335" spans="1:23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13">
        <f t="shared" si="368"/>
        <v>105</v>
      </c>
      <c r="P3335" s="39">
        <f t="shared" si="369"/>
        <v>32.97</v>
      </c>
      <c r="Q3335" s="39" t="s">
        <v>8346</v>
      </c>
      <c r="R3335" s="39" t="s">
        <v>8316</v>
      </c>
      <c r="S3335" s="42">
        <f t="shared" si="364"/>
        <v>42148.676852777775</v>
      </c>
      <c r="T3335" s="42">
        <f t="shared" si="365"/>
        <v>42170.676862037042</v>
      </c>
      <c r="U3335" s="40">
        <f t="shared" si="366"/>
        <v>2015</v>
      </c>
      <c r="V3335" s="40">
        <f t="shared" si="367"/>
        <v>2015</v>
      </c>
      <c r="W3335" s="50">
        <f t="shared" si="370"/>
        <v>22.000009259267244</v>
      </c>
    </row>
    <row r="3336" spans="1:23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13">
        <f t="shared" si="368"/>
        <v>139</v>
      </c>
      <c r="P3336" s="39">
        <f t="shared" si="369"/>
        <v>116.65</v>
      </c>
      <c r="Q3336" s="39" t="s">
        <v>8346</v>
      </c>
      <c r="R3336" s="39" t="s">
        <v>8316</v>
      </c>
      <c r="S3336" s="42">
        <f t="shared" si="364"/>
        <v>42185.521092847222</v>
      </c>
      <c r="T3336" s="42">
        <f t="shared" si="365"/>
        <v>42215.521092847222</v>
      </c>
      <c r="U3336" s="40">
        <f t="shared" si="366"/>
        <v>2015</v>
      </c>
      <c r="V3336" s="40">
        <f t="shared" si="367"/>
        <v>2015</v>
      </c>
      <c r="W3336" s="50">
        <f t="shared" si="370"/>
        <v>30</v>
      </c>
    </row>
    <row r="3337" spans="1:23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13">
        <f t="shared" si="368"/>
        <v>100</v>
      </c>
      <c r="P3337" s="39">
        <f t="shared" si="369"/>
        <v>79.62</v>
      </c>
      <c r="Q3337" s="39" t="s">
        <v>8346</v>
      </c>
      <c r="R3337" s="39" t="s">
        <v>8316</v>
      </c>
      <c r="S3337" s="42">
        <f t="shared" si="364"/>
        <v>41827.674148680555</v>
      </c>
      <c r="T3337" s="42">
        <f t="shared" si="365"/>
        <v>41854.958342592588</v>
      </c>
      <c r="U3337" s="40">
        <f t="shared" si="366"/>
        <v>2014</v>
      </c>
      <c r="V3337" s="40">
        <f t="shared" si="367"/>
        <v>2014</v>
      </c>
      <c r="W3337" s="50">
        <f t="shared" si="370"/>
        <v>27.284193912033516</v>
      </c>
    </row>
    <row r="3338" spans="1:23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13">
        <f t="shared" si="368"/>
        <v>100</v>
      </c>
      <c r="P3338" s="39">
        <f t="shared" si="369"/>
        <v>27.78</v>
      </c>
      <c r="Q3338" s="39" t="s">
        <v>8346</v>
      </c>
      <c r="R3338" s="39" t="s">
        <v>8316</v>
      </c>
      <c r="S3338" s="42">
        <f t="shared" si="364"/>
        <v>42437.398688032408</v>
      </c>
      <c r="T3338" s="42">
        <f t="shared" si="365"/>
        <v>42465.35701673611</v>
      </c>
      <c r="U3338" s="40">
        <f t="shared" si="366"/>
        <v>2016</v>
      </c>
      <c r="V3338" s="40">
        <f t="shared" si="367"/>
        <v>2016</v>
      </c>
      <c r="W3338" s="50">
        <f t="shared" si="370"/>
        <v>27.958328703702136</v>
      </c>
    </row>
    <row r="3339" spans="1:23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13">
        <f t="shared" si="368"/>
        <v>110</v>
      </c>
      <c r="P3339" s="39">
        <f t="shared" si="369"/>
        <v>81.03</v>
      </c>
      <c r="Q3339" s="39" t="s">
        <v>8346</v>
      </c>
      <c r="R3339" s="39" t="s">
        <v>8316</v>
      </c>
      <c r="S3339" s="42">
        <f t="shared" si="364"/>
        <v>41901.282027395835</v>
      </c>
      <c r="T3339" s="42">
        <f t="shared" si="365"/>
        <v>41922.87500925926</v>
      </c>
      <c r="U3339" s="40">
        <f t="shared" si="366"/>
        <v>2014</v>
      </c>
      <c r="V3339" s="40">
        <f t="shared" si="367"/>
        <v>2014</v>
      </c>
      <c r="W3339" s="50">
        <f t="shared" si="370"/>
        <v>21.592981863424939</v>
      </c>
    </row>
    <row r="3340" spans="1:23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13">
        <f t="shared" si="368"/>
        <v>102</v>
      </c>
      <c r="P3340" s="39">
        <f t="shared" si="369"/>
        <v>136.85</v>
      </c>
      <c r="Q3340" s="39" t="s">
        <v>8346</v>
      </c>
      <c r="R3340" s="39" t="s">
        <v>8316</v>
      </c>
      <c r="S3340" s="42">
        <f t="shared" si="364"/>
        <v>42769.575007870371</v>
      </c>
      <c r="T3340" s="42">
        <f t="shared" si="365"/>
        <v>42790.575000925921</v>
      </c>
      <c r="U3340" s="40">
        <f t="shared" si="366"/>
        <v>2017</v>
      </c>
      <c r="V3340" s="40">
        <f t="shared" si="367"/>
        <v>2017</v>
      </c>
      <c r="W3340" s="50">
        <f t="shared" si="370"/>
        <v>20.999993055549567</v>
      </c>
    </row>
    <row r="3341" spans="1:23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13">
        <f t="shared" si="368"/>
        <v>104</v>
      </c>
      <c r="P3341" s="39">
        <f t="shared" si="369"/>
        <v>177.62</v>
      </c>
      <c r="Q3341" s="39" t="s">
        <v>8346</v>
      </c>
      <c r="R3341" s="39" t="s">
        <v>8316</v>
      </c>
      <c r="S3341" s="42">
        <f t="shared" si="364"/>
        <v>42549.665723587961</v>
      </c>
      <c r="T3341" s="42">
        <f t="shared" si="365"/>
        <v>42579.665723587961</v>
      </c>
      <c r="U3341" s="40">
        <f t="shared" si="366"/>
        <v>2016</v>
      </c>
      <c r="V3341" s="40">
        <f t="shared" si="367"/>
        <v>2016</v>
      </c>
      <c r="W3341" s="50">
        <f t="shared" si="370"/>
        <v>30</v>
      </c>
    </row>
    <row r="3342" spans="1:23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13">
        <f t="shared" si="368"/>
        <v>138</v>
      </c>
      <c r="P3342" s="39">
        <f t="shared" si="369"/>
        <v>109.08</v>
      </c>
      <c r="Q3342" s="39" t="s">
        <v>8346</v>
      </c>
      <c r="R3342" s="39" t="s">
        <v>8316</v>
      </c>
      <c r="S3342" s="42">
        <f t="shared" si="364"/>
        <v>42685.974011041661</v>
      </c>
      <c r="T3342" s="42">
        <f t="shared" si="365"/>
        <v>42710.974011041661</v>
      </c>
      <c r="U3342" s="40">
        <f t="shared" si="366"/>
        <v>2016</v>
      </c>
      <c r="V3342" s="40">
        <f t="shared" si="367"/>
        <v>2016</v>
      </c>
      <c r="W3342" s="50">
        <f t="shared" si="370"/>
        <v>25</v>
      </c>
    </row>
    <row r="3343" spans="1:23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13">
        <f t="shared" si="368"/>
        <v>100</v>
      </c>
      <c r="P3343" s="39">
        <f t="shared" si="369"/>
        <v>119.64</v>
      </c>
      <c r="Q3343" s="39" t="s">
        <v>8346</v>
      </c>
      <c r="R3343" s="39" t="s">
        <v>8316</v>
      </c>
      <c r="S3343" s="42">
        <f t="shared" si="364"/>
        <v>42510.798859039351</v>
      </c>
      <c r="T3343" s="42">
        <f t="shared" si="365"/>
        <v>42533.708342592596</v>
      </c>
      <c r="U3343" s="40">
        <f t="shared" si="366"/>
        <v>2016</v>
      </c>
      <c r="V3343" s="40">
        <f t="shared" si="367"/>
        <v>2016</v>
      </c>
      <c r="W3343" s="50">
        <f t="shared" si="370"/>
        <v>22.909483553245082</v>
      </c>
    </row>
    <row r="3344" spans="1:23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13">
        <f t="shared" si="368"/>
        <v>102</v>
      </c>
      <c r="P3344" s="39">
        <f t="shared" si="369"/>
        <v>78.209999999999994</v>
      </c>
      <c r="Q3344" s="39" t="s">
        <v>8346</v>
      </c>
      <c r="R3344" s="39" t="s">
        <v>8316</v>
      </c>
      <c r="S3344" s="42">
        <f t="shared" si="364"/>
        <v>42062.296421412037</v>
      </c>
      <c r="T3344" s="42">
        <f t="shared" si="365"/>
        <v>42095.207642824069</v>
      </c>
      <c r="U3344" s="40">
        <f t="shared" si="366"/>
        <v>2015</v>
      </c>
      <c r="V3344" s="40">
        <f t="shared" si="367"/>
        <v>2015</v>
      </c>
      <c r="W3344" s="50">
        <f t="shared" si="370"/>
        <v>32.911221412032319</v>
      </c>
    </row>
    <row r="3345" spans="1:23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13">
        <f t="shared" si="368"/>
        <v>171</v>
      </c>
      <c r="P3345" s="39">
        <f t="shared" si="369"/>
        <v>52.17</v>
      </c>
      <c r="Q3345" s="39" t="s">
        <v>8346</v>
      </c>
      <c r="R3345" s="39" t="s">
        <v>8316</v>
      </c>
      <c r="S3345" s="42">
        <f t="shared" si="364"/>
        <v>42452.916485925933</v>
      </c>
      <c r="T3345" s="42">
        <f t="shared" si="365"/>
        <v>42473.554172222226</v>
      </c>
      <c r="U3345" s="40">
        <f t="shared" si="366"/>
        <v>2016</v>
      </c>
      <c r="V3345" s="40">
        <f t="shared" si="367"/>
        <v>2016</v>
      </c>
      <c r="W3345" s="50">
        <f t="shared" si="370"/>
        <v>20.637686296293396</v>
      </c>
    </row>
    <row r="3346" spans="1:23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13">
        <f t="shared" si="368"/>
        <v>101</v>
      </c>
      <c r="P3346" s="39">
        <f t="shared" si="369"/>
        <v>114.13</v>
      </c>
      <c r="Q3346" s="39" t="s">
        <v>8346</v>
      </c>
      <c r="R3346" s="39" t="s">
        <v>8316</v>
      </c>
      <c r="S3346" s="42">
        <f t="shared" si="364"/>
        <v>41851.200151539349</v>
      </c>
      <c r="T3346" s="42">
        <f t="shared" si="365"/>
        <v>41881.200151539349</v>
      </c>
      <c r="U3346" s="40">
        <f t="shared" si="366"/>
        <v>2014</v>
      </c>
      <c r="V3346" s="40">
        <f t="shared" si="367"/>
        <v>2014</v>
      </c>
      <c r="W3346" s="50">
        <f t="shared" si="370"/>
        <v>30</v>
      </c>
    </row>
    <row r="3347" spans="1:23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13">
        <f t="shared" si="368"/>
        <v>130</v>
      </c>
      <c r="P3347" s="39">
        <f t="shared" si="369"/>
        <v>50</v>
      </c>
      <c r="Q3347" s="39" t="s">
        <v>8346</v>
      </c>
      <c r="R3347" s="39" t="s">
        <v>8316</v>
      </c>
      <c r="S3347" s="42">
        <f t="shared" si="364"/>
        <v>42053.106119999997</v>
      </c>
      <c r="T3347" s="42">
        <f t="shared" si="365"/>
        <v>42112.025699305552</v>
      </c>
      <c r="U3347" s="40">
        <f t="shared" si="366"/>
        <v>2015</v>
      </c>
      <c r="V3347" s="40">
        <f t="shared" si="367"/>
        <v>2015</v>
      </c>
      <c r="W3347" s="50">
        <f t="shared" si="370"/>
        <v>58.919579305555089</v>
      </c>
    </row>
    <row r="3348" spans="1:23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13">
        <f t="shared" si="368"/>
        <v>110</v>
      </c>
      <c r="P3348" s="39">
        <f t="shared" si="369"/>
        <v>91.67</v>
      </c>
      <c r="Q3348" s="39" t="s">
        <v>8346</v>
      </c>
      <c r="R3348" s="39" t="s">
        <v>8316</v>
      </c>
      <c r="S3348" s="42">
        <f t="shared" si="364"/>
        <v>42054.024422569448</v>
      </c>
      <c r="T3348" s="42">
        <f t="shared" si="365"/>
        <v>42061.0244318287</v>
      </c>
      <c r="U3348" s="40">
        <f t="shared" si="366"/>
        <v>2015</v>
      </c>
      <c r="V3348" s="40">
        <f t="shared" si="367"/>
        <v>2015</v>
      </c>
      <c r="W3348" s="50">
        <f t="shared" si="370"/>
        <v>7.0000092592526926</v>
      </c>
    </row>
    <row r="3349" spans="1:23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13">
        <f t="shared" si="368"/>
        <v>119</v>
      </c>
      <c r="P3349" s="39">
        <f t="shared" si="369"/>
        <v>108.59</v>
      </c>
      <c r="Q3349" s="39" t="s">
        <v>8346</v>
      </c>
      <c r="R3349" s="39" t="s">
        <v>8316</v>
      </c>
      <c r="S3349" s="42">
        <f t="shared" si="364"/>
        <v>42484.551558495368</v>
      </c>
      <c r="T3349" s="42">
        <f t="shared" si="365"/>
        <v>42498.875002314817</v>
      </c>
      <c r="U3349" s="40">
        <f t="shared" si="366"/>
        <v>2016</v>
      </c>
      <c r="V3349" s="40">
        <f t="shared" si="367"/>
        <v>2016</v>
      </c>
      <c r="W3349" s="50">
        <f t="shared" si="370"/>
        <v>14.323443819448585</v>
      </c>
    </row>
    <row r="3350" spans="1:23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13">
        <f t="shared" si="368"/>
        <v>100</v>
      </c>
      <c r="P3350" s="39">
        <f t="shared" si="369"/>
        <v>69.819999999999993</v>
      </c>
      <c r="Q3350" s="39" t="s">
        <v>8346</v>
      </c>
      <c r="R3350" s="39" t="s">
        <v>8316</v>
      </c>
      <c r="S3350" s="42">
        <f t="shared" si="364"/>
        <v>42466.55879722222</v>
      </c>
      <c r="T3350" s="42">
        <f t="shared" si="365"/>
        <v>42490.165980787038</v>
      </c>
      <c r="U3350" s="40">
        <f t="shared" si="366"/>
        <v>2016</v>
      </c>
      <c r="V3350" s="40">
        <f t="shared" si="367"/>
        <v>2016</v>
      </c>
      <c r="W3350" s="50">
        <f t="shared" si="370"/>
        <v>23.607183564818115</v>
      </c>
    </row>
    <row r="3351" spans="1:23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13">
        <f t="shared" si="368"/>
        <v>153</v>
      </c>
      <c r="P3351" s="39">
        <f t="shared" si="369"/>
        <v>109.57</v>
      </c>
      <c r="Q3351" s="39" t="s">
        <v>8346</v>
      </c>
      <c r="R3351" s="39" t="s">
        <v>8316</v>
      </c>
      <c r="S3351" s="42">
        <f t="shared" si="364"/>
        <v>42513.110789027778</v>
      </c>
      <c r="T3351" s="42">
        <f t="shared" si="365"/>
        <v>42534.708335648145</v>
      </c>
      <c r="U3351" s="40">
        <f t="shared" si="366"/>
        <v>2016</v>
      </c>
      <c r="V3351" s="40">
        <f t="shared" si="367"/>
        <v>2016</v>
      </c>
      <c r="W3351" s="50">
        <f t="shared" si="370"/>
        <v>21.597546620367211</v>
      </c>
    </row>
    <row r="3352" spans="1:23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13">
        <f t="shared" si="368"/>
        <v>104</v>
      </c>
      <c r="P3352" s="39">
        <f t="shared" si="369"/>
        <v>71.67</v>
      </c>
      <c r="Q3352" s="39" t="s">
        <v>8346</v>
      </c>
      <c r="R3352" s="39" t="s">
        <v>8316</v>
      </c>
      <c r="S3352" s="42">
        <f t="shared" si="364"/>
        <v>42302.701525590281</v>
      </c>
      <c r="T3352" s="42">
        <f t="shared" si="365"/>
        <v>42337.958333333328</v>
      </c>
      <c r="U3352" s="40">
        <f t="shared" si="366"/>
        <v>2015</v>
      </c>
      <c r="V3352" s="40">
        <f t="shared" si="367"/>
        <v>2015</v>
      </c>
      <c r="W3352" s="50">
        <f t="shared" si="370"/>
        <v>35.25680774304783</v>
      </c>
    </row>
    <row r="3353" spans="1:23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13">
        <f t="shared" si="368"/>
        <v>101</v>
      </c>
      <c r="P3353" s="39">
        <f t="shared" si="369"/>
        <v>93.61</v>
      </c>
      <c r="Q3353" s="39" t="s">
        <v>8346</v>
      </c>
      <c r="R3353" s="39" t="s">
        <v>8316</v>
      </c>
      <c r="S3353" s="42">
        <f t="shared" si="364"/>
        <v>41806.395439409724</v>
      </c>
      <c r="T3353" s="42">
        <f t="shared" si="365"/>
        <v>41843.458335648145</v>
      </c>
      <c r="U3353" s="40">
        <f t="shared" si="366"/>
        <v>2014</v>
      </c>
      <c r="V3353" s="40">
        <f t="shared" si="367"/>
        <v>2014</v>
      </c>
      <c r="W3353" s="50">
        <f t="shared" si="370"/>
        <v>37.062896238421672</v>
      </c>
    </row>
    <row r="3354" spans="1:23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13">
        <f t="shared" si="368"/>
        <v>108</v>
      </c>
      <c r="P3354" s="39">
        <f t="shared" si="369"/>
        <v>76.8</v>
      </c>
      <c r="Q3354" s="39" t="s">
        <v>8346</v>
      </c>
      <c r="R3354" s="39" t="s">
        <v>8316</v>
      </c>
      <c r="S3354" s="42">
        <f t="shared" si="364"/>
        <v>42495.992802986111</v>
      </c>
      <c r="T3354" s="42">
        <f t="shared" si="365"/>
        <v>42552.958333333328</v>
      </c>
      <c r="U3354" s="40">
        <f t="shared" si="366"/>
        <v>2016</v>
      </c>
      <c r="V3354" s="40">
        <f t="shared" si="367"/>
        <v>2016</v>
      </c>
      <c r="W3354" s="50">
        <f t="shared" si="370"/>
        <v>56.965530347217282</v>
      </c>
    </row>
    <row r="3355" spans="1:23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13">
        <f t="shared" si="368"/>
        <v>315</v>
      </c>
      <c r="P3355" s="39">
        <f t="shared" si="369"/>
        <v>35.799999999999997</v>
      </c>
      <c r="Q3355" s="39" t="s">
        <v>8346</v>
      </c>
      <c r="R3355" s="39" t="s">
        <v>8316</v>
      </c>
      <c r="S3355" s="42">
        <f t="shared" si="364"/>
        <v>42479.43229571759</v>
      </c>
      <c r="T3355" s="42">
        <f t="shared" si="365"/>
        <v>42492.958333333328</v>
      </c>
      <c r="U3355" s="40">
        <f t="shared" si="366"/>
        <v>2016</v>
      </c>
      <c r="V3355" s="40">
        <f t="shared" si="367"/>
        <v>2016</v>
      </c>
      <c r="W3355" s="50">
        <f t="shared" si="370"/>
        <v>13.52603761573846</v>
      </c>
    </row>
    <row r="3356" spans="1:23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13">
        <f t="shared" si="368"/>
        <v>102</v>
      </c>
      <c r="P3356" s="39">
        <f t="shared" si="369"/>
        <v>55.6</v>
      </c>
      <c r="Q3356" s="39" t="s">
        <v>8346</v>
      </c>
      <c r="R3356" s="39" t="s">
        <v>8316</v>
      </c>
      <c r="S3356" s="42">
        <f t="shared" si="364"/>
        <v>42270.726923680559</v>
      </c>
      <c r="T3356" s="42">
        <f t="shared" si="365"/>
        <v>42306.167364120367</v>
      </c>
      <c r="U3356" s="40">
        <f t="shared" si="366"/>
        <v>2015</v>
      </c>
      <c r="V3356" s="40">
        <f t="shared" si="367"/>
        <v>2015</v>
      </c>
      <c r="W3356" s="50">
        <f t="shared" si="370"/>
        <v>35.440440439808299</v>
      </c>
    </row>
    <row r="3357" spans="1:23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13">
        <f t="shared" si="368"/>
        <v>126</v>
      </c>
      <c r="P3357" s="39">
        <f t="shared" si="369"/>
        <v>147.33000000000001</v>
      </c>
      <c r="Q3357" s="39" t="s">
        <v>8346</v>
      </c>
      <c r="R3357" s="39" t="s">
        <v>8316</v>
      </c>
      <c r="S3357" s="42">
        <f t="shared" si="364"/>
        <v>42489.619531562501</v>
      </c>
      <c r="T3357" s="42">
        <f t="shared" si="365"/>
        <v>42500.470139120371</v>
      </c>
      <c r="U3357" s="40">
        <f t="shared" si="366"/>
        <v>2016</v>
      </c>
      <c r="V3357" s="40">
        <f t="shared" si="367"/>
        <v>2016</v>
      </c>
      <c r="W3357" s="50">
        <f t="shared" si="370"/>
        <v>10.850607557869807</v>
      </c>
    </row>
    <row r="3358" spans="1:23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13">
        <f t="shared" si="368"/>
        <v>101</v>
      </c>
      <c r="P3358" s="39">
        <f t="shared" si="369"/>
        <v>56.33</v>
      </c>
      <c r="Q3358" s="39" t="s">
        <v>8346</v>
      </c>
      <c r="R3358" s="39" t="s">
        <v>8316</v>
      </c>
      <c r="S3358" s="42">
        <f t="shared" si="364"/>
        <v>42536.815651296296</v>
      </c>
      <c r="T3358" s="42">
        <f t="shared" si="365"/>
        <v>42566.815651296296</v>
      </c>
      <c r="U3358" s="40">
        <f t="shared" si="366"/>
        <v>2016</v>
      </c>
      <c r="V3358" s="40">
        <f t="shared" si="367"/>
        <v>2016</v>
      </c>
      <c r="W3358" s="50">
        <f t="shared" si="370"/>
        <v>30</v>
      </c>
    </row>
    <row r="3359" spans="1:23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13">
        <f t="shared" si="368"/>
        <v>101</v>
      </c>
      <c r="P3359" s="39">
        <f t="shared" si="369"/>
        <v>96.19</v>
      </c>
      <c r="Q3359" s="39" t="s">
        <v>8346</v>
      </c>
      <c r="R3359" s="39" t="s">
        <v>8316</v>
      </c>
      <c r="S3359" s="42">
        <f t="shared" si="364"/>
        <v>41822.417943402776</v>
      </c>
      <c r="T3359" s="42">
        <f t="shared" si="365"/>
        <v>41852.417943402776</v>
      </c>
      <c r="U3359" s="40">
        <f t="shared" si="366"/>
        <v>2014</v>
      </c>
      <c r="V3359" s="40">
        <f t="shared" si="367"/>
        <v>2014</v>
      </c>
      <c r="W3359" s="50">
        <f t="shared" si="370"/>
        <v>30</v>
      </c>
    </row>
    <row r="3360" spans="1:23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13">
        <f t="shared" si="368"/>
        <v>103</v>
      </c>
      <c r="P3360" s="39">
        <f t="shared" si="369"/>
        <v>63.57</v>
      </c>
      <c r="Q3360" s="39" t="s">
        <v>8346</v>
      </c>
      <c r="R3360" s="39" t="s">
        <v>8316</v>
      </c>
      <c r="S3360" s="42">
        <f t="shared" si="364"/>
        <v>41932.311100451392</v>
      </c>
      <c r="T3360" s="42">
        <f t="shared" si="365"/>
        <v>41962.3527740625</v>
      </c>
      <c r="U3360" s="40">
        <f t="shared" si="366"/>
        <v>2014</v>
      </c>
      <c r="V3360" s="40">
        <f t="shared" si="367"/>
        <v>2014</v>
      </c>
      <c r="W3360" s="50">
        <f t="shared" si="370"/>
        <v>30.041673611107399</v>
      </c>
    </row>
    <row r="3361" spans="1:23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13">
        <f t="shared" si="368"/>
        <v>106</v>
      </c>
      <c r="P3361" s="39">
        <f t="shared" si="369"/>
        <v>184.78</v>
      </c>
      <c r="Q3361" s="39" t="s">
        <v>8346</v>
      </c>
      <c r="R3361" s="39" t="s">
        <v>8316</v>
      </c>
      <c r="S3361" s="42">
        <f t="shared" si="364"/>
        <v>42746.057114976851</v>
      </c>
      <c r="T3361" s="42">
        <f t="shared" si="365"/>
        <v>42791.057114976851</v>
      </c>
      <c r="U3361" s="40">
        <f t="shared" si="366"/>
        <v>2017</v>
      </c>
      <c r="V3361" s="40">
        <f t="shared" si="367"/>
        <v>2017</v>
      </c>
      <c r="W3361" s="50">
        <f t="shared" si="370"/>
        <v>45</v>
      </c>
    </row>
    <row r="3362" spans="1:23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13">
        <f t="shared" si="368"/>
        <v>101</v>
      </c>
      <c r="P3362" s="39">
        <f t="shared" si="369"/>
        <v>126.72</v>
      </c>
      <c r="Q3362" s="39" t="s">
        <v>8346</v>
      </c>
      <c r="R3362" s="39" t="s">
        <v>8316</v>
      </c>
      <c r="S3362" s="42">
        <f t="shared" si="364"/>
        <v>42697.08267758102</v>
      </c>
      <c r="T3362" s="42">
        <f t="shared" si="365"/>
        <v>42718.665973842595</v>
      </c>
      <c r="U3362" s="40">
        <f t="shared" si="366"/>
        <v>2016</v>
      </c>
      <c r="V3362" s="40">
        <f t="shared" si="367"/>
        <v>2016</v>
      </c>
      <c r="W3362" s="50">
        <f t="shared" si="370"/>
        <v>21.583296261575015</v>
      </c>
    </row>
    <row r="3363" spans="1:23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13">
        <f t="shared" si="368"/>
        <v>113</v>
      </c>
      <c r="P3363" s="39">
        <f t="shared" si="369"/>
        <v>83.43</v>
      </c>
      <c r="Q3363" s="39" t="s">
        <v>8346</v>
      </c>
      <c r="R3363" s="39" t="s">
        <v>8316</v>
      </c>
      <c r="S3363" s="42">
        <f t="shared" si="364"/>
        <v>41866.025358680556</v>
      </c>
      <c r="T3363" s="42">
        <f t="shared" si="365"/>
        <v>41883.665973842595</v>
      </c>
      <c r="U3363" s="40">
        <f t="shared" si="366"/>
        <v>2014</v>
      </c>
      <c r="V3363" s="40">
        <f t="shared" si="367"/>
        <v>2014</v>
      </c>
      <c r="W3363" s="50">
        <f t="shared" si="370"/>
        <v>17.640615162039467</v>
      </c>
    </row>
    <row r="3364" spans="1:23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13">
        <f t="shared" si="368"/>
        <v>218</v>
      </c>
      <c r="P3364" s="39">
        <f t="shared" si="369"/>
        <v>54.5</v>
      </c>
      <c r="Q3364" s="39" t="s">
        <v>8346</v>
      </c>
      <c r="R3364" s="39" t="s">
        <v>8316</v>
      </c>
      <c r="S3364" s="42">
        <f t="shared" si="364"/>
        <v>42056.091640243059</v>
      </c>
      <c r="T3364" s="42">
        <f t="shared" si="365"/>
        <v>42070.204862268518</v>
      </c>
      <c r="U3364" s="40">
        <f t="shared" si="366"/>
        <v>2015</v>
      </c>
      <c r="V3364" s="40">
        <f t="shared" si="367"/>
        <v>2015</v>
      </c>
      <c r="W3364" s="50">
        <f t="shared" si="370"/>
        <v>14.113222025458526</v>
      </c>
    </row>
    <row r="3365" spans="1:23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13">
        <f t="shared" si="368"/>
        <v>101</v>
      </c>
      <c r="P3365" s="39">
        <f t="shared" si="369"/>
        <v>302.31</v>
      </c>
      <c r="Q3365" s="39" t="s">
        <v>8346</v>
      </c>
      <c r="R3365" s="39" t="s">
        <v>8316</v>
      </c>
      <c r="S3365" s="42">
        <f t="shared" si="364"/>
        <v>41851.771359317128</v>
      </c>
      <c r="T3365" s="42">
        <f t="shared" si="365"/>
        <v>41870.666666666664</v>
      </c>
      <c r="U3365" s="40">
        <f t="shared" si="366"/>
        <v>2014</v>
      </c>
      <c r="V3365" s="40">
        <f t="shared" si="367"/>
        <v>2014</v>
      </c>
      <c r="W3365" s="50">
        <f t="shared" si="370"/>
        <v>18.895307349535869</v>
      </c>
    </row>
    <row r="3366" spans="1:23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13">
        <f t="shared" si="368"/>
        <v>106</v>
      </c>
      <c r="P3366" s="39">
        <f t="shared" si="369"/>
        <v>44.14</v>
      </c>
      <c r="Q3366" s="39" t="s">
        <v>8346</v>
      </c>
      <c r="R3366" s="39" t="s">
        <v>8316</v>
      </c>
      <c r="S3366" s="42">
        <f t="shared" si="364"/>
        <v>42422.977426493053</v>
      </c>
      <c r="T3366" s="42">
        <f t="shared" si="365"/>
        <v>42444.875006944443</v>
      </c>
      <c r="U3366" s="40">
        <f t="shared" si="366"/>
        <v>2016</v>
      </c>
      <c r="V3366" s="40">
        <f t="shared" si="367"/>
        <v>2016</v>
      </c>
      <c r="W3366" s="50">
        <f t="shared" si="370"/>
        <v>21.89758045139024</v>
      </c>
    </row>
    <row r="3367" spans="1:23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13">
        <f t="shared" si="368"/>
        <v>104</v>
      </c>
      <c r="P3367" s="39">
        <f t="shared" si="369"/>
        <v>866.67</v>
      </c>
      <c r="Q3367" s="39" t="s">
        <v>8346</v>
      </c>
      <c r="R3367" s="39" t="s">
        <v>8316</v>
      </c>
      <c r="S3367" s="42">
        <f t="shared" si="364"/>
        <v>42321.101766111111</v>
      </c>
      <c r="T3367" s="42">
        <f t="shared" si="365"/>
        <v>42351.101766111111</v>
      </c>
      <c r="U3367" s="40">
        <f t="shared" si="366"/>
        <v>2015</v>
      </c>
      <c r="V3367" s="40">
        <f t="shared" si="367"/>
        <v>2015</v>
      </c>
      <c r="W3367" s="50">
        <f t="shared" si="370"/>
        <v>30</v>
      </c>
    </row>
    <row r="3368" spans="1:23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13">
        <f t="shared" si="368"/>
        <v>221</v>
      </c>
      <c r="P3368" s="39">
        <f t="shared" si="369"/>
        <v>61.39</v>
      </c>
      <c r="Q3368" s="39" t="s">
        <v>8346</v>
      </c>
      <c r="R3368" s="39" t="s">
        <v>8316</v>
      </c>
      <c r="S3368" s="42">
        <f t="shared" si="364"/>
        <v>42107.067558298615</v>
      </c>
      <c r="T3368" s="42">
        <f t="shared" si="365"/>
        <v>42137.067558298615</v>
      </c>
      <c r="U3368" s="40">
        <f t="shared" si="366"/>
        <v>2015</v>
      </c>
      <c r="V3368" s="40">
        <f t="shared" si="367"/>
        <v>2015</v>
      </c>
      <c r="W3368" s="50">
        <f t="shared" si="370"/>
        <v>30</v>
      </c>
    </row>
    <row r="3369" spans="1:23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13">
        <f t="shared" si="368"/>
        <v>119</v>
      </c>
      <c r="P3369" s="39">
        <f t="shared" si="369"/>
        <v>29.67</v>
      </c>
      <c r="Q3369" s="39" t="s">
        <v>8346</v>
      </c>
      <c r="R3369" s="39" t="s">
        <v>8316</v>
      </c>
      <c r="S3369" s="42">
        <f t="shared" si="364"/>
        <v>42192.933968680562</v>
      </c>
      <c r="T3369" s="42">
        <f t="shared" si="365"/>
        <v>42217.933968680562</v>
      </c>
      <c r="U3369" s="40">
        <f t="shared" si="366"/>
        <v>2015</v>
      </c>
      <c r="V3369" s="40">
        <f t="shared" si="367"/>
        <v>2015</v>
      </c>
      <c r="W3369" s="50">
        <f t="shared" si="370"/>
        <v>25</v>
      </c>
    </row>
    <row r="3370" spans="1:23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13">
        <f t="shared" si="368"/>
        <v>105</v>
      </c>
      <c r="P3370" s="39">
        <f t="shared" si="369"/>
        <v>45.48</v>
      </c>
      <c r="Q3370" s="39" t="s">
        <v>8346</v>
      </c>
      <c r="R3370" s="39" t="s">
        <v>8316</v>
      </c>
      <c r="S3370" s="42">
        <f t="shared" si="364"/>
        <v>41969.19975994213</v>
      </c>
      <c r="T3370" s="42">
        <f t="shared" si="365"/>
        <v>42005.208337962962</v>
      </c>
      <c r="U3370" s="40">
        <f t="shared" si="366"/>
        <v>2015</v>
      </c>
      <c r="V3370" s="40">
        <f t="shared" si="367"/>
        <v>2014</v>
      </c>
      <c r="W3370" s="50">
        <f t="shared" si="370"/>
        <v>36.008578020831919</v>
      </c>
    </row>
    <row r="3371" spans="1:23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13">
        <f t="shared" si="368"/>
        <v>104</v>
      </c>
      <c r="P3371" s="39">
        <f t="shared" si="369"/>
        <v>96.2</v>
      </c>
      <c r="Q3371" s="39" t="s">
        <v>8346</v>
      </c>
      <c r="R3371" s="39" t="s">
        <v>8316</v>
      </c>
      <c r="S3371" s="42">
        <f t="shared" si="364"/>
        <v>42690.041446527779</v>
      </c>
      <c r="T3371" s="42">
        <f t="shared" si="365"/>
        <v>42750.041446527779</v>
      </c>
      <c r="U3371" s="40">
        <f t="shared" si="366"/>
        <v>2017</v>
      </c>
      <c r="V3371" s="40">
        <f t="shared" si="367"/>
        <v>2016</v>
      </c>
      <c r="W3371" s="50">
        <f t="shared" si="370"/>
        <v>60</v>
      </c>
    </row>
    <row r="3372" spans="1:23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13">
        <f t="shared" si="368"/>
        <v>118</v>
      </c>
      <c r="P3372" s="39">
        <f t="shared" si="369"/>
        <v>67.92</v>
      </c>
      <c r="Q3372" s="39" t="s">
        <v>8346</v>
      </c>
      <c r="R3372" s="39" t="s">
        <v>8316</v>
      </c>
      <c r="S3372" s="42">
        <f t="shared" si="364"/>
        <v>42690.334320428243</v>
      </c>
      <c r="T3372" s="42">
        <f t="shared" si="365"/>
        <v>42721.333340277779</v>
      </c>
      <c r="U3372" s="40">
        <f t="shared" si="366"/>
        <v>2016</v>
      </c>
      <c r="V3372" s="40">
        <f t="shared" si="367"/>
        <v>2016</v>
      </c>
      <c r="W3372" s="50">
        <f t="shared" si="370"/>
        <v>30.999019849536126</v>
      </c>
    </row>
    <row r="3373" spans="1:23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13">
        <f t="shared" si="368"/>
        <v>139</v>
      </c>
      <c r="P3373" s="39">
        <f t="shared" si="369"/>
        <v>30.78</v>
      </c>
      <c r="Q3373" s="39" t="s">
        <v>8346</v>
      </c>
      <c r="R3373" s="39" t="s">
        <v>8316</v>
      </c>
      <c r="S3373" s="42">
        <f t="shared" si="364"/>
        <v>42312.874603761578</v>
      </c>
      <c r="T3373" s="42">
        <f t="shared" si="365"/>
        <v>42340.874606076388</v>
      </c>
      <c r="U3373" s="40">
        <f t="shared" si="366"/>
        <v>2015</v>
      </c>
      <c r="V3373" s="40">
        <f t="shared" si="367"/>
        <v>2015</v>
      </c>
      <c r="W3373" s="50">
        <f t="shared" si="370"/>
        <v>28.000002314809535</v>
      </c>
    </row>
    <row r="3374" spans="1:23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13">
        <f t="shared" si="368"/>
        <v>104</v>
      </c>
      <c r="P3374" s="39">
        <f t="shared" si="369"/>
        <v>38.33</v>
      </c>
      <c r="Q3374" s="39" t="s">
        <v>8346</v>
      </c>
      <c r="R3374" s="39" t="s">
        <v>8316</v>
      </c>
      <c r="S3374" s="42">
        <f t="shared" si="364"/>
        <v>41855.548110601849</v>
      </c>
      <c r="T3374" s="42">
        <f t="shared" si="365"/>
        <v>41876.207647453703</v>
      </c>
      <c r="U3374" s="40">
        <f t="shared" si="366"/>
        <v>2014</v>
      </c>
      <c r="V3374" s="40">
        <f t="shared" si="367"/>
        <v>2014</v>
      </c>
      <c r="W3374" s="50">
        <f t="shared" si="370"/>
        <v>20.659536851853773</v>
      </c>
    </row>
    <row r="3375" spans="1:23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13">
        <f t="shared" si="368"/>
        <v>100</v>
      </c>
      <c r="P3375" s="39">
        <f t="shared" si="369"/>
        <v>66.83</v>
      </c>
      <c r="Q3375" s="39" t="s">
        <v>8346</v>
      </c>
      <c r="R3375" s="39" t="s">
        <v>8316</v>
      </c>
      <c r="S3375" s="42">
        <f t="shared" si="364"/>
        <v>42179.854639351848</v>
      </c>
      <c r="T3375" s="42">
        <f t="shared" si="365"/>
        <v>42203.666668981481</v>
      </c>
      <c r="U3375" s="40">
        <f t="shared" si="366"/>
        <v>2015</v>
      </c>
      <c r="V3375" s="40">
        <f t="shared" si="367"/>
        <v>2015</v>
      </c>
      <c r="W3375" s="50">
        <f t="shared" si="370"/>
        <v>23.812029629632889</v>
      </c>
    </row>
    <row r="3376" spans="1:23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13">
        <f t="shared" si="368"/>
        <v>107</v>
      </c>
      <c r="P3376" s="39">
        <f t="shared" si="369"/>
        <v>71.73</v>
      </c>
      <c r="Q3376" s="39" t="s">
        <v>8346</v>
      </c>
      <c r="R3376" s="39" t="s">
        <v>8316</v>
      </c>
      <c r="S3376" s="42">
        <f t="shared" si="364"/>
        <v>42275.731673796297</v>
      </c>
      <c r="T3376" s="42">
        <f t="shared" si="365"/>
        <v>42305.731673796297</v>
      </c>
      <c r="U3376" s="40">
        <f t="shared" si="366"/>
        <v>2015</v>
      </c>
      <c r="V3376" s="40">
        <f t="shared" si="367"/>
        <v>2015</v>
      </c>
      <c r="W3376" s="50">
        <f t="shared" si="370"/>
        <v>30</v>
      </c>
    </row>
    <row r="3377" spans="1:23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13">
        <f t="shared" si="368"/>
        <v>100</v>
      </c>
      <c r="P3377" s="39">
        <f t="shared" si="369"/>
        <v>176.47</v>
      </c>
      <c r="Q3377" s="39" t="s">
        <v>8346</v>
      </c>
      <c r="R3377" s="39" t="s">
        <v>8316</v>
      </c>
      <c r="S3377" s="42">
        <f t="shared" si="364"/>
        <v>41765.610800613424</v>
      </c>
      <c r="T3377" s="42">
        <f t="shared" si="365"/>
        <v>41777.610809872684</v>
      </c>
      <c r="U3377" s="40">
        <f t="shared" si="366"/>
        <v>2014</v>
      </c>
      <c r="V3377" s="40">
        <f t="shared" si="367"/>
        <v>2014</v>
      </c>
      <c r="W3377" s="50">
        <f t="shared" si="370"/>
        <v>12.000009259259969</v>
      </c>
    </row>
    <row r="3378" spans="1:23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13">
        <f t="shared" si="368"/>
        <v>100</v>
      </c>
      <c r="P3378" s="39">
        <f t="shared" si="369"/>
        <v>421.11</v>
      </c>
      <c r="Q3378" s="39" t="s">
        <v>8346</v>
      </c>
      <c r="R3378" s="39" t="s">
        <v>8316</v>
      </c>
      <c r="S3378" s="42">
        <f t="shared" si="364"/>
        <v>42059.701326319446</v>
      </c>
      <c r="T3378" s="42">
        <f t="shared" si="365"/>
        <v>42119.659664282408</v>
      </c>
      <c r="U3378" s="40">
        <f t="shared" si="366"/>
        <v>2015</v>
      </c>
      <c r="V3378" s="40">
        <f t="shared" si="367"/>
        <v>2015</v>
      </c>
      <c r="W3378" s="50">
        <f t="shared" si="370"/>
        <v>59.958337962962105</v>
      </c>
    </row>
    <row r="3379" spans="1:23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13">
        <f t="shared" si="368"/>
        <v>101</v>
      </c>
      <c r="P3379" s="39">
        <f t="shared" si="369"/>
        <v>104.99</v>
      </c>
      <c r="Q3379" s="39" t="s">
        <v>8346</v>
      </c>
      <c r="R3379" s="39" t="s">
        <v>8316</v>
      </c>
      <c r="S3379" s="42">
        <f t="shared" si="364"/>
        <v>42053.732637719906</v>
      </c>
      <c r="T3379" s="42">
        <f t="shared" si="365"/>
        <v>42083.705562037037</v>
      </c>
      <c r="U3379" s="40">
        <f t="shared" si="366"/>
        <v>2015</v>
      </c>
      <c r="V3379" s="40">
        <f t="shared" si="367"/>
        <v>2015</v>
      </c>
      <c r="W3379" s="50">
        <f t="shared" si="370"/>
        <v>29.972924317131401</v>
      </c>
    </row>
    <row r="3380" spans="1:23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13">
        <f t="shared" si="368"/>
        <v>108</v>
      </c>
      <c r="P3380" s="39">
        <f t="shared" si="369"/>
        <v>28.19</v>
      </c>
      <c r="Q3380" s="39" t="s">
        <v>8346</v>
      </c>
      <c r="R3380" s="39" t="s">
        <v>8316</v>
      </c>
      <c r="S3380" s="42">
        <f t="shared" si="364"/>
        <v>41858.355397060186</v>
      </c>
      <c r="T3380" s="42">
        <f t="shared" si="365"/>
        <v>41882.547227777781</v>
      </c>
      <c r="U3380" s="40">
        <f t="shared" si="366"/>
        <v>2014</v>
      </c>
      <c r="V3380" s="40">
        <f t="shared" si="367"/>
        <v>2014</v>
      </c>
      <c r="W3380" s="50">
        <f t="shared" si="370"/>
        <v>24.191830717594712</v>
      </c>
    </row>
    <row r="3381" spans="1:23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13">
        <f t="shared" si="368"/>
        <v>104</v>
      </c>
      <c r="P3381" s="39">
        <f t="shared" si="369"/>
        <v>54.55</v>
      </c>
      <c r="Q3381" s="39" t="s">
        <v>8346</v>
      </c>
      <c r="R3381" s="39" t="s">
        <v>8316</v>
      </c>
      <c r="S3381" s="42">
        <f t="shared" si="364"/>
        <v>42225.513898148143</v>
      </c>
      <c r="T3381" s="42">
        <f t="shared" si="365"/>
        <v>42242.958333333328</v>
      </c>
      <c r="U3381" s="40">
        <f t="shared" si="366"/>
        <v>2015</v>
      </c>
      <c r="V3381" s="40">
        <f t="shared" si="367"/>
        <v>2015</v>
      </c>
      <c r="W3381" s="50">
        <f t="shared" si="370"/>
        <v>17.444435185185284</v>
      </c>
    </row>
    <row r="3382" spans="1:23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13">
        <f t="shared" si="368"/>
        <v>104</v>
      </c>
      <c r="P3382" s="39">
        <f t="shared" si="369"/>
        <v>111.89</v>
      </c>
      <c r="Q3382" s="39" t="s">
        <v>8346</v>
      </c>
      <c r="R3382" s="39" t="s">
        <v>8316</v>
      </c>
      <c r="S3382" s="42">
        <f t="shared" si="364"/>
        <v>41937.953455763891</v>
      </c>
      <c r="T3382" s="42">
        <f t="shared" si="365"/>
        <v>41972.995117800921</v>
      </c>
      <c r="U3382" s="40">
        <f t="shared" si="366"/>
        <v>2014</v>
      </c>
      <c r="V3382" s="40">
        <f t="shared" si="367"/>
        <v>2014</v>
      </c>
      <c r="W3382" s="50">
        <f t="shared" si="370"/>
        <v>35.041662037030619</v>
      </c>
    </row>
    <row r="3383" spans="1:23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13">
        <f t="shared" si="368"/>
        <v>102</v>
      </c>
      <c r="P3383" s="39">
        <f t="shared" si="369"/>
        <v>85.21</v>
      </c>
      <c r="Q3383" s="39" t="s">
        <v>8346</v>
      </c>
      <c r="R3383" s="39" t="s">
        <v>8316</v>
      </c>
      <c r="S3383" s="42">
        <f t="shared" si="364"/>
        <v>42044.184999803241</v>
      </c>
      <c r="T3383" s="42">
        <f t="shared" si="365"/>
        <v>42074.143326192134</v>
      </c>
      <c r="U3383" s="40">
        <f t="shared" si="366"/>
        <v>2015</v>
      </c>
      <c r="V3383" s="40">
        <f t="shared" si="367"/>
        <v>2015</v>
      </c>
      <c r="W3383" s="50">
        <f t="shared" si="370"/>
        <v>29.958326388892601</v>
      </c>
    </row>
    <row r="3384" spans="1:23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13">
        <f t="shared" si="368"/>
        <v>101</v>
      </c>
      <c r="P3384" s="39">
        <f t="shared" si="369"/>
        <v>76.650000000000006</v>
      </c>
      <c r="Q3384" s="39" t="s">
        <v>8346</v>
      </c>
      <c r="R3384" s="39" t="s">
        <v>8316</v>
      </c>
      <c r="S3384" s="42">
        <f t="shared" si="364"/>
        <v>42559.431206666668</v>
      </c>
      <c r="T3384" s="42">
        <f t="shared" si="365"/>
        <v>42583.957642824069</v>
      </c>
      <c r="U3384" s="40">
        <f t="shared" si="366"/>
        <v>2016</v>
      </c>
      <c r="V3384" s="40">
        <f t="shared" si="367"/>
        <v>2016</v>
      </c>
      <c r="W3384" s="50">
        <f t="shared" si="370"/>
        <v>24.526436157400894</v>
      </c>
    </row>
    <row r="3385" spans="1:23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13">
        <f t="shared" si="368"/>
        <v>112</v>
      </c>
      <c r="P3385" s="39">
        <f t="shared" si="369"/>
        <v>65.17</v>
      </c>
      <c r="Q3385" s="39" t="s">
        <v>8346</v>
      </c>
      <c r="R3385" s="39" t="s">
        <v>8316</v>
      </c>
      <c r="S3385" s="42">
        <f t="shared" si="364"/>
        <v>42524.782646064814</v>
      </c>
      <c r="T3385" s="42">
        <f t="shared" si="365"/>
        <v>42544.782646064814</v>
      </c>
      <c r="U3385" s="40">
        <f t="shared" si="366"/>
        <v>2016</v>
      </c>
      <c r="V3385" s="40">
        <f t="shared" si="367"/>
        <v>2016</v>
      </c>
      <c r="W3385" s="50">
        <f t="shared" si="370"/>
        <v>20</v>
      </c>
    </row>
    <row r="3386" spans="1:23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13">
        <f t="shared" si="368"/>
        <v>100</v>
      </c>
      <c r="P3386" s="39">
        <f t="shared" si="369"/>
        <v>93.76</v>
      </c>
      <c r="Q3386" s="39" t="s">
        <v>8346</v>
      </c>
      <c r="R3386" s="39" t="s">
        <v>8316</v>
      </c>
      <c r="S3386" s="42">
        <f t="shared" si="364"/>
        <v>42292.087601481478</v>
      </c>
      <c r="T3386" s="42">
        <f t="shared" si="365"/>
        <v>42329.125009259253</v>
      </c>
      <c r="U3386" s="40">
        <f t="shared" si="366"/>
        <v>2015</v>
      </c>
      <c r="V3386" s="40">
        <f t="shared" si="367"/>
        <v>2015</v>
      </c>
      <c r="W3386" s="50">
        <f t="shared" si="370"/>
        <v>37.037407777774206</v>
      </c>
    </row>
    <row r="3387" spans="1:23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13">
        <f t="shared" si="368"/>
        <v>100</v>
      </c>
      <c r="P3387" s="39">
        <f t="shared" si="369"/>
        <v>133.33000000000001</v>
      </c>
      <c r="Q3387" s="39" t="s">
        <v>8346</v>
      </c>
      <c r="R3387" s="39" t="s">
        <v>8316</v>
      </c>
      <c r="S3387" s="42">
        <f t="shared" si="364"/>
        <v>41953.867506388895</v>
      </c>
      <c r="T3387" s="42">
        <f t="shared" si="365"/>
        <v>41983.867506388895</v>
      </c>
      <c r="U3387" s="40">
        <f t="shared" si="366"/>
        <v>2014</v>
      </c>
      <c r="V3387" s="40">
        <f t="shared" si="367"/>
        <v>2014</v>
      </c>
      <c r="W3387" s="50">
        <f t="shared" si="370"/>
        <v>30</v>
      </c>
    </row>
    <row r="3388" spans="1:23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13">
        <f t="shared" si="368"/>
        <v>105</v>
      </c>
      <c r="P3388" s="39">
        <f t="shared" si="369"/>
        <v>51.22</v>
      </c>
      <c r="Q3388" s="39" t="s">
        <v>8346</v>
      </c>
      <c r="R3388" s="39" t="s">
        <v>8316</v>
      </c>
      <c r="S3388" s="42">
        <f t="shared" si="364"/>
        <v>41946.64475122685</v>
      </c>
      <c r="T3388" s="42">
        <f t="shared" si="365"/>
        <v>41976.64475122685</v>
      </c>
      <c r="U3388" s="40">
        <f t="shared" si="366"/>
        <v>2014</v>
      </c>
      <c r="V3388" s="40">
        <f t="shared" si="367"/>
        <v>2014</v>
      </c>
      <c r="W3388" s="50">
        <f t="shared" si="370"/>
        <v>30</v>
      </c>
    </row>
    <row r="3389" spans="1:23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13">
        <f t="shared" si="368"/>
        <v>117</v>
      </c>
      <c r="P3389" s="39">
        <f t="shared" si="369"/>
        <v>100.17</v>
      </c>
      <c r="Q3389" s="39" t="s">
        <v>8346</v>
      </c>
      <c r="R3389" s="39" t="s">
        <v>8316</v>
      </c>
      <c r="S3389" s="42">
        <f t="shared" si="364"/>
        <v>41947.762593611114</v>
      </c>
      <c r="T3389" s="42">
        <f t="shared" si="365"/>
        <v>41987.762593611114</v>
      </c>
      <c r="U3389" s="40">
        <f t="shared" si="366"/>
        <v>2014</v>
      </c>
      <c r="V3389" s="40">
        <f t="shared" si="367"/>
        <v>2014</v>
      </c>
      <c r="W3389" s="50">
        <f t="shared" si="370"/>
        <v>40</v>
      </c>
    </row>
    <row r="3390" spans="1:23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13">
        <f t="shared" si="368"/>
        <v>104</v>
      </c>
      <c r="P3390" s="39">
        <f t="shared" si="369"/>
        <v>34.6</v>
      </c>
      <c r="Q3390" s="39" t="s">
        <v>8346</v>
      </c>
      <c r="R3390" s="39" t="s">
        <v>8316</v>
      </c>
      <c r="S3390" s="42">
        <f t="shared" si="364"/>
        <v>42143.461127789356</v>
      </c>
      <c r="T3390" s="42">
        <f t="shared" si="365"/>
        <v>42173.461127789356</v>
      </c>
      <c r="U3390" s="40">
        <f t="shared" si="366"/>
        <v>2015</v>
      </c>
      <c r="V3390" s="40">
        <f t="shared" si="367"/>
        <v>2015</v>
      </c>
      <c r="W3390" s="50">
        <f t="shared" si="370"/>
        <v>30</v>
      </c>
    </row>
    <row r="3391" spans="1:23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13">
        <f t="shared" si="368"/>
        <v>115</v>
      </c>
      <c r="P3391" s="39">
        <f t="shared" si="369"/>
        <v>184.68</v>
      </c>
      <c r="Q3391" s="39" t="s">
        <v>8346</v>
      </c>
      <c r="R3391" s="39" t="s">
        <v>8316</v>
      </c>
      <c r="S3391" s="42">
        <f t="shared" si="364"/>
        <v>42494.563456967589</v>
      </c>
      <c r="T3391" s="42">
        <f t="shared" si="365"/>
        <v>42524.563456967589</v>
      </c>
      <c r="U3391" s="40">
        <f t="shared" si="366"/>
        <v>2016</v>
      </c>
      <c r="V3391" s="40">
        <f t="shared" si="367"/>
        <v>2016</v>
      </c>
      <c r="W3391" s="50">
        <f t="shared" si="370"/>
        <v>30</v>
      </c>
    </row>
    <row r="3392" spans="1:23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13">
        <f t="shared" si="368"/>
        <v>102</v>
      </c>
      <c r="P3392" s="39">
        <f t="shared" si="369"/>
        <v>69.819999999999993</v>
      </c>
      <c r="Q3392" s="39" t="s">
        <v>8346</v>
      </c>
      <c r="R3392" s="39" t="s">
        <v>8316</v>
      </c>
      <c r="S3392" s="42">
        <f t="shared" si="364"/>
        <v>41815.774830381946</v>
      </c>
      <c r="T3392" s="42">
        <f t="shared" si="365"/>
        <v>41830.774830381946</v>
      </c>
      <c r="U3392" s="40">
        <f t="shared" si="366"/>
        <v>2014</v>
      </c>
      <c r="V3392" s="40">
        <f t="shared" si="367"/>
        <v>2014</v>
      </c>
      <c r="W3392" s="50">
        <f t="shared" si="370"/>
        <v>15</v>
      </c>
    </row>
    <row r="3393" spans="1:23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13">
        <f t="shared" si="368"/>
        <v>223</v>
      </c>
      <c r="P3393" s="39">
        <f t="shared" si="369"/>
        <v>61.94</v>
      </c>
      <c r="Q3393" s="39" t="s">
        <v>8346</v>
      </c>
      <c r="R3393" s="39" t="s">
        <v>8316</v>
      </c>
      <c r="S3393" s="42">
        <f t="shared" si="364"/>
        <v>41830.545700787035</v>
      </c>
      <c r="T3393" s="42">
        <f t="shared" si="365"/>
        <v>41859.936121296298</v>
      </c>
      <c r="U3393" s="40">
        <f t="shared" si="366"/>
        <v>2014</v>
      </c>
      <c r="V3393" s="40">
        <f t="shared" si="367"/>
        <v>2014</v>
      </c>
      <c r="W3393" s="50">
        <f t="shared" si="370"/>
        <v>29.390420509262185</v>
      </c>
    </row>
    <row r="3394" spans="1:23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13">
        <f t="shared" si="368"/>
        <v>100</v>
      </c>
      <c r="P3394" s="39">
        <f t="shared" si="369"/>
        <v>41.67</v>
      </c>
      <c r="Q3394" s="39" t="s">
        <v>8346</v>
      </c>
      <c r="R3394" s="39" t="s">
        <v>8316</v>
      </c>
      <c r="S3394" s="42">
        <f t="shared" ref="S3394:S3457" si="371">((((LEFT(J3394,10) &amp; "." &amp; RIGHT(J3394,3))/60)/60)/24)+DATE(1970,1,1)</f>
        <v>42446.845553877312</v>
      </c>
      <c r="T3394" s="42">
        <f t="shared" ref="T3394:T3457" si="372">((((LEFT(I3394,10) &amp; "." &amp; RIGHT(I3394,3))/60)/60)/24)+DATE(1970,1,1)</f>
        <v>42496.845553877312</v>
      </c>
      <c r="U3394" s="40">
        <f t="shared" ref="U3394:U3457" si="373">YEAR(T3394)</f>
        <v>2016</v>
      </c>
      <c r="V3394" s="40">
        <f t="shared" ref="V3394:V3457" si="374">YEAR(S3394)</f>
        <v>2016</v>
      </c>
      <c r="W3394" s="50">
        <f t="shared" si="370"/>
        <v>50</v>
      </c>
    </row>
    <row r="3395" spans="1:23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13">
        <f t="shared" ref="O3395:O3458" si="375">IFERROR(ROUND(E3395/D3395*100,0),"no backers")</f>
        <v>106</v>
      </c>
      <c r="P3395" s="39">
        <f t="shared" ref="P3395:P3458" si="376">IFERROR(ROUND(E3395/L3395,2),0)</f>
        <v>36.07</v>
      </c>
      <c r="Q3395" s="39" t="s">
        <v>8346</v>
      </c>
      <c r="R3395" s="39" t="s">
        <v>8316</v>
      </c>
      <c r="S3395" s="42">
        <f t="shared" si="371"/>
        <v>41923.921646180555</v>
      </c>
      <c r="T3395" s="42">
        <f t="shared" si="372"/>
        <v>41949.031953240737</v>
      </c>
      <c r="U3395" s="40">
        <f t="shared" si="373"/>
        <v>2014</v>
      </c>
      <c r="V3395" s="40">
        <f t="shared" si="374"/>
        <v>2014</v>
      </c>
      <c r="W3395" s="50">
        <f t="shared" ref="W3395:W3458" si="377">T3395-S3395</f>
        <v>25.110307060182095</v>
      </c>
    </row>
    <row r="3396" spans="1:23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13">
        <f t="shared" si="375"/>
        <v>142</v>
      </c>
      <c r="P3396" s="39">
        <f t="shared" si="376"/>
        <v>29</v>
      </c>
      <c r="Q3396" s="39" t="s">
        <v>8346</v>
      </c>
      <c r="R3396" s="39" t="s">
        <v>8316</v>
      </c>
      <c r="S3396" s="42">
        <f t="shared" si="371"/>
        <v>41817.595435706018</v>
      </c>
      <c r="T3396" s="42">
        <f t="shared" si="372"/>
        <v>41847.595435706018</v>
      </c>
      <c r="U3396" s="40">
        <f t="shared" si="373"/>
        <v>2014</v>
      </c>
      <c r="V3396" s="40">
        <f t="shared" si="374"/>
        <v>2014</v>
      </c>
      <c r="W3396" s="50">
        <f t="shared" si="377"/>
        <v>30</v>
      </c>
    </row>
    <row r="3397" spans="1:23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13">
        <f t="shared" si="375"/>
        <v>184</v>
      </c>
      <c r="P3397" s="39">
        <f t="shared" si="376"/>
        <v>24.21</v>
      </c>
      <c r="Q3397" s="39" t="s">
        <v>8346</v>
      </c>
      <c r="R3397" s="39" t="s">
        <v>8316</v>
      </c>
      <c r="S3397" s="42">
        <f t="shared" si="371"/>
        <v>42140.712325740737</v>
      </c>
      <c r="T3397" s="42">
        <f t="shared" si="372"/>
        <v>42154.756949074072</v>
      </c>
      <c r="U3397" s="40">
        <f t="shared" si="373"/>
        <v>2015</v>
      </c>
      <c r="V3397" s="40">
        <f t="shared" si="374"/>
        <v>2015</v>
      </c>
      <c r="W3397" s="50">
        <f t="shared" si="377"/>
        <v>14.044623333335039</v>
      </c>
    </row>
    <row r="3398" spans="1:23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13">
        <f t="shared" si="375"/>
        <v>104</v>
      </c>
      <c r="P3398" s="39">
        <f t="shared" si="376"/>
        <v>55.89</v>
      </c>
      <c r="Q3398" s="39" t="s">
        <v>8346</v>
      </c>
      <c r="R3398" s="39" t="s">
        <v>8316</v>
      </c>
      <c r="S3398" s="42">
        <f t="shared" si="371"/>
        <v>41764.446638761576</v>
      </c>
      <c r="T3398" s="42">
        <f t="shared" si="372"/>
        <v>41791.165973842595</v>
      </c>
      <c r="U3398" s="40">
        <f t="shared" si="373"/>
        <v>2014</v>
      </c>
      <c r="V3398" s="40">
        <f t="shared" si="374"/>
        <v>2014</v>
      </c>
      <c r="W3398" s="50">
        <f t="shared" si="377"/>
        <v>26.719335081019381</v>
      </c>
    </row>
    <row r="3399" spans="1:23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13">
        <f t="shared" si="375"/>
        <v>112</v>
      </c>
      <c r="P3399" s="39">
        <f t="shared" si="376"/>
        <v>11.67</v>
      </c>
      <c r="Q3399" s="39" t="s">
        <v>8346</v>
      </c>
      <c r="R3399" s="39" t="s">
        <v>8316</v>
      </c>
      <c r="S3399" s="42">
        <f t="shared" si="371"/>
        <v>42378.478355659725</v>
      </c>
      <c r="T3399" s="42">
        <f t="shared" si="372"/>
        <v>42418.916675925924</v>
      </c>
      <c r="U3399" s="40">
        <f t="shared" si="373"/>
        <v>2016</v>
      </c>
      <c r="V3399" s="40">
        <f t="shared" si="374"/>
        <v>2016</v>
      </c>
      <c r="W3399" s="50">
        <f t="shared" si="377"/>
        <v>40.438320266199298</v>
      </c>
    </row>
    <row r="3400" spans="1:23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13">
        <f t="shared" si="375"/>
        <v>111</v>
      </c>
      <c r="P3400" s="39">
        <f t="shared" si="376"/>
        <v>68.349999999999994</v>
      </c>
      <c r="Q3400" s="39" t="s">
        <v>8346</v>
      </c>
      <c r="R3400" s="39" t="s">
        <v>8316</v>
      </c>
      <c r="S3400" s="42">
        <f t="shared" si="371"/>
        <v>41941.752046018519</v>
      </c>
      <c r="T3400" s="42">
        <f t="shared" si="372"/>
        <v>41964.708335648145</v>
      </c>
      <c r="U3400" s="40">
        <f t="shared" si="373"/>
        <v>2014</v>
      </c>
      <c r="V3400" s="40">
        <f t="shared" si="374"/>
        <v>2014</v>
      </c>
      <c r="W3400" s="50">
        <f t="shared" si="377"/>
        <v>22.956289629626554</v>
      </c>
    </row>
    <row r="3401" spans="1:23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13">
        <f t="shared" si="375"/>
        <v>104</v>
      </c>
      <c r="P3401" s="39">
        <f t="shared" si="376"/>
        <v>27.07</v>
      </c>
      <c r="Q3401" s="39" t="s">
        <v>8346</v>
      </c>
      <c r="R3401" s="39" t="s">
        <v>8316</v>
      </c>
      <c r="S3401" s="42">
        <f t="shared" si="371"/>
        <v>42026.920432002313</v>
      </c>
      <c r="T3401" s="42">
        <f t="shared" si="372"/>
        <v>42056.920432002313</v>
      </c>
      <c r="U3401" s="40">
        <f t="shared" si="373"/>
        <v>2015</v>
      </c>
      <c r="V3401" s="40">
        <f t="shared" si="374"/>
        <v>2015</v>
      </c>
      <c r="W3401" s="50">
        <f t="shared" si="377"/>
        <v>30</v>
      </c>
    </row>
    <row r="3402" spans="1:23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13">
        <f t="shared" si="375"/>
        <v>100</v>
      </c>
      <c r="P3402" s="39">
        <f t="shared" si="376"/>
        <v>118.13</v>
      </c>
      <c r="Q3402" s="39" t="s">
        <v>8346</v>
      </c>
      <c r="R3402" s="39" t="s">
        <v>8316</v>
      </c>
      <c r="S3402" s="42">
        <f t="shared" si="371"/>
        <v>41834.953870532408</v>
      </c>
      <c r="T3402" s="42">
        <f t="shared" si="372"/>
        <v>41879.953870532408</v>
      </c>
      <c r="U3402" s="40">
        <f t="shared" si="373"/>
        <v>2014</v>
      </c>
      <c r="V3402" s="40">
        <f t="shared" si="374"/>
        <v>2014</v>
      </c>
      <c r="W3402" s="50">
        <f t="shared" si="377"/>
        <v>45</v>
      </c>
    </row>
    <row r="3403" spans="1:23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13">
        <f t="shared" si="375"/>
        <v>102</v>
      </c>
      <c r="P3403" s="39">
        <f t="shared" si="376"/>
        <v>44.76</v>
      </c>
      <c r="Q3403" s="39" t="s">
        <v>8346</v>
      </c>
      <c r="R3403" s="39" t="s">
        <v>8316</v>
      </c>
      <c r="S3403" s="42">
        <f t="shared" si="371"/>
        <v>42193.723913726848</v>
      </c>
      <c r="T3403" s="42">
        <f t="shared" si="372"/>
        <v>42223.723913726848</v>
      </c>
      <c r="U3403" s="40">
        <f t="shared" si="373"/>
        <v>2015</v>
      </c>
      <c r="V3403" s="40">
        <f t="shared" si="374"/>
        <v>2015</v>
      </c>
      <c r="W3403" s="50">
        <f t="shared" si="377"/>
        <v>30</v>
      </c>
    </row>
    <row r="3404" spans="1:23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13">
        <f t="shared" si="375"/>
        <v>110</v>
      </c>
      <c r="P3404" s="39">
        <f t="shared" si="376"/>
        <v>99.79</v>
      </c>
      <c r="Q3404" s="39" t="s">
        <v>8346</v>
      </c>
      <c r="R3404" s="39" t="s">
        <v>8316</v>
      </c>
      <c r="S3404" s="42">
        <f t="shared" si="371"/>
        <v>42290.618562997683</v>
      </c>
      <c r="T3404" s="42">
        <f t="shared" si="372"/>
        <v>42320.104866435184</v>
      </c>
      <c r="U3404" s="40">
        <f t="shared" si="373"/>
        <v>2015</v>
      </c>
      <c r="V3404" s="40">
        <f t="shared" si="374"/>
        <v>2015</v>
      </c>
      <c r="W3404" s="50">
        <f t="shared" si="377"/>
        <v>29.486303437501192</v>
      </c>
    </row>
    <row r="3405" spans="1:23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13">
        <f t="shared" si="375"/>
        <v>100</v>
      </c>
      <c r="P3405" s="39">
        <f t="shared" si="376"/>
        <v>117.65</v>
      </c>
      <c r="Q3405" s="39" t="s">
        <v>8346</v>
      </c>
      <c r="R3405" s="39" t="s">
        <v>8316</v>
      </c>
      <c r="S3405" s="42">
        <f t="shared" si="371"/>
        <v>42150.462087083331</v>
      </c>
      <c r="T3405" s="42">
        <f t="shared" si="372"/>
        <v>42180.462087083331</v>
      </c>
      <c r="U3405" s="40">
        <f t="shared" si="373"/>
        <v>2015</v>
      </c>
      <c r="V3405" s="40">
        <f t="shared" si="374"/>
        <v>2015</v>
      </c>
      <c r="W3405" s="50">
        <f t="shared" si="377"/>
        <v>30</v>
      </c>
    </row>
    <row r="3406" spans="1:23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13">
        <f t="shared" si="375"/>
        <v>122</v>
      </c>
      <c r="P3406" s="39">
        <f t="shared" si="376"/>
        <v>203.33</v>
      </c>
      <c r="Q3406" s="39" t="s">
        <v>8346</v>
      </c>
      <c r="R3406" s="39" t="s">
        <v>8316</v>
      </c>
      <c r="S3406" s="42">
        <f t="shared" si="371"/>
        <v>42152.503503495369</v>
      </c>
      <c r="T3406" s="42">
        <f t="shared" si="372"/>
        <v>42172.503503495369</v>
      </c>
      <c r="U3406" s="40">
        <f t="shared" si="373"/>
        <v>2015</v>
      </c>
      <c r="V3406" s="40">
        <f t="shared" si="374"/>
        <v>2015</v>
      </c>
      <c r="W3406" s="50">
        <f t="shared" si="377"/>
        <v>20</v>
      </c>
    </row>
    <row r="3407" spans="1:23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13">
        <f t="shared" si="375"/>
        <v>138</v>
      </c>
      <c r="P3407" s="39">
        <f t="shared" si="376"/>
        <v>28.32</v>
      </c>
      <c r="Q3407" s="39" t="s">
        <v>8346</v>
      </c>
      <c r="R3407" s="39" t="s">
        <v>8316</v>
      </c>
      <c r="S3407" s="42">
        <f t="shared" si="371"/>
        <v>42410.017209328704</v>
      </c>
      <c r="T3407" s="42">
        <f t="shared" si="372"/>
        <v>42430.999314120374</v>
      </c>
      <c r="U3407" s="40">
        <f t="shared" si="373"/>
        <v>2016</v>
      </c>
      <c r="V3407" s="40">
        <f t="shared" si="374"/>
        <v>2016</v>
      </c>
      <c r="W3407" s="50">
        <f t="shared" si="377"/>
        <v>20.982104791670281</v>
      </c>
    </row>
    <row r="3408" spans="1:23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13">
        <f t="shared" si="375"/>
        <v>100</v>
      </c>
      <c r="P3408" s="39">
        <f t="shared" si="376"/>
        <v>110.23</v>
      </c>
      <c r="Q3408" s="39" t="s">
        <v>8346</v>
      </c>
      <c r="R3408" s="39" t="s">
        <v>8316</v>
      </c>
      <c r="S3408" s="42">
        <f t="shared" si="371"/>
        <v>41791.49278212963</v>
      </c>
      <c r="T3408" s="42">
        <f t="shared" si="372"/>
        <v>41836.49278212963</v>
      </c>
      <c r="U3408" s="40">
        <f t="shared" si="373"/>
        <v>2014</v>
      </c>
      <c r="V3408" s="40">
        <f t="shared" si="374"/>
        <v>2014</v>
      </c>
      <c r="W3408" s="50">
        <f t="shared" si="377"/>
        <v>45</v>
      </c>
    </row>
    <row r="3409" spans="1:23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13">
        <f t="shared" si="375"/>
        <v>107</v>
      </c>
      <c r="P3409" s="39">
        <f t="shared" si="376"/>
        <v>31.97</v>
      </c>
      <c r="Q3409" s="39" t="s">
        <v>8346</v>
      </c>
      <c r="R3409" s="39" t="s">
        <v>8316</v>
      </c>
      <c r="S3409" s="42">
        <f t="shared" si="371"/>
        <v>41796.422329733796</v>
      </c>
      <c r="T3409" s="42">
        <f t="shared" si="372"/>
        <v>41826.422329733796</v>
      </c>
      <c r="U3409" s="40">
        <f t="shared" si="373"/>
        <v>2014</v>
      </c>
      <c r="V3409" s="40">
        <f t="shared" si="374"/>
        <v>2014</v>
      </c>
      <c r="W3409" s="50">
        <f t="shared" si="377"/>
        <v>30</v>
      </c>
    </row>
    <row r="3410" spans="1:23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13">
        <f t="shared" si="375"/>
        <v>211</v>
      </c>
      <c r="P3410" s="39">
        <f t="shared" si="376"/>
        <v>58.61</v>
      </c>
      <c r="Q3410" s="39" t="s">
        <v>8346</v>
      </c>
      <c r="R3410" s="39" t="s">
        <v>8316</v>
      </c>
      <c r="S3410" s="42">
        <f t="shared" si="371"/>
        <v>41808.991947962961</v>
      </c>
      <c r="T3410" s="42">
        <f t="shared" si="372"/>
        <v>41838.991947962961</v>
      </c>
      <c r="U3410" s="40">
        <f t="shared" si="373"/>
        <v>2014</v>
      </c>
      <c r="V3410" s="40">
        <f t="shared" si="374"/>
        <v>2014</v>
      </c>
      <c r="W3410" s="50">
        <f t="shared" si="377"/>
        <v>30</v>
      </c>
    </row>
    <row r="3411" spans="1:23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13">
        <f t="shared" si="375"/>
        <v>124</v>
      </c>
      <c r="P3411" s="39">
        <f t="shared" si="376"/>
        <v>29.43</v>
      </c>
      <c r="Q3411" s="39" t="s">
        <v>8346</v>
      </c>
      <c r="R3411" s="39" t="s">
        <v>8316</v>
      </c>
      <c r="S3411" s="42">
        <f t="shared" si="371"/>
        <v>42544.814332847222</v>
      </c>
      <c r="T3411" s="42">
        <f t="shared" si="372"/>
        <v>42582.873618981481</v>
      </c>
      <c r="U3411" s="40">
        <f t="shared" si="373"/>
        <v>2016</v>
      </c>
      <c r="V3411" s="40">
        <f t="shared" si="374"/>
        <v>2016</v>
      </c>
      <c r="W3411" s="50">
        <f t="shared" si="377"/>
        <v>38.05928613425931</v>
      </c>
    </row>
    <row r="3412" spans="1:23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13">
        <f t="shared" si="375"/>
        <v>109</v>
      </c>
      <c r="P3412" s="39">
        <f t="shared" si="376"/>
        <v>81.38</v>
      </c>
      <c r="Q3412" s="39" t="s">
        <v>8346</v>
      </c>
      <c r="R3412" s="39" t="s">
        <v>8316</v>
      </c>
      <c r="S3412" s="42">
        <f t="shared" si="371"/>
        <v>42500.041562384256</v>
      </c>
      <c r="T3412" s="42">
        <f t="shared" si="372"/>
        <v>42527.291671296298</v>
      </c>
      <c r="U3412" s="40">
        <f t="shared" si="373"/>
        <v>2016</v>
      </c>
      <c r="V3412" s="40">
        <f t="shared" si="374"/>
        <v>2016</v>
      </c>
      <c r="W3412" s="50">
        <f t="shared" si="377"/>
        <v>27.250108912041469</v>
      </c>
    </row>
    <row r="3413" spans="1:23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13">
        <f t="shared" si="375"/>
        <v>104</v>
      </c>
      <c r="P3413" s="39">
        <f t="shared" si="376"/>
        <v>199.17</v>
      </c>
      <c r="Q3413" s="39" t="s">
        <v>8346</v>
      </c>
      <c r="R3413" s="39" t="s">
        <v>8316</v>
      </c>
      <c r="S3413" s="42">
        <f t="shared" si="371"/>
        <v>42265.022828379631</v>
      </c>
      <c r="T3413" s="42">
        <f t="shared" si="372"/>
        <v>42285.022828379631</v>
      </c>
      <c r="U3413" s="40">
        <f t="shared" si="373"/>
        <v>2015</v>
      </c>
      <c r="V3413" s="40">
        <f t="shared" si="374"/>
        <v>2015</v>
      </c>
      <c r="W3413" s="50">
        <f t="shared" si="377"/>
        <v>20</v>
      </c>
    </row>
    <row r="3414" spans="1:23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13">
        <f t="shared" si="375"/>
        <v>100</v>
      </c>
      <c r="P3414" s="39">
        <f t="shared" si="376"/>
        <v>115.38</v>
      </c>
      <c r="Q3414" s="39" t="s">
        <v>8346</v>
      </c>
      <c r="R3414" s="39" t="s">
        <v>8316</v>
      </c>
      <c r="S3414" s="42">
        <f t="shared" si="371"/>
        <v>41879.95906090278</v>
      </c>
      <c r="T3414" s="42">
        <f t="shared" si="372"/>
        <v>41909.95906090278</v>
      </c>
      <c r="U3414" s="40">
        <f t="shared" si="373"/>
        <v>2014</v>
      </c>
      <c r="V3414" s="40">
        <f t="shared" si="374"/>
        <v>2014</v>
      </c>
      <c r="W3414" s="50">
        <f t="shared" si="377"/>
        <v>30</v>
      </c>
    </row>
    <row r="3415" spans="1:23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13">
        <f t="shared" si="375"/>
        <v>130</v>
      </c>
      <c r="P3415" s="39">
        <f t="shared" si="376"/>
        <v>46.43</v>
      </c>
      <c r="Q3415" s="39" t="s">
        <v>8346</v>
      </c>
      <c r="R3415" s="39" t="s">
        <v>8316</v>
      </c>
      <c r="S3415" s="42">
        <f t="shared" si="371"/>
        <v>42053.733089560184</v>
      </c>
      <c r="T3415" s="42">
        <f t="shared" si="372"/>
        <v>42063.207645138886</v>
      </c>
      <c r="U3415" s="40">
        <f t="shared" si="373"/>
        <v>2015</v>
      </c>
      <c r="V3415" s="40">
        <f t="shared" si="374"/>
        <v>2015</v>
      </c>
      <c r="W3415" s="50">
        <f t="shared" si="377"/>
        <v>9.4745555787012563</v>
      </c>
    </row>
    <row r="3416" spans="1:23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13">
        <f t="shared" si="375"/>
        <v>104</v>
      </c>
      <c r="P3416" s="39">
        <f t="shared" si="376"/>
        <v>70.569999999999993</v>
      </c>
      <c r="Q3416" s="39" t="s">
        <v>8346</v>
      </c>
      <c r="R3416" s="39" t="s">
        <v>8316</v>
      </c>
      <c r="S3416" s="42">
        <f t="shared" si="371"/>
        <v>42675.832469039349</v>
      </c>
      <c r="T3416" s="42">
        <f t="shared" si="372"/>
        <v>42705.332640509267</v>
      </c>
      <c r="U3416" s="40">
        <f t="shared" si="373"/>
        <v>2016</v>
      </c>
      <c r="V3416" s="40">
        <f t="shared" si="374"/>
        <v>2016</v>
      </c>
      <c r="W3416" s="50">
        <f t="shared" si="377"/>
        <v>29.500171469917404</v>
      </c>
    </row>
    <row r="3417" spans="1:23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13">
        <f t="shared" si="375"/>
        <v>100</v>
      </c>
      <c r="P3417" s="39">
        <f t="shared" si="376"/>
        <v>22.22</v>
      </c>
      <c r="Q3417" s="39" t="s">
        <v>8346</v>
      </c>
      <c r="R3417" s="39" t="s">
        <v>8316</v>
      </c>
      <c r="S3417" s="42">
        <f t="shared" si="371"/>
        <v>42467.144174259258</v>
      </c>
      <c r="T3417" s="42">
        <f t="shared" si="372"/>
        <v>42477.979175925924</v>
      </c>
      <c r="U3417" s="40">
        <f t="shared" si="373"/>
        <v>2016</v>
      </c>
      <c r="V3417" s="40">
        <f t="shared" si="374"/>
        <v>2016</v>
      </c>
      <c r="W3417" s="50">
        <f t="shared" si="377"/>
        <v>10.835001666666358</v>
      </c>
    </row>
    <row r="3418" spans="1:23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13">
        <f t="shared" si="375"/>
        <v>120</v>
      </c>
      <c r="P3418" s="39">
        <f t="shared" si="376"/>
        <v>159.47</v>
      </c>
      <c r="Q3418" s="39" t="s">
        <v>8346</v>
      </c>
      <c r="R3418" s="39" t="s">
        <v>8316</v>
      </c>
      <c r="S3418" s="42">
        <f t="shared" si="371"/>
        <v>42089.412565335646</v>
      </c>
      <c r="T3418" s="42">
        <f t="shared" si="372"/>
        <v>42117.770842592596</v>
      </c>
      <c r="U3418" s="40">
        <f t="shared" si="373"/>
        <v>2015</v>
      </c>
      <c r="V3418" s="40">
        <f t="shared" si="374"/>
        <v>2015</v>
      </c>
      <c r="W3418" s="50">
        <f t="shared" si="377"/>
        <v>28.358277256949805</v>
      </c>
    </row>
    <row r="3419" spans="1:23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13">
        <f t="shared" si="375"/>
        <v>100</v>
      </c>
      <c r="P3419" s="39">
        <f t="shared" si="376"/>
        <v>37.78</v>
      </c>
      <c r="Q3419" s="39" t="s">
        <v>8346</v>
      </c>
      <c r="R3419" s="39" t="s">
        <v>8316</v>
      </c>
      <c r="S3419" s="42">
        <f t="shared" si="371"/>
        <v>41894.913760972224</v>
      </c>
      <c r="T3419" s="42">
        <f t="shared" si="372"/>
        <v>41938.029863194446</v>
      </c>
      <c r="U3419" s="40">
        <f t="shared" si="373"/>
        <v>2014</v>
      </c>
      <c r="V3419" s="40">
        <f t="shared" si="374"/>
        <v>2014</v>
      </c>
      <c r="W3419" s="50">
        <f t="shared" si="377"/>
        <v>43.116102222222253</v>
      </c>
    </row>
    <row r="3420" spans="1:23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13">
        <f t="shared" si="375"/>
        <v>101</v>
      </c>
      <c r="P3420" s="39">
        <f t="shared" si="376"/>
        <v>72.05</v>
      </c>
      <c r="Q3420" s="39" t="s">
        <v>8346</v>
      </c>
      <c r="R3420" s="39" t="s">
        <v>8316</v>
      </c>
      <c r="S3420" s="42">
        <f t="shared" si="371"/>
        <v>41752.834575312496</v>
      </c>
      <c r="T3420" s="42">
        <f t="shared" si="372"/>
        <v>41782.834575312496</v>
      </c>
      <c r="U3420" s="40">
        <f t="shared" si="373"/>
        <v>2014</v>
      </c>
      <c r="V3420" s="40">
        <f t="shared" si="374"/>
        <v>2014</v>
      </c>
      <c r="W3420" s="50">
        <f t="shared" si="377"/>
        <v>30</v>
      </c>
    </row>
    <row r="3421" spans="1:23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13">
        <f t="shared" si="375"/>
        <v>107</v>
      </c>
      <c r="P3421" s="39">
        <f t="shared" si="376"/>
        <v>63.7</v>
      </c>
      <c r="Q3421" s="39" t="s">
        <v>8346</v>
      </c>
      <c r="R3421" s="39" t="s">
        <v>8316</v>
      </c>
      <c r="S3421" s="42">
        <f t="shared" si="371"/>
        <v>42448.821592418986</v>
      </c>
      <c r="T3421" s="42">
        <f t="shared" si="372"/>
        <v>42466.895835648145</v>
      </c>
      <c r="U3421" s="40">
        <f t="shared" si="373"/>
        <v>2016</v>
      </c>
      <c r="V3421" s="40">
        <f t="shared" si="374"/>
        <v>2016</v>
      </c>
      <c r="W3421" s="50">
        <f t="shared" si="377"/>
        <v>18.074243229159038</v>
      </c>
    </row>
    <row r="3422" spans="1:23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13">
        <f t="shared" si="375"/>
        <v>138</v>
      </c>
      <c r="P3422" s="39">
        <f t="shared" si="376"/>
        <v>28.41</v>
      </c>
      <c r="Q3422" s="39" t="s">
        <v>8346</v>
      </c>
      <c r="R3422" s="39" t="s">
        <v>8316</v>
      </c>
      <c r="S3422" s="42">
        <f t="shared" si="371"/>
        <v>42405.090303263889</v>
      </c>
      <c r="T3422" s="42">
        <f t="shared" si="372"/>
        <v>42414</v>
      </c>
      <c r="U3422" s="40">
        <f t="shared" si="373"/>
        <v>2016</v>
      </c>
      <c r="V3422" s="40">
        <f t="shared" si="374"/>
        <v>2016</v>
      </c>
      <c r="W3422" s="50">
        <f t="shared" si="377"/>
        <v>8.9096967361110728</v>
      </c>
    </row>
    <row r="3423" spans="1:23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13">
        <f t="shared" si="375"/>
        <v>101</v>
      </c>
      <c r="P3423" s="39">
        <f t="shared" si="376"/>
        <v>103.21</v>
      </c>
      <c r="Q3423" s="39" t="s">
        <v>8346</v>
      </c>
      <c r="R3423" s="39" t="s">
        <v>8316</v>
      </c>
      <c r="S3423" s="42">
        <f t="shared" si="371"/>
        <v>42037.791244942127</v>
      </c>
      <c r="T3423" s="42">
        <f t="shared" si="372"/>
        <v>42067.791244942127</v>
      </c>
      <c r="U3423" s="40">
        <f t="shared" si="373"/>
        <v>2015</v>
      </c>
      <c r="V3423" s="40">
        <f t="shared" si="374"/>
        <v>2015</v>
      </c>
      <c r="W3423" s="50">
        <f t="shared" si="377"/>
        <v>30</v>
      </c>
    </row>
    <row r="3424" spans="1:23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13">
        <f t="shared" si="375"/>
        <v>109</v>
      </c>
      <c r="P3424" s="39">
        <f t="shared" si="376"/>
        <v>71.150000000000006</v>
      </c>
      <c r="Q3424" s="39" t="s">
        <v>8346</v>
      </c>
      <c r="R3424" s="39" t="s">
        <v>8316</v>
      </c>
      <c r="S3424" s="42">
        <f t="shared" si="371"/>
        <v>42323.562224259265</v>
      </c>
      <c r="T3424" s="42">
        <f t="shared" si="372"/>
        <v>42352.000002314817</v>
      </c>
      <c r="U3424" s="40">
        <f t="shared" si="373"/>
        <v>2015</v>
      </c>
      <c r="V3424" s="40">
        <f t="shared" si="374"/>
        <v>2015</v>
      </c>
      <c r="W3424" s="50">
        <f t="shared" si="377"/>
        <v>28.437778055551462</v>
      </c>
    </row>
    <row r="3425" spans="1:23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13">
        <f t="shared" si="375"/>
        <v>140</v>
      </c>
      <c r="P3425" s="39">
        <f t="shared" si="376"/>
        <v>35</v>
      </c>
      <c r="Q3425" s="39" t="s">
        <v>8346</v>
      </c>
      <c r="R3425" s="39" t="s">
        <v>8316</v>
      </c>
      <c r="S3425" s="42">
        <f t="shared" si="371"/>
        <v>42088.91135811343</v>
      </c>
      <c r="T3425" s="42">
        <f t="shared" si="372"/>
        <v>42118.91135811343</v>
      </c>
      <c r="U3425" s="40">
        <f t="shared" si="373"/>
        <v>2015</v>
      </c>
      <c r="V3425" s="40">
        <f t="shared" si="374"/>
        <v>2015</v>
      </c>
      <c r="W3425" s="50">
        <f t="shared" si="377"/>
        <v>30</v>
      </c>
    </row>
    <row r="3426" spans="1:23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13">
        <f t="shared" si="375"/>
        <v>104</v>
      </c>
      <c r="P3426" s="39">
        <f t="shared" si="376"/>
        <v>81.78</v>
      </c>
      <c r="Q3426" s="39" t="s">
        <v>8346</v>
      </c>
      <c r="R3426" s="39" t="s">
        <v>8316</v>
      </c>
      <c r="S3426" s="42">
        <f t="shared" si="371"/>
        <v>42018.676899120372</v>
      </c>
      <c r="T3426" s="42">
        <f t="shared" si="372"/>
        <v>42040.290978472221</v>
      </c>
      <c r="U3426" s="40">
        <f t="shared" si="373"/>
        <v>2015</v>
      </c>
      <c r="V3426" s="40">
        <f t="shared" si="374"/>
        <v>2015</v>
      </c>
      <c r="W3426" s="50">
        <f t="shared" si="377"/>
        <v>21.614079351849796</v>
      </c>
    </row>
    <row r="3427" spans="1:23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13">
        <f t="shared" si="375"/>
        <v>103</v>
      </c>
      <c r="P3427" s="39">
        <f t="shared" si="376"/>
        <v>297.02999999999997</v>
      </c>
      <c r="Q3427" s="39" t="s">
        <v>8346</v>
      </c>
      <c r="R3427" s="39" t="s">
        <v>8316</v>
      </c>
      <c r="S3427" s="42">
        <f t="shared" si="371"/>
        <v>41884.617318703706</v>
      </c>
      <c r="T3427" s="42">
        <f t="shared" si="372"/>
        <v>41916.617316388889</v>
      </c>
      <c r="U3427" s="40">
        <f t="shared" si="373"/>
        <v>2014</v>
      </c>
      <c r="V3427" s="40">
        <f t="shared" si="374"/>
        <v>2014</v>
      </c>
      <c r="W3427" s="50">
        <f t="shared" si="377"/>
        <v>31.999997685183189</v>
      </c>
    </row>
    <row r="3428" spans="1:23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13">
        <f t="shared" si="375"/>
        <v>108</v>
      </c>
      <c r="P3428" s="39">
        <f t="shared" si="376"/>
        <v>46.61</v>
      </c>
      <c r="Q3428" s="39" t="s">
        <v>8346</v>
      </c>
      <c r="R3428" s="39" t="s">
        <v>8316</v>
      </c>
      <c r="S3428" s="42">
        <f t="shared" si="371"/>
        <v>41884.056758136576</v>
      </c>
      <c r="T3428" s="42">
        <f t="shared" si="372"/>
        <v>41903.083342592588</v>
      </c>
      <c r="U3428" s="40">
        <f t="shared" si="373"/>
        <v>2014</v>
      </c>
      <c r="V3428" s="40">
        <f t="shared" si="374"/>
        <v>2014</v>
      </c>
      <c r="W3428" s="50">
        <f t="shared" si="377"/>
        <v>19.026584456012642</v>
      </c>
    </row>
    <row r="3429" spans="1:23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13">
        <f t="shared" si="375"/>
        <v>100</v>
      </c>
      <c r="P3429" s="39">
        <f t="shared" si="376"/>
        <v>51.72</v>
      </c>
      <c r="Q3429" s="39" t="s">
        <v>8346</v>
      </c>
      <c r="R3429" s="39" t="s">
        <v>8316</v>
      </c>
      <c r="S3429" s="42">
        <f t="shared" si="371"/>
        <v>41792.645288796295</v>
      </c>
      <c r="T3429" s="42">
        <f t="shared" si="372"/>
        <v>41822.645288796295</v>
      </c>
      <c r="U3429" s="40">
        <f t="shared" si="373"/>
        <v>2014</v>
      </c>
      <c r="V3429" s="40">
        <f t="shared" si="374"/>
        <v>2014</v>
      </c>
      <c r="W3429" s="50">
        <f t="shared" si="377"/>
        <v>30</v>
      </c>
    </row>
    <row r="3430" spans="1:23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13">
        <f t="shared" si="375"/>
        <v>103</v>
      </c>
      <c r="P3430" s="39">
        <f t="shared" si="376"/>
        <v>40.29</v>
      </c>
      <c r="Q3430" s="39" t="s">
        <v>8346</v>
      </c>
      <c r="R3430" s="39" t="s">
        <v>8316</v>
      </c>
      <c r="S3430" s="42">
        <f t="shared" si="371"/>
        <v>42038.720461192133</v>
      </c>
      <c r="T3430" s="42">
        <f t="shared" si="372"/>
        <v>42063.708342592596</v>
      </c>
      <c r="U3430" s="40">
        <f t="shared" si="373"/>
        <v>2015</v>
      </c>
      <c r="V3430" s="40">
        <f t="shared" si="374"/>
        <v>2015</v>
      </c>
      <c r="W3430" s="50">
        <f t="shared" si="377"/>
        <v>24.987881400462356</v>
      </c>
    </row>
    <row r="3431" spans="1:23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13">
        <f t="shared" si="375"/>
        <v>130</v>
      </c>
      <c r="P3431" s="39">
        <f t="shared" si="376"/>
        <v>16.25</v>
      </c>
      <c r="Q3431" s="39" t="s">
        <v>8346</v>
      </c>
      <c r="R3431" s="39" t="s">
        <v>8316</v>
      </c>
      <c r="S3431" s="42">
        <f t="shared" si="371"/>
        <v>42662.021540057875</v>
      </c>
      <c r="T3431" s="42">
        <f t="shared" si="372"/>
        <v>42676.02154700231</v>
      </c>
      <c r="U3431" s="40">
        <f t="shared" si="373"/>
        <v>2016</v>
      </c>
      <c r="V3431" s="40">
        <f t="shared" si="374"/>
        <v>2016</v>
      </c>
      <c r="W3431" s="50">
        <f t="shared" si="377"/>
        <v>14.000006944435881</v>
      </c>
    </row>
    <row r="3432" spans="1:23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13">
        <f t="shared" si="375"/>
        <v>109</v>
      </c>
      <c r="P3432" s="39">
        <f t="shared" si="376"/>
        <v>30.15</v>
      </c>
      <c r="Q3432" s="39" t="s">
        <v>8346</v>
      </c>
      <c r="R3432" s="39" t="s">
        <v>8316</v>
      </c>
      <c r="S3432" s="42">
        <f t="shared" si="371"/>
        <v>41820.945614594908</v>
      </c>
      <c r="T3432" s="42">
        <f t="shared" si="372"/>
        <v>41850.945614594908</v>
      </c>
      <c r="U3432" s="40">
        <f t="shared" si="373"/>
        <v>2014</v>
      </c>
      <c r="V3432" s="40">
        <f t="shared" si="374"/>
        <v>2014</v>
      </c>
      <c r="W3432" s="50">
        <f t="shared" si="377"/>
        <v>30</v>
      </c>
    </row>
    <row r="3433" spans="1:23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13">
        <f t="shared" si="375"/>
        <v>100</v>
      </c>
      <c r="P3433" s="39">
        <f t="shared" si="376"/>
        <v>95.24</v>
      </c>
      <c r="Q3433" s="39" t="s">
        <v>8346</v>
      </c>
      <c r="R3433" s="39" t="s">
        <v>8316</v>
      </c>
      <c r="S3433" s="42">
        <f t="shared" si="371"/>
        <v>41839.730939270834</v>
      </c>
      <c r="T3433" s="42">
        <f t="shared" si="372"/>
        <v>41869.730939270834</v>
      </c>
      <c r="U3433" s="40">
        <f t="shared" si="373"/>
        <v>2014</v>
      </c>
      <c r="V3433" s="40">
        <f t="shared" si="374"/>
        <v>2014</v>
      </c>
      <c r="W3433" s="50">
        <f t="shared" si="377"/>
        <v>30</v>
      </c>
    </row>
    <row r="3434" spans="1:23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13">
        <f t="shared" si="375"/>
        <v>110</v>
      </c>
      <c r="P3434" s="39">
        <f t="shared" si="376"/>
        <v>52.21</v>
      </c>
      <c r="Q3434" s="39" t="s">
        <v>8346</v>
      </c>
      <c r="R3434" s="39" t="s">
        <v>8316</v>
      </c>
      <c r="S3434" s="42">
        <f t="shared" si="371"/>
        <v>42380.581187662043</v>
      </c>
      <c r="T3434" s="42">
        <f t="shared" si="372"/>
        <v>42405.916673611107</v>
      </c>
      <c r="U3434" s="40">
        <f t="shared" si="373"/>
        <v>2016</v>
      </c>
      <c r="V3434" s="40">
        <f t="shared" si="374"/>
        <v>2016</v>
      </c>
      <c r="W3434" s="50">
        <f t="shared" si="377"/>
        <v>25.335485949064605</v>
      </c>
    </row>
    <row r="3435" spans="1:23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13">
        <f t="shared" si="375"/>
        <v>100</v>
      </c>
      <c r="P3435" s="39">
        <f t="shared" si="376"/>
        <v>134.15</v>
      </c>
      <c r="Q3435" s="39" t="s">
        <v>8346</v>
      </c>
      <c r="R3435" s="39" t="s">
        <v>8316</v>
      </c>
      <c r="S3435" s="42">
        <f t="shared" si="371"/>
        <v>41776.063139525468</v>
      </c>
      <c r="T3435" s="42">
        <f t="shared" si="372"/>
        <v>41807.125</v>
      </c>
      <c r="U3435" s="40">
        <f t="shared" si="373"/>
        <v>2014</v>
      </c>
      <c r="V3435" s="40">
        <f t="shared" si="374"/>
        <v>2014</v>
      </c>
      <c r="W3435" s="50">
        <f t="shared" si="377"/>
        <v>31.061860474532295</v>
      </c>
    </row>
    <row r="3436" spans="1:23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13">
        <f t="shared" si="375"/>
        <v>106</v>
      </c>
      <c r="P3436" s="39">
        <f t="shared" si="376"/>
        <v>62.83</v>
      </c>
      <c r="Q3436" s="39" t="s">
        <v>8346</v>
      </c>
      <c r="R3436" s="39" t="s">
        <v>8316</v>
      </c>
      <c r="S3436" s="42">
        <f t="shared" si="371"/>
        <v>41800.38043135417</v>
      </c>
      <c r="T3436" s="42">
        <f t="shared" si="372"/>
        <v>41830.38043135417</v>
      </c>
      <c r="U3436" s="40">
        <f t="shared" si="373"/>
        <v>2014</v>
      </c>
      <c r="V3436" s="40">
        <f t="shared" si="374"/>
        <v>2014</v>
      </c>
      <c r="W3436" s="50">
        <f t="shared" si="377"/>
        <v>30</v>
      </c>
    </row>
    <row r="3437" spans="1:23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13">
        <f t="shared" si="375"/>
        <v>112</v>
      </c>
      <c r="P3437" s="39">
        <f t="shared" si="376"/>
        <v>58.95</v>
      </c>
      <c r="Q3437" s="39" t="s">
        <v>8346</v>
      </c>
      <c r="R3437" s="39" t="s">
        <v>8316</v>
      </c>
      <c r="S3437" s="42">
        <f t="shared" si="371"/>
        <v>42572.616822835647</v>
      </c>
      <c r="T3437" s="42">
        <f t="shared" si="372"/>
        <v>42589.125009259253</v>
      </c>
      <c r="U3437" s="40">
        <f t="shared" si="373"/>
        <v>2016</v>
      </c>
      <c r="V3437" s="40">
        <f t="shared" si="374"/>
        <v>2016</v>
      </c>
      <c r="W3437" s="50">
        <f t="shared" si="377"/>
        <v>16.508186423605366</v>
      </c>
    </row>
    <row r="3438" spans="1:23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13">
        <f t="shared" si="375"/>
        <v>106</v>
      </c>
      <c r="P3438" s="39">
        <f t="shared" si="376"/>
        <v>143.11000000000001</v>
      </c>
      <c r="Q3438" s="39" t="s">
        <v>8346</v>
      </c>
      <c r="R3438" s="39" t="s">
        <v>8316</v>
      </c>
      <c r="S3438" s="42">
        <f t="shared" si="371"/>
        <v>41851.541592511574</v>
      </c>
      <c r="T3438" s="42">
        <f t="shared" si="372"/>
        <v>41872.686116666664</v>
      </c>
      <c r="U3438" s="40">
        <f t="shared" si="373"/>
        <v>2014</v>
      </c>
      <c r="V3438" s="40">
        <f t="shared" si="374"/>
        <v>2014</v>
      </c>
      <c r="W3438" s="50">
        <f t="shared" si="377"/>
        <v>21.144524155090039</v>
      </c>
    </row>
    <row r="3439" spans="1:23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13">
        <f t="shared" si="375"/>
        <v>101</v>
      </c>
      <c r="P3439" s="39">
        <f t="shared" si="376"/>
        <v>84.17</v>
      </c>
      <c r="Q3439" s="39" t="s">
        <v>8346</v>
      </c>
      <c r="R3439" s="39" t="s">
        <v>8316</v>
      </c>
      <c r="S3439" s="42">
        <f t="shared" si="371"/>
        <v>42205.710889120368</v>
      </c>
      <c r="T3439" s="42">
        <f t="shared" si="372"/>
        <v>42235.710889120368</v>
      </c>
      <c r="U3439" s="40">
        <f t="shared" si="373"/>
        <v>2015</v>
      </c>
      <c r="V3439" s="40">
        <f t="shared" si="374"/>
        <v>2015</v>
      </c>
      <c r="W3439" s="50">
        <f t="shared" si="377"/>
        <v>30</v>
      </c>
    </row>
    <row r="3440" spans="1:23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13">
        <f t="shared" si="375"/>
        <v>104</v>
      </c>
      <c r="P3440" s="39">
        <f t="shared" si="376"/>
        <v>186.07</v>
      </c>
      <c r="Q3440" s="39" t="s">
        <v>8346</v>
      </c>
      <c r="R3440" s="39" t="s">
        <v>8316</v>
      </c>
      <c r="S3440" s="42">
        <f t="shared" si="371"/>
        <v>42100.927865358797</v>
      </c>
      <c r="T3440" s="42">
        <f t="shared" si="372"/>
        <v>42126.875004629634</v>
      </c>
      <c r="U3440" s="40">
        <f t="shared" si="373"/>
        <v>2015</v>
      </c>
      <c r="V3440" s="40">
        <f t="shared" si="374"/>
        <v>2015</v>
      </c>
      <c r="W3440" s="50">
        <f t="shared" si="377"/>
        <v>25.947139270836487</v>
      </c>
    </row>
    <row r="3441" spans="1:23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13">
        <f t="shared" si="375"/>
        <v>135</v>
      </c>
      <c r="P3441" s="39">
        <f t="shared" si="376"/>
        <v>89.79</v>
      </c>
      <c r="Q3441" s="39" t="s">
        <v>8346</v>
      </c>
      <c r="R3441" s="39" t="s">
        <v>8316</v>
      </c>
      <c r="S3441" s="42">
        <f t="shared" si="371"/>
        <v>42374.911235300926</v>
      </c>
      <c r="T3441" s="42">
        <f t="shared" si="372"/>
        <v>42388.207645138886</v>
      </c>
      <c r="U3441" s="40">
        <f t="shared" si="373"/>
        <v>2016</v>
      </c>
      <c r="V3441" s="40">
        <f t="shared" si="374"/>
        <v>2016</v>
      </c>
      <c r="W3441" s="50">
        <f t="shared" si="377"/>
        <v>13.2964098379598</v>
      </c>
    </row>
    <row r="3442" spans="1:23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13">
        <f t="shared" si="375"/>
        <v>105</v>
      </c>
      <c r="P3442" s="39">
        <f t="shared" si="376"/>
        <v>64.16</v>
      </c>
      <c r="Q3442" s="39" t="s">
        <v>8346</v>
      </c>
      <c r="R3442" s="39" t="s">
        <v>8316</v>
      </c>
      <c r="S3442" s="42">
        <f t="shared" si="371"/>
        <v>41809.123016527781</v>
      </c>
      <c r="T3442" s="42">
        <f t="shared" si="372"/>
        <v>41831.677086805554</v>
      </c>
      <c r="U3442" s="40">
        <f t="shared" si="373"/>
        <v>2014</v>
      </c>
      <c r="V3442" s="40">
        <f t="shared" si="374"/>
        <v>2014</v>
      </c>
      <c r="W3442" s="50">
        <f t="shared" si="377"/>
        <v>22.554070277772553</v>
      </c>
    </row>
    <row r="3443" spans="1:23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13">
        <f t="shared" si="375"/>
        <v>103</v>
      </c>
      <c r="P3443" s="39">
        <f t="shared" si="376"/>
        <v>59.65</v>
      </c>
      <c r="Q3443" s="39" t="s">
        <v>8346</v>
      </c>
      <c r="R3443" s="39" t="s">
        <v>8316</v>
      </c>
      <c r="S3443" s="42">
        <f t="shared" si="371"/>
        <v>42294.429642604169</v>
      </c>
      <c r="T3443" s="42">
        <f t="shared" si="372"/>
        <v>42321.845148379631</v>
      </c>
      <c r="U3443" s="40">
        <f t="shared" si="373"/>
        <v>2015</v>
      </c>
      <c r="V3443" s="40">
        <f t="shared" si="374"/>
        <v>2015</v>
      </c>
      <c r="W3443" s="50">
        <f t="shared" si="377"/>
        <v>27.415505775461497</v>
      </c>
    </row>
    <row r="3444" spans="1:23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13">
        <f t="shared" si="375"/>
        <v>100</v>
      </c>
      <c r="P3444" s="39">
        <f t="shared" si="376"/>
        <v>31.25</v>
      </c>
      <c r="Q3444" s="39" t="s">
        <v>8346</v>
      </c>
      <c r="R3444" s="39" t="s">
        <v>8316</v>
      </c>
      <c r="S3444" s="42">
        <f t="shared" si="371"/>
        <v>42124.841118888886</v>
      </c>
      <c r="T3444" s="42">
        <f t="shared" si="372"/>
        <v>42154.841118888886</v>
      </c>
      <c r="U3444" s="40">
        <f t="shared" si="373"/>
        <v>2015</v>
      </c>
      <c r="V3444" s="40">
        <f t="shared" si="374"/>
        <v>2015</v>
      </c>
      <c r="W3444" s="50">
        <f t="shared" si="377"/>
        <v>30</v>
      </c>
    </row>
    <row r="3445" spans="1:23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13">
        <f t="shared" si="375"/>
        <v>186</v>
      </c>
      <c r="P3445" s="39">
        <f t="shared" si="376"/>
        <v>41.22</v>
      </c>
      <c r="Q3445" s="39" t="s">
        <v>8346</v>
      </c>
      <c r="R3445" s="39" t="s">
        <v>8316</v>
      </c>
      <c r="S3445" s="42">
        <f t="shared" si="371"/>
        <v>41861.524839652775</v>
      </c>
      <c r="T3445" s="42">
        <f t="shared" si="372"/>
        <v>41891.524839652775</v>
      </c>
      <c r="U3445" s="40">
        <f t="shared" si="373"/>
        <v>2014</v>
      </c>
      <c r="V3445" s="40">
        <f t="shared" si="374"/>
        <v>2014</v>
      </c>
      <c r="W3445" s="50">
        <f t="shared" si="377"/>
        <v>30</v>
      </c>
    </row>
    <row r="3446" spans="1:23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13">
        <f t="shared" si="375"/>
        <v>289</v>
      </c>
      <c r="P3446" s="39">
        <f t="shared" si="376"/>
        <v>43.35</v>
      </c>
      <c r="Q3446" s="39" t="s">
        <v>8346</v>
      </c>
      <c r="R3446" s="39" t="s">
        <v>8316</v>
      </c>
      <c r="S3446" s="42">
        <f t="shared" si="371"/>
        <v>42521.291516041667</v>
      </c>
      <c r="T3446" s="42">
        <f t="shared" si="372"/>
        <v>42529.582642824069</v>
      </c>
      <c r="U3446" s="40">
        <f t="shared" si="373"/>
        <v>2016</v>
      </c>
      <c r="V3446" s="40">
        <f t="shared" si="374"/>
        <v>2016</v>
      </c>
      <c r="W3446" s="50">
        <f t="shared" si="377"/>
        <v>8.2911267824019887</v>
      </c>
    </row>
    <row r="3447" spans="1:23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13">
        <f t="shared" si="375"/>
        <v>100</v>
      </c>
      <c r="P3447" s="39">
        <f t="shared" si="376"/>
        <v>64.52</v>
      </c>
      <c r="Q3447" s="39" t="s">
        <v>8346</v>
      </c>
      <c r="R3447" s="39" t="s">
        <v>8316</v>
      </c>
      <c r="S3447" s="42">
        <f t="shared" si="371"/>
        <v>42272.530509675926</v>
      </c>
      <c r="T3447" s="42">
        <f t="shared" si="372"/>
        <v>42300.530511990743</v>
      </c>
      <c r="U3447" s="40">
        <f t="shared" si="373"/>
        <v>2015</v>
      </c>
      <c r="V3447" s="40">
        <f t="shared" si="374"/>
        <v>2015</v>
      </c>
      <c r="W3447" s="50">
        <f t="shared" si="377"/>
        <v>28.000002314816811</v>
      </c>
    </row>
    <row r="3448" spans="1:23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13">
        <f t="shared" si="375"/>
        <v>108</v>
      </c>
      <c r="P3448" s="39">
        <f t="shared" si="376"/>
        <v>43.28</v>
      </c>
      <c r="Q3448" s="39" t="s">
        <v>8346</v>
      </c>
      <c r="R3448" s="39" t="s">
        <v>8316</v>
      </c>
      <c r="S3448" s="42">
        <f t="shared" si="371"/>
        <v>42016.832473668983</v>
      </c>
      <c r="T3448" s="42">
        <f t="shared" si="372"/>
        <v>42040.513898148143</v>
      </c>
      <c r="U3448" s="40">
        <f t="shared" si="373"/>
        <v>2015</v>
      </c>
      <c r="V3448" s="40">
        <f t="shared" si="374"/>
        <v>2015</v>
      </c>
      <c r="W3448" s="50">
        <f t="shared" si="377"/>
        <v>23.681424479160341</v>
      </c>
    </row>
    <row r="3449" spans="1:23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13">
        <f t="shared" si="375"/>
        <v>108</v>
      </c>
      <c r="P3449" s="39">
        <f t="shared" si="376"/>
        <v>77</v>
      </c>
      <c r="Q3449" s="39" t="s">
        <v>8346</v>
      </c>
      <c r="R3449" s="39" t="s">
        <v>8316</v>
      </c>
      <c r="S3449" s="42">
        <f t="shared" si="371"/>
        <v>42402.889027916666</v>
      </c>
      <c r="T3449" s="42">
        <f t="shared" si="372"/>
        <v>42447.847365879628</v>
      </c>
      <c r="U3449" s="40">
        <f t="shared" si="373"/>
        <v>2016</v>
      </c>
      <c r="V3449" s="40">
        <f t="shared" si="374"/>
        <v>2016</v>
      </c>
      <c r="W3449" s="50">
        <f t="shared" si="377"/>
        <v>44.958337962962105</v>
      </c>
    </row>
    <row r="3450" spans="1:23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13">
        <f t="shared" si="375"/>
        <v>110</v>
      </c>
      <c r="P3450" s="39">
        <f t="shared" si="376"/>
        <v>51.22</v>
      </c>
      <c r="Q3450" s="39" t="s">
        <v>8346</v>
      </c>
      <c r="R3450" s="39" t="s">
        <v>8316</v>
      </c>
      <c r="S3450" s="42">
        <f t="shared" si="371"/>
        <v>41960.119093622685</v>
      </c>
      <c r="T3450" s="42">
        <f t="shared" si="372"/>
        <v>41990.119093622685</v>
      </c>
      <c r="U3450" s="40">
        <f t="shared" si="373"/>
        <v>2014</v>
      </c>
      <c r="V3450" s="40">
        <f t="shared" si="374"/>
        <v>2014</v>
      </c>
      <c r="W3450" s="50">
        <f t="shared" si="377"/>
        <v>30</v>
      </c>
    </row>
    <row r="3451" spans="1:23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13">
        <f t="shared" si="375"/>
        <v>171</v>
      </c>
      <c r="P3451" s="39">
        <f t="shared" si="376"/>
        <v>68.25</v>
      </c>
      <c r="Q3451" s="39" t="s">
        <v>8346</v>
      </c>
      <c r="R3451" s="39" t="s">
        <v>8316</v>
      </c>
      <c r="S3451" s="42">
        <f t="shared" si="371"/>
        <v>42532.052531689813</v>
      </c>
      <c r="T3451" s="42">
        <f t="shared" si="372"/>
        <v>42560.166675925924</v>
      </c>
      <c r="U3451" s="40">
        <f t="shared" si="373"/>
        <v>2016</v>
      </c>
      <c r="V3451" s="40">
        <f t="shared" si="374"/>
        <v>2016</v>
      </c>
      <c r="W3451" s="50">
        <f t="shared" si="377"/>
        <v>28.114144236111315</v>
      </c>
    </row>
    <row r="3452" spans="1:23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13">
        <f t="shared" si="375"/>
        <v>152</v>
      </c>
      <c r="P3452" s="39">
        <f t="shared" si="376"/>
        <v>19.489999999999998</v>
      </c>
      <c r="Q3452" s="39" t="s">
        <v>8346</v>
      </c>
      <c r="R3452" s="39" t="s">
        <v>8316</v>
      </c>
      <c r="S3452" s="42">
        <f t="shared" si="371"/>
        <v>42036.70453322916</v>
      </c>
      <c r="T3452" s="42">
        <f t="shared" si="372"/>
        <v>42096.662859618053</v>
      </c>
      <c r="U3452" s="40">
        <f t="shared" si="373"/>
        <v>2015</v>
      </c>
      <c r="V3452" s="40">
        <f t="shared" si="374"/>
        <v>2015</v>
      </c>
      <c r="W3452" s="50">
        <f t="shared" si="377"/>
        <v>59.958326388892601</v>
      </c>
    </row>
    <row r="3453" spans="1:23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13">
        <f t="shared" si="375"/>
        <v>101</v>
      </c>
      <c r="P3453" s="39">
        <f t="shared" si="376"/>
        <v>41.13</v>
      </c>
      <c r="Q3453" s="39" t="s">
        <v>8346</v>
      </c>
      <c r="R3453" s="39" t="s">
        <v>8316</v>
      </c>
      <c r="S3453" s="42">
        <f t="shared" si="371"/>
        <v>42088.723693599539</v>
      </c>
      <c r="T3453" s="42">
        <f t="shared" si="372"/>
        <v>42115.723702858799</v>
      </c>
      <c r="U3453" s="40">
        <f t="shared" si="373"/>
        <v>2015</v>
      </c>
      <c r="V3453" s="40">
        <f t="shared" si="374"/>
        <v>2015</v>
      </c>
      <c r="W3453" s="50">
        <f t="shared" si="377"/>
        <v>27.000009259259969</v>
      </c>
    </row>
    <row r="3454" spans="1:23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13">
        <f t="shared" si="375"/>
        <v>153</v>
      </c>
      <c r="P3454" s="39">
        <f t="shared" si="376"/>
        <v>41.41</v>
      </c>
      <c r="Q3454" s="39" t="s">
        <v>8346</v>
      </c>
      <c r="R3454" s="39" t="s">
        <v>8316</v>
      </c>
      <c r="S3454" s="42">
        <f t="shared" si="371"/>
        <v>41820.639197060184</v>
      </c>
      <c r="T3454" s="42">
        <f t="shared" si="372"/>
        <v>41843.165983101855</v>
      </c>
      <c r="U3454" s="40">
        <f t="shared" si="373"/>
        <v>2014</v>
      </c>
      <c r="V3454" s="40">
        <f t="shared" si="374"/>
        <v>2014</v>
      </c>
      <c r="W3454" s="50">
        <f t="shared" si="377"/>
        <v>22.526786041671585</v>
      </c>
    </row>
    <row r="3455" spans="1:23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13">
        <f t="shared" si="375"/>
        <v>128</v>
      </c>
      <c r="P3455" s="39">
        <f t="shared" si="376"/>
        <v>27.5</v>
      </c>
      <c r="Q3455" s="39" t="s">
        <v>8346</v>
      </c>
      <c r="R3455" s="39" t="s">
        <v>8316</v>
      </c>
      <c r="S3455" s="42">
        <f t="shared" si="371"/>
        <v>42535.97866847222</v>
      </c>
      <c r="T3455" s="42">
        <f t="shared" si="372"/>
        <v>42595.97866847222</v>
      </c>
      <c r="U3455" s="40">
        <f t="shared" si="373"/>
        <v>2016</v>
      </c>
      <c r="V3455" s="40">
        <f t="shared" si="374"/>
        <v>2016</v>
      </c>
      <c r="W3455" s="50">
        <f t="shared" si="377"/>
        <v>60</v>
      </c>
    </row>
    <row r="3456" spans="1:23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13">
        <f t="shared" si="375"/>
        <v>101</v>
      </c>
      <c r="P3456" s="39">
        <f t="shared" si="376"/>
        <v>33.57</v>
      </c>
      <c r="Q3456" s="39" t="s">
        <v>8346</v>
      </c>
      <c r="R3456" s="39" t="s">
        <v>8316</v>
      </c>
      <c r="S3456" s="42">
        <f t="shared" si="371"/>
        <v>41821.698601377313</v>
      </c>
      <c r="T3456" s="42">
        <f t="shared" si="372"/>
        <v>41851.698601377313</v>
      </c>
      <c r="U3456" s="40">
        <f t="shared" si="373"/>
        <v>2014</v>
      </c>
      <c r="V3456" s="40">
        <f t="shared" si="374"/>
        <v>2014</v>
      </c>
      <c r="W3456" s="50">
        <f t="shared" si="377"/>
        <v>30</v>
      </c>
    </row>
    <row r="3457" spans="1:23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13">
        <f t="shared" si="375"/>
        <v>101</v>
      </c>
      <c r="P3457" s="39">
        <f t="shared" si="376"/>
        <v>145.87</v>
      </c>
      <c r="Q3457" s="39" t="s">
        <v>8346</v>
      </c>
      <c r="R3457" s="39" t="s">
        <v>8316</v>
      </c>
      <c r="S3457" s="42">
        <f t="shared" si="371"/>
        <v>42626.750319756946</v>
      </c>
      <c r="T3457" s="42">
        <f t="shared" si="372"/>
        <v>42656.750319756946</v>
      </c>
      <c r="U3457" s="40">
        <f t="shared" si="373"/>
        <v>2016</v>
      </c>
      <c r="V3457" s="40">
        <f t="shared" si="374"/>
        <v>2016</v>
      </c>
      <c r="W3457" s="50">
        <f t="shared" si="377"/>
        <v>30</v>
      </c>
    </row>
    <row r="3458" spans="1:23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13">
        <f t="shared" si="375"/>
        <v>191</v>
      </c>
      <c r="P3458" s="39">
        <f t="shared" si="376"/>
        <v>358.69</v>
      </c>
      <c r="Q3458" s="39" t="s">
        <v>8346</v>
      </c>
      <c r="R3458" s="39" t="s">
        <v>8316</v>
      </c>
      <c r="S3458" s="42">
        <f t="shared" ref="S3458:S3521" si="378">((((LEFT(J3458,10) &amp; "." &amp; RIGHT(J3458,3))/60)/60)/24)+DATE(1970,1,1)</f>
        <v>41821.205643136571</v>
      </c>
      <c r="T3458" s="42">
        <f t="shared" ref="T3458:T3521" si="379">((((LEFT(I3458,10) &amp; "." &amp; RIGHT(I3458,3))/60)/60)/24)+DATE(1970,1,1)</f>
        <v>41852.290976157405</v>
      </c>
      <c r="U3458" s="40">
        <f t="shared" ref="U3458:U3521" si="380">YEAR(T3458)</f>
        <v>2014</v>
      </c>
      <c r="V3458" s="40">
        <f t="shared" ref="V3458:V3521" si="381">YEAR(S3458)</f>
        <v>2014</v>
      </c>
      <c r="W3458" s="50">
        <f t="shared" si="377"/>
        <v>31.085333020833787</v>
      </c>
    </row>
    <row r="3459" spans="1:23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13">
        <f t="shared" ref="O3459:O3522" si="382">IFERROR(ROUND(E3459/D3459*100,0),"no backers")</f>
        <v>140</v>
      </c>
      <c r="P3459" s="39">
        <f t="shared" ref="P3459:P3522" si="383">IFERROR(ROUND(E3459/L3459,2),0)</f>
        <v>50.98</v>
      </c>
      <c r="Q3459" s="39" t="s">
        <v>8346</v>
      </c>
      <c r="R3459" s="39" t="s">
        <v>8316</v>
      </c>
      <c r="S3459" s="42">
        <f t="shared" si="378"/>
        <v>42016.706688159727</v>
      </c>
      <c r="T3459" s="42">
        <f t="shared" si="379"/>
        <v>42047.249314120374</v>
      </c>
      <c r="U3459" s="40">
        <f t="shared" si="380"/>
        <v>2015</v>
      </c>
      <c r="V3459" s="40">
        <f t="shared" si="381"/>
        <v>2015</v>
      </c>
      <c r="W3459" s="50">
        <f t="shared" ref="W3459:W3522" si="384">T3459-S3459</f>
        <v>30.542625960646546</v>
      </c>
    </row>
    <row r="3460" spans="1:23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13">
        <f t="shared" si="382"/>
        <v>124</v>
      </c>
      <c r="P3460" s="39">
        <f t="shared" si="383"/>
        <v>45.04</v>
      </c>
      <c r="Q3460" s="39" t="s">
        <v>8346</v>
      </c>
      <c r="R3460" s="39" t="s">
        <v>8316</v>
      </c>
      <c r="S3460" s="42">
        <f t="shared" si="378"/>
        <v>42011.202584525461</v>
      </c>
      <c r="T3460" s="42">
        <f t="shared" si="379"/>
        <v>42038.185423842588</v>
      </c>
      <c r="U3460" s="40">
        <f t="shared" si="380"/>
        <v>2015</v>
      </c>
      <c r="V3460" s="40">
        <f t="shared" si="381"/>
        <v>2015</v>
      </c>
      <c r="W3460" s="50">
        <f t="shared" si="384"/>
        <v>26.982839317126491</v>
      </c>
    </row>
    <row r="3461" spans="1:23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13">
        <f t="shared" si="382"/>
        <v>126</v>
      </c>
      <c r="P3461" s="39">
        <f t="shared" si="383"/>
        <v>17.53</v>
      </c>
      <c r="Q3461" s="39" t="s">
        <v>8346</v>
      </c>
      <c r="R3461" s="39" t="s">
        <v>8316</v>
      </c>
      <c r="S3461" s="42">
        <f t="shared" si="378"/>
        <v>42480.479871064817</v>
      </c>
      <c r="T3461" s="42">
        <f t="shared" si="379"/>
        <v>42510.479871064817</v>
      </c>
      <c r="U3461" s="40">
        <f t="shared" si="380"/>
        <v>2016</v>
      </c>
      <c r="V3461" s="40">
        <f t="shared" si="381"/>
        <v>2016</v>
      </c>
      <c r="W3461" s="50">
        <f t="shared" si="384"/>
        <v>30</v>
      </c>
    </row>
    <row r="3462" spans="1:23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13">
        <f t="shared" si="382"/>
        <v>190</v>
      </c>
      <c r="P3462" s="39">
        <f t="shared" si="383"/>
        <v>50</v>
      </c>
      <c r="Q3462" s="39" t="s">
        <v>8346</v>
      </c>
      <c r="R3462" s="39" t="s">
        <v>8316</v>
      </c>
      <c r="S3462" s="42">
        <f t="shared" si="378"/>
        <v>41852.527230925931</v>
      </c>
      <c r="T3462" s="42">
        <f t="shared" si="379"/>
        <v>41866.527226296297</v>
      </c>
      <c r="U3462" s="40">
        <f t="shared" si="380"/>
        <v>2014</v>
      </c>
      <c r="V3462" s="40">
        <f t="shared" si="381"/>
        <v>2014</v>
      </c>
      <c r="W3462" s="50">
        <f t="shared" si="384"/>
        <v>13.999995370366378</v>
      </c>
    </row>
    <row r="3463" spans="1:23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13">
        <f t="shared" si="382"/>
        <v>139</v>
      </c>
      <c r="P3463" s="39">
        <f t="shared" si="383"/>
        <v>57.92</v>
      </c>
      <c r="Q3463" s="39" t="s">
        <v>8346</v>
      </c>
      <c r="R3463" s="39" t="s">
        <v>8316</v>
      </c>
      <c r="S3463" s="42">
        <f t="shared" si="378"/>
        <v>42643.632862025464</v>
      </c>
      <c r="T3463" s="42">
        <f t="shared" si="379"/>
        <v>42672.125</v>
      </c>
      <c r="U3463" s="40">
        <f t="shared" si="380"/>
        <v>2016</v>
      </c>
      <c r="V3463" s="40">
        <f t="shared" si="381"/>
        <v>2016</v>
      </c>
      <c r="W3463" s="50">
        <f t="shared" si="384"/>
        <v>28.492137974535581</v>
      </c>
    </row>
    <row r="3464" spans="1:23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13">
        <f t="shared" si="382"/>
        <v>202</v>
      </c>
      <c r="P3464" s="39">
        <f t="shared" si="383"/>
        <v>29.71</v>
      </c>
      <c r="Q3464" s="39" t="s">
        <v>8346</v>
      </c>
      <c r="R3464" s="39" t="s">
        <v>8316</v>
      </c>
      <c r="S3464" s="42">
        <f t="shared" si="378"/>
        <v>42179.898479490745</v>
      </c>
      <c r="T3464" s="42">
        <f t="shared" si="379"/>
        <v>42195.750002314817</v>
      </c>
      <c r="U3464" s="40">
        <f t="shared" si="380"/>
        <v>2015</v>
      </c>
      <c r="V3464" s="40">
        <f t="shared" si="381"/>
        <v>2015</v>
      </c>
      <c r="W3464" s="50">
        <f t="shared" si="384"/>
        <v>15.851522824072163</v>
      </c>
    </row>
    <row r="3465" spans="1:23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13">
        <f t="shared" si="382"/>
        <v>103</v>
      </c>
      <c r="P3465" s="39">
        <f t="shared" si="383"/>
        <v>90.68</v>
      </c>
      <c r="Q3465" s="39" t="s">
        <v>8346</v>
      </c>
      <c r="R3465" s="39" t="s">
        <v>8316</v>
      </c>
      <c r="S3465" s="42">
        <f t="shared" si="378"/>
        <v>42612.918814641205</v>
      </c>
      <c r="T3465" s="42">
        <f t="shared" si="379"/>
        <v>42654.165976157412</v>
      </c>
      <c r="U3465" s="40">
        <f t="shared" si="380"/>
        <v>2016</v>
      </c>
      <c r="V3465" s="40">
        <f t="shared" si="381"/>
        <v>2016</v>
      </c>
      <c r="W3465" s="50">
        <f t="shared" si="384"/>
        <v>41.247161516206688</v>
      </c>
    </row>
    <row r="3466" spans="1:23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13">
        <f t="shared" si="382"/>
        <v>102</v>
      </c>
      <c r="P3466" s="39">
        <f t="shared" si="383"/>
        <v>55.01</v>
      </c>
      <c r="Q3466" s="39" t="s">
        <v>8346</v>
      </c>
      <c r="R3466" s="39" t="s">
        <v>8316</v>
      </c>
      <c r="S3466" s="42">
        <f t="shared" si="378"/>
        <v>42575.130065243058</v>
      </c>
      <c r="T3466" s="42">
        <f t="shared" si="379"/>
        <v>42605.130065243058</v>
      </c>
      <c r="U3466" s="40">
        <f t="shared" si="380"/>
        <v>2016</v>
      </c>
      <c r="V3466" s="40">
        <f t="shared" si="381"/>
        <v>2016</v>
      </c>
      <c r="W3466" s="50">
        <f t="shared" si="384"/>
        <v>30</v>
      </c>
    </row>
    <row r="3467" spans="1:23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13">
        <f t="shared" si="382"/>
        <v>103</v>
      </c>
      <c r="P3467" s="39">
        <f t="shared" si="383"/>
        <v>57.22</v>
      </c>
      <c r="Q3467" s="39" t="s">
        <v>8346</v>
      </c>
      <c r="R3467" s="39" t="s">
        <v>8316</v>
      </c>
      <c r="S3467" s="42">
        <f t="shared" si="378"/>
        <v>42200.625838796295</v>
      </c>
      <c r="T3467" s="42">
        <f t="shared" si="379"/>
        <v>42225.666666666672</v>
      </c>
      <c r="U3467" s="40">
        <f t="shared" si="380"/>
        <v>2015</v>
      </c>
      <c r="V3467" s="40">
        <f t="shared" si="381"/>
        <v>2015</v>
      </c>
      <c r="W3467" s="50">
        <f t="shared" si="384"/>
        <v>25.040827870376233</v>
      </c>
    </row>
    <row r="3468" spans="1:23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13">
        <f t="shared" si="382"/>
        <v>127</v>
      </c>
      <c r="P3468" s="39">
        <f t="shared" si="383"/>
        <v>72.95</v>
      </c>
      <c r="Q3468" s="39" t="s">
        <v>8346</v>
      </c>
      <c r="R3468" s="39" t="s">
        <v>8316</v>
      </c>
      <c r="S3468" s="42">
        <f t="shared" si="378"/>
        <v>42420.01909780092</v>
      </c>
      <c r="T3468" s="42">
        <f t="shared" si="379"/>
        <v>42479.977435763889</v>
      </c>
      <c r="U3468" s="40">
        <f t="shared" si="380"/>
        <v>2016</v>
      </c>
      <c r="V3468" s="40">
        <f t="shared" si="381"/>
        <v>2016</v>
      </c>
      <c r="W3468" s="50">
        <f t="shared" si="384"/>
        <v>59.958337962969381</v>
      </c>
    </row>
    <row r="3469" spans="1:23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13">
        <f t="shared" si="382"/>
        <v>101</v>
      </c>
      <c r="P3469" s="39">
        <f t="shared" si="383"/>
        <v>64.47</v>
      </c>
      <c r="Q3469" s="39" t="s">
        <v>8346</v>
      </c>
      <c r="R3469" s="39" t="s">
        <v>8316</v>
      </c>
      <c r="S3469" s="42">
        <f t="shared" si="378"/>
        <v>42053.67167398148</v>
      </c>
      <c r="T3469" s="42">
        <f t="shared" si="379"/>
        <v>42083.630000370365</v>
      </c>
      <c r="U3469" s="40">
        <f t="shared" si="380"/>
        <v>2015</v>
      </c>
      <c r="V3469" s="40">
        <f t="shared" si="381"/>
        <v>2015</v>
      </c>
      <c r="W3469" s="50">
        <f t="shared" si="384"/>
        <v>29.958326388885325</v>
      </c>
    </row>
    <row r="3470" spans="1:23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13">
        <f t="shared" si="382"/>
        <v>122</v>
      </c>
      <c r="P3470" s="39">
        <f t="shared" si="383"/>
        <v>716.35</v>
      </c>
      <c r="Q3470" s="39" t="s">
        <v>8346</v>
      </c>
      <c r="R3470" s="39" t="s">
        <v>8316</v>
      </c>
      <c r="S3470" s="42">
        <f t="shared" si="378"/>
        <v>42605.765388067128</v>
      </c>
      <c r="T3470" s="42">
        <f t="shared" si="379"/>
        <v>42634.125009259253</v>
      </c>
      <c r="U3470" s="40">
        <f t="shared" si="380"/>
        <v>2016</v>
      </c>
      <c r="V3470" s="40">
        <f t="shared" si="381"/>
        <v>2016</v>
      </c>
      <c r="W3470" s="50">
        <f t="shared" si="384"/>
        <v>28.359621192124905</v>
      </c>
    </row>
    <row r="3471" spans="1:23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13">
        <f t="shared" si="382"/>
        <v>113</v>
      </c>
      <c r="P3471" s="39">
        <f t="shared" si="383"/>
        <v>50.4</v>
      </c>
      <c r="Q3471" s="39" t="s">
        <v>8346</v>
      </c>
      <c r="R3471" s="39" t="s">
        <v>8316</v>
      </c>
      <c r="S3471" s="42">
        <f t="shared" si="378"/>
        <v>42458.641725057867</v>
      </c>
      <c r="T3471" s="42">
        <f t="shared" si="379"/>
        <v>42488.641725057867</v>
      </c>
      <c r="U3471" s="40">
        <f t="shared" si="380"/>
        <v>2016</v>
      </c>
      <c r="V3471" s="40">
        <f t="shared" si="381"/>
        <v>2016</v>
      </c>
      <c r="W3471" s="50">
        <f t="shared" si="384"/>
        <v>30</v>
      </c>
    </row>
    <row r="3472" spans="1:23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13">
        <f t="shared" si="382"/>
        <v>150</v>
      </c>
      <c r="P3472" s="39">
        <f t="shared" si="383"/>
        <v>41.67</v>
      </c>
      <c r="Q3472" s="39" t="s">
        <v>8346</v>
      </c>
      <c r="R3472" s="39" t="s">
        <v>8316</v>
      </c>
      <c r="S3472" s="42">
        <f t="shared" si="378"/>
        <v>42529.022024328704</v>
      </c>
      <c r="T3472" s="42">
        <f t="shared" si="379"/>
        <v>42566.901396759262</v>
      </c>
      <c r="U3472" s="40">
        <f t="shared" si="380"/>
        <v>2016</v>
      </c>
      <c r="V3472" s="40">
        <f t="shared" si="381"/>
        <v>2016</v>
      </c>
      <c r="W3472" s="50">
        <f t="shared" si="384"/>
        <v>37.879372430557851</v>
      </c>
    </row>
    <row r="3473" spans="1:23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13">
        <f t="shared" si="382"/>
        <v>215</v>
      </c>
      <c r="P3473" s="39">
        <f t="shared" si="383"/>
        <v>35.770000000000003</v>
      </c>
      <c r="Q3473" s="39" t="s">
        <v>8346</v>
      </c>
      <c r="R3473" s="39" t="s">
        <v>8316</v>
      </c>
      <c r="S3473" s="42">
        <f t="shared" si="378"/>
        <v>41841.820494097221</v>
      </c>
      <c r="T3473" s="42">
        <f t="shared" si="379"/>
        <v>41882.833335648145</v>
      </c>
      <c r="U3473" s="40">
        <f t="shared" si="380"/>
        <v>2014</v>
      </c>
      <c r="V3473" s="40">
        <f t="shared" si="381"/>
        <v>2014</v>
      </c>
      <c r="W3473" s="50">
        <f t="shared" si="384"/>
        <v>41.01284155092435</v>
      </c>
    </row>
    <row r="3474" spans="1:23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13">
        <f t="shared" si="382"/>
        <v>102</v>
      </c>
      <c r="P3474" s="39">
        <f t="shared" si="383"/>
        <v>88.74</v>
      </c>
      <c r="Q3474" s="39" t="s">
        <v>8346</v>
      </c>
      <c r="R3474" s="39" t="s">
        <v>8316</v>
      </c>
      <c r="S3474" s="42">
        <f t="shared" si="378"/>
        <v>41928.170501516208</v>
      </c>
      <c r="T3474" s="42">
        <f t="shared" si="379"/>
        <v>41949.249311805557</v>
      </c>
      <c r="U3474" s="40">
        <f t="shared" si="380"/>
        <v>2014</v>
      </c>
      <c r="V3474" s="40">
        <f t="shared" si="381"/>
        <v>2014</v>
      </c>
      <c r="W3474" s="50">
        <f t="shared" si="384"/>
        <v>21.078810289349349</v>
      </c>
    </row>
    <row r="3475" spans="1:23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13">
        <f t="shared" si="382"/>
        <v>100</v>
      </c>
      <c r="P3475" s="39">
        <f t="shared" si="383"/>
        <v>148.47999999999999</v>
      </c>
      <c r="Q3475" s="39" t="s">
        <v>8346</v>
      </c>
      <c r="R3475" s="39" t="s">
        <v>8316</v>
      </c>
      <c r="S3475" s="42">
        <f t="shared" si="378"/>
        <v>42062.834447870366</v>
      </c>
      <c r="T3475" s="42">
        <f t="shared" si="379"/>
        <v>42083.852085879626</v>
      </c>
      <c r="U3475" s="40">
        <f t="shared" si="380"/>
        <v>2015</v>
      </c>
      <c r="V3475" s="40">
        <f t="shared" si="381"/>
        <v>2015</v>
      </c>
      <c r="W3475" s="50">
        <f t="shared" si="384"/>
        <v>21.017638009259827</v>
      </c>
    </row>
    <row r="3476" spans="1:23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13">
        <f t="shared" si="382"/>
        <v>101</v>
      </c>
      <c r="P3476" s="39">
        <f t="shared" si="383"/>
        <v>51.79</v>
      </c>
      <c r="Q3476" s="39" t="s">
        <v>8346</v>
      </c>
      <c r="R3476" s="39" t="s">
        <v>8316</v>
      </c>
      <c r="S3476" s="42">
        <f t="shared" si="378"/>
        <v>42541.501517719909</v>
      </c>
      <c r="T3476" s="42">
        <f t="shared" si="379"/>
        <v>42571.501517719909</v>
      </c>
      <c r="U3476" s="40">
        <f t="shared" si="380"/>
        <v>2016</v>
      </c>
      <c r="V3476" s="40">
        <f t="shared" si="381"/>
        <v>2016</v>
      </c>
      <c r="W3476" s="50">
        <f t="shared" si="384"/>
        <v>30</v>
      </c>
    </row>
    <row r="3477" spans="1:23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13">
        <f t="shared" si="382"/>
        <v>113</v>
      </c>
      <c r="P3477" s="39">
        <f t="shared" si="383"/>
        <v>20</v>
      </c>
      <c r="Q3477" s="39" t="s">
        <v>8346</v>
      </c>
      <c r="R3477" s="39" t="s">
        <v>8316</v>
      </c>
      <c r="S3477" s="42">
        <f t="shared" si="378"/>
        <v>41918.880841481485</v>
      </c>
      <c r="T3477" s="42">
        <f t="shared" si="379"/>
        <v>41946.00000925926</v>
      </c>
      <c r="U3477" s="40">
        <f t="shared" si="380"/>
        <v>2014</v>
      </c>
      <c r="V3477" s="40">
        <f t="shared" si="381"/>
        <v>2014</v>
      </c>
      <c r="W3477" s="50">
        <f t="shared" si="384"/>
        <v>27.119167777775147</v>
      </c>
    </row>
    <row r="3478" spans="1:23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13">
        <f t="shared" si="382"/>
        <v>104</v>
      </c>
      <c r="P3478" s="39">
        <f t="shared" si="383"/>
        <v>52</v>
      </c>
      <c r="Q3478" s="39" t="s">
        <v>8346</v>
      </c>
      <c r="R3478" s="39" t="s">
        <v>8316</v>
      </c>
      <c r="S3478" s="42">
        <f t="shared" si="378"/>
        <v>41921.279988310183</v>
      </c>
      <c r="T3478" s="42">
        <f t="shared" si="379"/>
        <v>41939.12500925926</v>
      </c>
      <c r="U3478" s="40">
        <f t="shared" si="380"/>
        <v>2014</v>
      </c>
      <c r="V3478" s="40">
        <f t="shared" si="381"/>
        <v>2014</v>
      </c>
      <c r="W3478" s="50">
        <f t="shared" si="384"/>
        <v>17.84502094907657</v>
      </c>
    </row>
    <row r="3479" spans="1:23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13">
        <f t="shared" si="382"/>
        <v>115</v>
      </c>
      <c r="P3479" s="39">
        <f t="shared" si="383"/>
        <v>53.23</v>
      </c>
      <c r="Q3479" s="39" t="s">
        <v>8346</v>
      </c>
      <c r="R3479" s="39" t="s">
        <v>8316</v>
      </c>
      <c r="S3479" s="42">
        <f t="shared" si="378"/>
        <v>42128.736611608794</v>
      </c>
      <c r="T3479" s="42">
        <f t="shared" si="379"/>
        <v>42141.125006944443</v>
      </c>
      <c r="U3479" s="40">
        <f t="shared" si="380"/>
        <v>2015</v>
      </c>
      <c r="V3479" s="40">
        <f t="shared" si="381"/>
        <v>2015</v>
      </c>
      <c r="W3479" s="50">
        <f t="shared" si="384"/>
        <v>12.388395335648966</v>
      </c>
    </row>
    <row r="3480" spans="1:23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13">
        <f t="shared" si="382"/>
        <v>113</v>
      </c>
      <c r="P3480" s="39">
        <f t="shared" si="383"/>
        <v>39.6</v>
      </c>
      <c r="Q3480" s="39" t="s">
        <v>8346</v>
      </c>
      <c r="R3480" s="39" t="s">
        <v>8316</v>
      </c>
      <c r="S3480" s="42">
        <f t="shared" si="378"/>
        <v>42053.916930810185</v>
      </c>
      <c r="T3480" s="42">
        <f t="shared" si="379"/>
        <v>42079.875006944443</v>
      </c>
      <c r="U3480" s="40">
        <f t="shared" si="380"/>
        <v>2015</v>
      </c>
      <c r="V3480" s="40">
        <f t="shared" si="381"/>
        <v>2015</v>
      </c>
      <c r="W3480" s="50">
        <f t="shared" si="384"/>
        <v>25.95807613425859</v>
      </c>
    </row>
    <row r="3481" spans="1:23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13">
        <f t="shared" si="382"/>
        <v>128</v>
      </c>
      <c r="P3481" s="39">
        <f t="shared" si="383"/>
        <v>34.25</v>
      </c>
      <c r="Q3481" s="39" t="s">
        <v>8346</v>
      </c>
      <c r="R3481" s="39" t="s">
        <v>8316</v>
      </c>
      <c r="S3481" s="42">
        <f t="shared" si="378"/>
        <v>41781.855100462963</v>
      </c>
      <c r="T3481" s="42">
        <f t="shared" si="379"/>
        <v>41811.855100462963</v>
      </c>
      <c r="U3481" s="40">
        <f t="shared" si="380"/>
        <v>2014</v>
      </c>
      <c r="V3481" s="40">
        <f t="shared" si="381"/>
        <v>2014</v>
      </c>
      <c r="W3481" s="50">
        <f t="shared" si="384"/>
        <v>30</v>
      </c>
    </row>
    <row r="3482" spans="1:23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13">
        <f t="shared" si="382"/>
        <v>143</v>
      </c>
      <c r="P3482" s="39">
        <f t="shared" si="383"/>
        <v>164.62</v>
      </c>
      <c r="Q3482" s="39" t="s">
        <v>8346</v>
      </c>
      <c r="R3482" s="39" t="s">
        <v>8316</v>
      </c>
      <c r="S3482" s="42">
        <f t="shared" si="378"/>
        <v>42171.317444756947</v>
      </c>
      <c r="T3482" s="42">
        <f t="shared" si="379"/>
        <v>42195.875</v>
      </c>
      <c r="U3482" s="40">
        <f t="shared" si="380"/>
        <v>2015</v>
      </c>
      <c r="V3482" s="40">
        <f t="shared" si="381"/>
        <v>2015</v>
      </c>
      <c r="W3482" s="50">
        <f t="shared" si="384"/>
        <v>24.557555243052775</v>
      </c>
    </row>
    <row r="3483" spans="1:23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13">
        <f t="shared" si="382"/>
        <v>119</v>
      </c>
      <c r="P3483" s="39">
        <f t="shared" si="383"/>
        <v>125.05</v>
      </c>
      <c r="Q3483" s="39" t="s">
        <v>8346</v>
      </c>
      <c r="R3483" s="39" t="s">
        <v>8316</v>
      </c>
      <c r="S3483" s="42">
        <f t="shared" si="378"/>
        <v>41989.24755078704</v>
      </c>
      <c r="T3483" s="42">
        <f t="shared" si="379"/>
        <v>42006.247548472224</v>
      </c>
      <c r="U3483" s="40">
        <f t="shared" si="380"/>
        <v>2015</v>
      </c>
      <c r="V3483" s="40">
        <f t="shared" si="381"/>
        <v>2014</v>
      </c>
      <c r="W3483" s="50">
        <f t="shared" si="384"/>
        <v>16.999997685183189</v>
      </c>
    </row>
    <row r="3484" spans="1:23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13">
        <f t="shared" si="382"/>
        <v>138</v>
      </c>
      <c r="P3484" s="39">
        <f t="shared" si="383"/>
        <v>51.88</v>
      </c>
      <c r="Q3484" s="39" t="s">
        <v>8346</v>
      </c>
      <c r="R3484" s="39" t="s">
        <v>8316</v>
      </c>
      <c r="S3484" s="42">
        <f t="shared" si="378"/>
        <v>41796.771602615743</v>
      </c>
      <c r="T3484" s="42">
        <f t="shared" si="379"/>
        <v>41826.771602615743</v>
      </c>
      <c r="U3484" s="40">
        <f t="shared" si="380"/>
        <v>2014</v>
      </c>
      <c r="V3484" s="40">
        <f t="shared" si="381"/>
        <v>2014</v>
      </c>
      <c r="W3484" s="50">
        <f t="shared" si="384"/>
        <v>30</v>
      </c>
    </row>
    <row r="3485" spans="1:23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13">
        <f t="shared" si="382"/>
        <v>160</v>
      </c>
      <c r="P3485" s="39">
        <f t="shared" si="383"/>
        <v>40.29</v>
      </c>
      <c r="Q3485" s="39" t="s">
        <v>8346</v>
      </c>
      <c r="R3485" s="39" t="s">
        <v>8316</v>
      </c>
      <c r="S3485" s="42">
        <f t="shared" si="378"/>
        <v>41793.668765983799</v>
      </c>
      <c r="T3485" s="42">
        <f t="shared" si="379"/>
        <v>41823.668765983799</v>
      </c>
      <c r="U3485" s="40">
        <f t="shared" si="380"/>
        <v>2014</v>
      </c>
      <c r="V3485" s="40">
        <f t="shared" si="381"/>
        <v>2014</v>
      </c>
      <c r="W3485" s="50">
        <f t="shared" si="384"/>
        <v>30</v>
      </c>
    </row>
    <row r="3486" spans="1:23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13">
        <f t="shared" si="382"/>
        <v>114</v>
      </c>
      <c r="P3486" s="39">
        <f t="shared" si="383"/>
        <v>64.91</v>
      </c>
      <c r="Q3486" s="39" t="s">
        <v>8346</v>
      </c>
      <c r="R3486" s="39" t="s">
        <v>8316</v>
      </c>
      <c r="S3486" s="42">
        <f t="shared" si="378"/>
        <v>42506.760410868053</v>
      </c>
      <c r="T3486" s="42">
        <f t="shared" si="379"/>
        <v>42536.760410868053</v>
      </c>
      <c r="U3486" s="40">
        <f t="shared" si="380"/>
        <v>2016</v>
      </c>
      <c r="V3486" s="40">
        <f t="shared" si="381"/>
        <v>2016</v>
      </c>
      <c r="W3486" s="50">
        <f t="shared" si="384"/>
        <v>30</v>
      </c>
    </row>
    <row r="3487" spans="1:23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13">
        <f t="shared" si="382"/>
        <v>101</v>
      </c>
      <c r="P3487" s="39">
        <f t="shared" si="383"/>
        <v>55.33</v>
      </c>
      <c r="Q3487" s="39" t="s">
        <v>8346</v>
      </c>
      <c r="R3487" s="39" t="s">
        <v>8316</v>
      </c>
      <c r="S3487" s="42">
        <f t="shared" si="378"/>
        <v>42372.693056481483</v>
      </c>
      <c r="T3487" s="42">
        <f t="shared" si="379"/>
        <v>42402.693056481483</v>
      </c>
      <c r="U3487" s="40">
        <f t="shared" si="380"/>
        <v>2016</v>
      </c>
      <c r="V3487" s="40">
        <f t="shared" si="381"/>
        <v>2016</v>
      </c>
      <c r="W3487" s="50">
        <f t="shared" si="384"/>
        <v>30</v>
      </c>
    </row>
    <row r="3488" spans="1:23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13">
        <f t="shared" si="382"/>
        <v>155</v>
      </c>
      <c r="P3488" s="39">
        <f t="shared" si="383"/>
        <v>83.14</v>
      </c>
      <c r="Q3488" s="39" t="s">
        <v>8346</v>
      </c>
      <c r="R3488" s="39" t="s">
        <v>8316</v>
      </c>
      <c r="S3488" s="42">
        <f t="shared" si="378"/>
        <v>42126.875016215279</v>
      </c>
      <c r="T3488" s="42">
        <f t="shared" si="379"/>
        <v>42158.290980787038</v>
      </c>
      <c r="U3488" s="40">
        <f t="shared" si="380"/>
        <v>2015</v>
      </c>
      <c r="V3488" s="40">
        <f t="shared" si="381"/>
        <v>2015</v>
      </c>
      <c r="W3488" s="50">
        <f t="shared" si="384"/>
        <v>31.415964571759105</v>
      </c>
    </row>
    <row r="3489" spans="1:23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13">
        <f t="shared" si="382"/>
        <v>128</v>
      </c>
      <c r="P3489" s="39">
        <f t="shared" si="383"/>
        <v>38.71</v>
      </c>
      <c r="Q3489" s="39" t="s">
        <v>8346</v>
      </c>
      <c r="R3489" s="39" t="s">
        <v>8316</v>
      </c>
      <c r="S3489" s="42">
        <f t="shared" si="378"/>
        <v>42149.940419583334</v>
      </c>
      <c r="T3489" s="42">
        <f t="shared" si="379"/>
        <v>42179.940419583334</v>
      </c>
      <c r="U3489" s="40">
        <f t="shared" si="380"/>
        <v>2015</v>
      </c>
      <c r="V3489" s="40">
        <f t="shared" si="381"/>
        <v>2015</v>
      </c>
      <c r="W3489" s="50">
        <f t="shared" si="384"/>
        <v>30</v>
      </c>
    </row>
    <row r="3490" spans="1:23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13">
        <f t="shared" si="382"/>
        <v>121</v>
      </c>
      <c r="P3490" s="39">
        <f t="shared" si="383"/>
        <v>125.38</v>
      </c>
      <c r="Q3490" s="39" t="s">
        <v>8346</v>
      </c>
      <c r="R3490" s="39" t="s">
        <v>8316</v>
      </c>
      <c r="S3490" s="42">
        <f t="shared" si="378"/>
        <v>42087.768062037037</v>
      </c>
      <c r="T3490" s="42">
        <f t="shared" si="379"/>
        <v>42111.666671296298</v>
      </c>
      <c r="U3490" s="40">
        <f t="shared" si="380"/>
        <v>2015</v>
      </c>
      <c r="V3490" s="40">
        <f t="shared" si="381"/>
        <v>2015</v>
      </c>
      <c r="W3490" s="50">
        <f t="shared" si="384"/>
        <v>23.898609259260411</v>
      </c>
    </row>
    <row r="3491" spans="1:23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13">
        <f t="shared" si="382"/>
        <v>113</v>
      </c>
      <c r="P3491" s="39">
        <f t="shared" si="383"/>
        <v>78.260000000000005</v>
      </c>
      <c r="Q3491" s="39" t="s">
        <v>8346</v>
      </c>
      <c r="R3491" s="39" t="s">
        <v>8316</v>
      </c>
      <c r="S3491" s="42">
        <f t="shared" si="378"/>
        <v>41753.635781608798</v>
      </c>
      <c r="T3491" s="42">
        <f t="shared" si="379"/>
        <v>41783.875002314817</v>
      </c>
      <c r="U3491" s="40">
        <f t="shared" si="380"/>
        <v>2014</v>
      </c>
      <c r="V3491" s="40">
        <f t="shared" si="381"/>
        <v>2014</v>
      </c>
      <c r="W3491" s="50">
        <f t="shared" si="384"/>
        <v>30.239220706018386</v>
      </c>
    </row>
    <row r="3492" spans="1:23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13">
        <f t="shared" si="382"/>
        <v>128</v>
      </c>
      <c r="P3492" s="39">
        <f t="shared" si="383"/>
        <v>47.22</v>
      </c>
      <c r="Q3492" s="39" t="s">
        <v>8346</v>
      </c>
      <c r="R3492" s="39" t="s">
        <v>8316</v>
      </c>
      <c r="S3492" s="42">
        <f t="shared" si="378"/>
        <v>42443.802371805563</v>
      </c>
      <c r="T3492" s="42">
        <f t="shared" si="379"/>
        <v>42473.802371805563</v>
      </c>
      <c r="U3492" s="40">
        <f t="shared" si="380"/>
        <v>2016</v>
      </c>
      <c r="V3492" s="40">
        <f t="shared" si="381"/>
        <v>2016</v>
      </c>
      <c r="W3492" s="50">
        <f t="shared" si="384"/>
        <v>30</v>
      </c>
    </row>
    <row r="3493" spans="1:23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13">
        <f t="shared" si="382"/>
        <v>158</v>
      </c>
      <c r="P3493" s="39">
        <f t="shared" si="383"/>
        <v>79.099999999999994</v>
      </c>
      <c r="Q3493" s="39" t="s">
        <v>8346</v>
      </c>
      <c r="R3493" s="39" t="s">
        <v>8316</v>
      </c>
      <c r="S3493" s="42">
        <f t="shared" si="378"/>
        <v>42121.249819259261</v>
      </c>
      <c r="T3493" s="42">
        <f t="shared" si="379"/>
        <v>42142.249823888887</v>
      </c>
      <c r="U3493" s="40">
        <f t="shared" si="380"/>
        <v>2015</v>
      </c>
      <c r="V3493" s="40">
        <f t="shared" si="381"/>
        <v>2015</v>
      </c>
      <c r="W3493" s="50">
        <f t="shared" si="384"/>
        <v>21.000004629626346</v>
      </c>
    </row>
    <row r="3494" spans="1:23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13">
        <f t="shared" si="382"/>
        <v>105</v>
      </c>
      <c r="P3494" s="39">
        <f t="shared" si="383"/>
        <v>114.29</v>
      </c>
      <c r="Q3494" s="39" t="s">
        <v>8346</v>
      </c>
      <c r="R3494" s="39" t="s">
        <v>8316</v>
      </c>
      <c r="S3494" s="42">
        <f t="shared" si="378"/>
        <v>42268.009229131945</v>
      </c>
      <c r="T3494" s="42">
        <f t="shared" si="379"/>
        <v>42303.009229131945</v>
      </c>
      <c r="U3494" s="40">
        <f t="shared" si="380"/>
        <v>2015</v>
      </c>
      <c r="V3494" s="40">
        <f t="shared" si="381"/>
        <v>2015</v>
      </c>
      <c r="W3494" s="50">
        <f t="shared" si="384"/>
        <v>35</v>
      </c>
    </row>
    <row r="3495" spans="1:23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13">
        <f t="shared" si="382"/>
        <v>100</v>
      </c>
      <c r="P3495" s="39">
        <f t="shared" si="383"/>
        <v>51.72</v>
      </c>
      <c r="Q3495" s="39" t="s">
        <v>8346</v>
      </c>
      <c r="R3495" s="39" t="s">
        <v>8316</v>
      </c>
      <c r="S3495" s="42">
        <f t="shared" si="378"/>
        <v>41848.866162453705</v>
      </c>
      <c r="T3495" s="42">
        <f t="shared" si="379"/>
        <v>41868.215975231484</v>
      </c>
      <c r="U3495" s="40">
        <f t="shared" si="380"/>
        <v>2014</v>
      </c>
      <c r="V3495" s="40">
        <f t="shared" si="381"/>
        <v>2014</v>
      </c>
      <c r="W3495" s="50">
        <f t="shared" si="384"/>
        <v>19.349812777778425</v>
      </c>
    </row>
    <row r="3496" spans="1:23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13">
        <f t="shared" si="382"/>
        <v>100</v>
      </c>
      <c r="P3496" s="39">
        <f t="shared" si="383"/>
        <v>30.77</v>
      </c>
      <c r="Q3496" s="39" t="s">
        <v>8346</v>
      </c>
      <c r="R3496" s="39" t="s">
        <v>8316</v>
      </c>
      <c r="S3496" s="42">
        <f t="shared" si="378"/>
        <v>42689.21499508102</v>
      </c>
      <c r="T3496" s="42">
        <f t="shared" si="379"/>
        <v>42700.25</v>
      </c>
      <c r="U3496" s="40">
        <f t="shared" si="380"/>
        <v>2016</v>
      </c>
      <c r="V3496" s="40">
        <f t="shared" si="381"/>
        <v>2016</v>
      </c>
      <c r="W3496" s="50">
        <f t="shared" si="384"/>
        <v>11.035004918980121</v>
      </c>
    </row>
    <row r="3497" spans="1:23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13">
        <f t="shared" si="382"/>
        <v>107</v>
      </c>
      <c r="P3497" s="39">
        <f t="shared" si="383"/>
        <v>74.209999999999994</v>
      </c>
      <c r="Q3497" s="39" t="s">
        <v>8346</v>
      </c>
      <c r="R3497" s="39" t="s">
        <v>8316</v>
      </c>
      <c r="S3497" s="42">
        <f t="shared" si="378"/>
        <v>41915.762839224539</v>
      </c>
      <c r="T3497" s="42">
        <f t="shared" si="379"/>
        <v>41944.720836574073</v>
      </c>
      <c r="U3497" s="40">
        <f t="shared" si="380"/>
        <v>2014</v>
      </c>
      <c r="V3497" s="40">
        <f t="shared" si="381"/>
        <v>2014</v>
      </c>
      <c r="W3497" s="50">
        <f t="shared" si="384"/>
        <v>28.957997349534708</v>
      </c>
    </row>
    <row r="3498" spans="1:23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13">
        <f t="shared" si="382"/>
        <v>124</v>
      </c>
      <c r="P3498" s="39">
        <f t="shared" si="383"/>
        <v>47.85</v>
      </c>
      <c r="Q3498" s="39" t="s">
        <v>8346</v>
      </c>
      <c r="R3498" s="39" t="s">
        <v>8316</v>
      </c>
      <c r="S3498" s="42">
        <f t="shared" si="378"/>
        <v>42584.846830625</v>
      </c>
      <c r="T3498" s="42">
        <f t="shared" si="379"/>
        <v>42624.846830625</v>
      </c>
      <c r="U3498" s="40">
        <f t="shared" si="380"/>
        <v>2016</v>
      </c>
      <c r="V3498" s="40">
        <f t="shared" si="381"/>
        <v>2016</v>
      </c>
      <c r="W3498" s="50">
        <f t="shared" si="384"/>
        <v>40</v>
      </c>
    </row>
    <row r="3499" spans="1:23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13">
        <f t="shared" si="382"/>
        <v>109</v>
      </c>
      <c r="P3499" s="39">
        <f t="shared" si="383"/>
        <v>34.409999999999997</v>
      </c>
      <c r="Q3499" s="39" t="s">
        <v>8346</v>
      </c>
      <c r="R3499" s="39" t="s">
        <v>8316</v>
      </c>
      <c r="S3499" s="42">
        <f t="shared" si="378"/>
        <v>42511.741954907411</v>
      </c>
      <c r="T3499" s="42">
        <f t="shared" si="379"/>
        <v>42523.916675925924</v>
      </c>
      <c r="U3499" s="40">
        <f t="shared" si="380"/>
        <v>2016</v>
      </c>
      <c r="V3499" s="40">
        <f t="shared" si="381"/>
        <v>2016</v>
      </c>
      <c r="W3499" s="50">
        <f t="shared" si="384"/>
        <v>12.174721018513083</v>
      </c>
    </row>
    <row r="3500" spans="1:23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13">
        <f t="shared" si="382"/>
        <v>102</v>
      </c>
      <c r="P3500" s="39">
        <f t="shared" si="383"/>
        <v>40.24</v>
      </c>
      <c r="Q3500" s="39" t="s">
        <v>8346</v>
      </c>
      <c r="R3500" s="39" t="s">
        <v>8316</v>
      </c>
      <c r="S3500" s="42">
        <f t="shared" si="378"/>
        <v>42459.158619259259</v>
      </c>
      <c r="T3500" s="42">
        <f t="shared" si="379"/>
        <v>42518.905565277775</v>
      </c>
      <c r="U3500" s="40">
        <f t="shared" si="380"/>
        <v>2016</v>
      </c>
      <c r="V3500" s="40">
        <f t="shared" si="381"/>
        <v>2016</v>
      </c>
      <c r="W3500" s="50">
        <f t="shared" si="384"/>
        <v>59.74694601851661</v>
      </c>
    </row>
    <row r="3501" spans="1:23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13">
        <f t="shared" si="382"/>
        <v>106</v>
      </c>
      <c r="P3501" s="39">
        <f t="shared" si="383"/>
        <v>60.29</v>
      </c>
      <c r="Q3501" s="39" t="s">
        <v>8346</v>
      </c>
      <c r="R3501" s="39" t="s">
        <v>8316</v>
      </c>
      <c r="S3501" s="42">
        <f t="shared" si="378"/>
        <v>42132.036172743057</v>
      </c>
      <c r="T3501" s="42">
        <f t="shared" si="379"/>
        <v>42186.290983101848</v>
      </c>
      <c r="U3501" s="40">
        <f t="shared" si="380"/>
        <v>2015</v>
      </c>
      <c r="V3501" s="40">
        <f t="shared" si="381"/>
        <v>2015</v>
      </c>
      <c r="W3501" s="50">
        <f t="shared" si="384"/>
        <v>54.254810358790564</v>
      </c>
    </row>
    <row r="3502" spans="1:23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13">
        <f t="shared" si="382"/>
        <v>106</v>
      </c>
      <c r="P3502" s="39">
        <f t="shared" si="383"/>
        <v>25.31</v>
      </c>
      <c r="Q3502" s="39" t="s">
        <v>8346</v>
      </c>
      <c r="R3502" s="39" t="s">
        <v>8316</v>
      </c>
      <c r="S3502" s="42">
        <f t="shared" si="378"/>
        <v>42419.919426365741</v>
      </c>
      <c r="T3502" s="42">
        <f t="shared" si="379"/>
        <v>42436.207647453703</v>
      </c>
      <c r="U3502" s="40">
        <f t="shared" si="380"/>
        <v>2016</v>
      </c>
      <c r="V3502" s="40">
        <f t="shared" si="381"/>
        <v>2016</v>
      </c>
      <c r="W3502" s="50">
        <f t="shared" si="384"/>
        <v>16.288221087961574</v>
      </c>
    </row>
    <row r="3503" spans="1:23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13">
        <f t="shared" si="382"/>
        <v>101</v>
      </c>
      <c r="P3503" s="39">
        <f t="shared" si="383"/>
        <v>35.950000000000003</v>
      </c>
      <c r="Q3503" s="39" t="s">
        <v>8346</v>
      </c>
      <c r="R3503" s="39" t="s">
        <v>8316</v>
      </c>
      <c r="S3503" s="42">
        <f t="shared" si="378"/>
        <v>42233.763837905091</v>
      </c>
      <c r="T3503" s="42">
        <f t="shared" si="379"/>
        <v>42258.763837905091</v>
      </c>
      <c r="U3503" s="40">
        <f t="shared" si="380"/>
        <v>2015</v>
      </c>
      <c r="V3503" s="40">
        <f t="shared" si="381"/>
        <v>2015</v>
      </c>
      <c r="W3503" s="50">
        <f t="shared" si="384"/>
        <v>25</v>
      </c>
    </row>
    <row r="3504" spans="1:23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13">
        <f t="shared" si="382"/>
        <v>105</v>
      </c>
      <c r="P3504" s="39">
        <f t="shared" si="383"/>
        <v>136</v>
      </c>
      <c r="Q3504" s="39" t="s">
        <v>8346</v>
      </c>
      <c r="R3504" s="39" t="s">
        <v>8316</v>
      </c>
      <c r="S3504" s="42">
        <f t="shared" si="378"/>
        <v>42430.839408842592</v>
      </c>
      <c r="T3504" s="42">
        <f t="shared" si="379"/>
        <v>42445.165980787038</v>
      </c>
      <c r="U3504" s="40">
        <f t="shared" si="380"/>
        <v>2016</v>
      </c>
      <c r="V3504" s="40">
        <f t="shared" si="381"/>
        <v>2016</v>
      </c>
      <c r="W3504" s="50">
        <f t="shared" si="384"/>
        <v>14.326571944446187</v>
      </c>
    </row>
    <row r="3505" spans="1:23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13">
        <f t="shared" si="382"/>
        <v>108</v>
      </c>
      <c r="P3505" s="39">
        <f t="shared" si="383"/>
        <v>70.760000000000005</v>
      </c>
      <c r="Q3505" s="39" t="s">
        <v>8346</v>
      </c>
      <c r="R3505" s="39" t="s">
        <v>8316</v>
      </c>
      <c r="S3505" s="42">
        <f t="shared" si="378"/>
        <v>42545.478341759255</v>
      </c>
      <c r="T3505" s="42">
        <f t="shared" si="379"/>
        <v>42575.478341759255</v>
      </c>
      <c r="U3505" s="40">
        <f t="shared" si="380"/>
        <v>2016</v>
      </c>
      <c r="V3505" s="40">
        <f t="shared" si="381"/>
        <v>2016</v>
      </c>
      <c r="W3505" s="50">
        <f t="shared" si="384"/>
        <v>30</v>
      </c>
    </row>
    <row r="3506" spans="1:23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13">
        <f t="shared" si="382"/>
        <v>100</v>
      </c>
      <c r="P3506" s="39">
        <f t="shared" si="383"/>
        <v>125</v>
      </c>
      <c r="Q3506" s="39" t="s">
        <v>8346</v>
      </c>
      <c r="R3506" s="39" t="s">
        <v>8316</v>
      </c>
      <c r="S3506" s="42">
        <f t="shared" si="378"/>
        <v>42297.748748738428</v>
      </c>
      <c r="T3506" s="42">
        <f t="shared" si="379"/>
        <v>42327.790410775458</v>
      </c>
      <c r="U3506" s="40">
        <f t="shared" si="380"/>
        <v>2015</v>
      </c>
      <c r="V3506" s="40">
        <f t="shared" si="381"/>
        <v>2015</v>
      </c>
      <c r="W3506" s="50">
        <f t="shared" si="384"/>
        <v>30.041662037030619</v>
      </c>
    </row>
    <row r="3507" spans="1:23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13">
        <f t="shared" si="382"/>
        <v>104</v>
      </c>
      <c r="P3507" s="39">
        <f t="shared" si="383"/>
        <v>66.510000000000005</v>
      </c>
      <c r="Q3507" s="39" t="s">
        <v>8346</v>
      </c>
      <c r="R3507" s="39" t="s">
        <v>8316</v>
      </c>
      <c r="S3507" s="42">
        <f t="shared" si="378"/>
        <v>41760.935708854166</v>
      </c>
      <c r="T3507" s="42">
        <f t="shared" si="379"/>
        <v>41772.166673611107</v>
      </c>
      <c r="U3507" s="40">
        <f t="shared" si="380"/>
        <v>2014</v>
      </c>
      <c r="V3507" s="40">
        <f t="shared" si="381"/>
        <v>2014</v>
      </c>
      <c r="W3507" s="50">
        <f t="shared" si="384"/>
        <v>11.23096475694183</v>
      </c>
    </row>
    <row r="3508" spans="1:23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13">
        <f t="shared" si="382"/>
        <v>102</v>
      </c>
      <c r="P3508" s="39">
        <f t="shared" si="383"/>
        <v>105</v>
      </c>
      <c r="Q3508" s="39" t="s">
        <v>8346</v>
      </c>
      <c r="R3508" s="39" t="s">
        <v>8316</v>
      </c>
      <c r="S3508" s="42">
        <f t="shared" si="378"/>
        <v>41829.73426435185</v>
      </c>
      <c r="T3508" s="42">
        <f t="shared" si="379"/>
        <v>41874.73426435185</v>
      </c>
      <c r="U3508" s="40">
        <f t="shared" si="380"/>
        <v>2014</v>
      </c>
      <c r="V3508" s="40">
        <f t="shared" si="381"/>
        <v>2014</v>
      </c>
      <c r="W3508" s="50">
        <f t="shared" si="384"/>
        <v>45</v>
      </c>
    </row>
    <row r="3509" spans="1:23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13">
        <f t="shared" si="382"/>
        <v>104</v>
      </c>
      <c r="P3509" s="39">
        <f t="shared" si="383"/>
        <v>145</v>
      </c>
      <c r="Q3509" s="39" t="s">
        <v>8346</v>
      </c>
      <c r="R3509" s="39" t="s">
        <v>8316</v>
      </c>
      <c r="S3509" s="42">
        <f t="shared" si="378"/>
        <v>42491.922888159723</v>
      </c>
      <c r="T3509" s="42">
        <f t="shared" si="379"/>
        <v>42521.922888159723</v>
      </c>
      <c r="U3509" s="40">
        <f t="shared" si="380"/>
        <v>2016</v>
      </c>
      <c r="V3509" s="40">
        <f t="shared" si="381"/>
        <v>2016</v>
      </c>
      <c r="W3509" s="50">
        <f t="shared" si="384"/>
        <v>30</v>
      </c>
    </row>
    <row r="3510" spans="1:23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13">
        <f t="shared" si="382"/>
        <v>180</v>
      </c>
      <c r="P3510" s="39">
        <f t="shared" si="383"/>
        <v>12</v>
      </c>
      <c r="Q3510" s="39" t="s">
        <v>8346</v>
      </c>
      <c r="R3510" s="39" t="s">
        <v>8316</v>
      </c>
      <c r="S3510" s="42">
        <f t="shared" si="378"/>
        <v>42477.729783020834</v>
      </c>
      <c r="T3510" s="42">
        <f t="shared" si="379"/>
        <v>42500.875</v>
      </c>
      <c r="U3510" s="40">
        <f t="shared" si="380"/>
        <v>2016</v>
      </c>
      <c r="V3510" s="40">
        <f t="shared" si="381"/>
        <v>2016</v>
      </c>
      <c r="W3510" s="50">
        <f t="shared" si="384"/>
        <v>23.145216979166435</v>
      </c>
    </row>
    <row r="3511" spans="1:23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13">
        <f t="shared" si="382"/>
        <v>106</v>
      </c>
      <c r="P3511" s="39">
        <f t="shared" si="383"/>
        <v>96.67</v>
      </c>
      <c r="Q3511" s="39" t="s">
        <v>8346</v>
      </c>
      <c r="R3511" s="39" t="s">
        <v>8316</v>
      </c>
      <c r="S3511" s="42">
        <f t="shared" si="378"/>
        <v>41950.859567893516</v>
      </c>
      <c r="T3511" s="42">
        <f t="shared" si="379"/>
        <v>41964.204869212961</v>
      </c>
      <c r="U3511" s="40">
        <f t="shared" si="380"/>
        <v>2014</v>
      </c>
      <c r="V3511" s="40">
        <f t="shared" si="381"/>
        <v>2014</v>
      </c>
      <c r="W3511" s="50">
        <f t="shared" si="384"/>
        <v>13.345301319444843</v>
      </c>
    </row>
    <row r="3512" spans="1:23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13">
        <f t="shared" si="382"/>
        <v>101</v>
      </c>
      <c r="P3512" s="39">
        <f t="shared" si="383"/>
        <v>60.33</v>
      </c>
      <c r="Q3512" s="39" t="s">
        <v>8346</v>
      </c>
      <c r="R3512" s="39" t="s">
        <v>8316</v>
      </c>
      <c r="S3512" s="42">
        <f t="shared" si="378"/>
        <v>41802.620912569444</v>
      </c>
      <c r="T3512" s="42">
        <f t="shared" si="379"/>
        <v>41822.620912569444</v>
      </c>
      <c r="U3512" s="40">
        <f t="shared" si="380"/>
        <v>2014</v>
      </c>
      <c r="V3512" s="40">
        <f t="shared" si="381"/>
        <v>2014</v>
      </c>
      <c r="W3512" s="50">
        <f t="shared" si="384"/>
        <v>20</v>
      </c>
    </row>
    <row r="3513" spans="1:23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13">
        <f t="shared" si="382"/>
        <v>101</v>
      </c>
      <c r="P3513" s="39">
        <f t="shared" si="383"/>
        <v>79.89</v>
      </c>
      <c r="Q3513" s="39" t="s">
        <v>8346</v>
      </c>
      <c r="R3513" s="39" t="s">
        <v>8316</v>
      </c>
      <c r="S3513" s="42">
        <f t="shared" si="378"/>
        <v>41927.8737927662</v>
      </c>
      <c r="T3513" s="42">
        <f t="shared" si="379"/>
        <v>41950.770833333336</v>
      </c>
      <c r="U3513" s="40">
        <f t="shared" si="380"/>
        <v>2014</v>
      </c>
      <c r="V3513" s="40">
        <f t="shared" si="381"/>
        <v>2014</v>
      </c>
      <c r="W3513" s="50">
        <f t="shared" si="384"/>
        <v>22.897040567135264</v>
      </c>
    </row>
    <row r="3514" spans="1:23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13">
        <f t="shared" si="382"/>
        <v>100</v>
      </c>
      <c r="P3514" s="39">
        <f t="shared" si="383"/>
        <v>58.82</v>
      </c>
      <c r="Q3514" s="39" t="s">
        <v>8346</v>
      </c>
      <c r="R3514" s="39" t="s">
        <v>8316</v>
      </c>
      <c r="S3514" s="42">
        <f t="shared" si="378"/>
        <v>42057.536951296293</v>
      </c>
      <c r="T3514" s="42">
        <f t="shared" si="379"/>
        <v>42117.495289259263</v>
      </c>
      <c r="U3514" s="40">
        <f t="shared" si="380"/>
        <v>2015</v>
      </c>
      <c r="V3514" s="40">
        <f t="shared" si="381"/>
        <v>2015</v>
      </c>
      <c r="W3514" s="50">
        <f t="shared" si="384"/>
        <v>59.958337962969381</v>
      </c>
    </row>
    <row r="3515" spans="1:23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13">
        <f t="shared" si="382"/>
        <v>118</v>
      </c>
      <c r="P3515" s="39">
        <f t="shared" si="383"/>
        <v>75.34</v>
      </c>
      <c r="Q3515" s="39" t="s">
        <v>8346</v>
      </c>
      <c r="R3515" s="39" t="s">
        <v>8316</v>
      </c>
      <c r="S3515" s="42">
        <f t="shared" si="378"/>
        <v>41781.096205000002</v>
      </c>
      <c r="T3515" s="42">
        <f t="shared" si="379"/>
        <v>41794.207649768519</v>
      </c>
      <c r="U3515" s="40">
        <f t="shared" si="380"/>
        <v>2014</v>
      </c>
      <c r="V3515" s="40">
        <f t="shared" si="381"/>
        <v>2014</v>
      </c>
      <c r="W3515" s="50">
        <f t="shared" si="384"/>
        <v>13.111444768517686</v>
      </c>
    </row>
    <row r="3516" spans="1:23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13">
        <f t="shared" si="382"/>
        <v>110</v>
      </c>
      <c r="P3516" s="39">
        <f t="shared" si="383"/>
        <v>55</v>
      </c>
      <c r="Q3516" s="39" t="s">
        <v>8346</v>
      </c>
      <c r="R3516" s="39" t="s">
        <v>8316</v>
      </c>
      <c r="S3516" s="42">
        <f t="shared" si="378"/>
        <v>42020.846673055552</v>
      </c>
      <c r="T3516" s="42">
        <f t="shared" si="379"/>
        <v>42037.207640509267</v>
      </c>
      <c r="U3516" s="40">
        <f t="shared" si="380"/>
        <v>2015</v>
      </c>
      <c r="V3516" s="40">
        <f t="shared" si="381"/>
        <v>2015</v>
      </c>
      <c r="W3516" s="50">
        <f t="shared" si="384"/>
        <v>16.360967453714693</v>
      </c>
    </row>
    <row r="3517" spans="1:23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13">
        <f t="shared" si="382"/>
        <v>103</v>
      </c>
      <c r="P3517" s="39">
        <f t="shared" si="383"/>
        <v>66.959999999999994</v>
      </c>
      <c r="Q3517" s="39" t="s">
        <v>8346</v>
      </c>
      <c r="R3517" s="39" t="s">
        <v>8316</v>
      </c>
      <c r="S3517" s="42">
        <f t="shared" si="378"/>
        <v>42125.772814479162</v>
      </c>
      <c r="T3517" s="42">
        <f t="shared" si="379"/>
        <v>42155.772814479162</v>
      </c>
      <c r="U3517" s="40">
        <f t="shared" si="380"/>
        <v>2015</v>
      </c>
      <c r="V3517" s="40">
        <f t="shared" si="381"/>
        <v>2015</v>
      </c>
      <c r="W3517" s="50">
        <f t="shared" si="384"/>
        <v>30</v>
      </c>
    </row>
    <row r="3518" spans="1:23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13">
        <f t="shared" si="382"/>
        <v>100</v>
      </c>
      <c r="P3518" s="39">
        <f t="shared" si="383"/>
        <v>227.27</v>
      </c>
      <c r="Q3518" s="39" t="s">
        <v>8346</v>
      </c>
      <c r="R3518" s="39" t="s">
        <v>8316</v>
      </c>
      <c r="S3518" s="42">
        <f t="shared" si="378"/>
        <v>41856.010077199076</v>
      </c>
      <c r="T3518" s="42">
        <f t="shared" si="379"/>
        <v>41890.125002314817</v>
      </c>
      <c r="U3518" s="40">
        <f t="shared" si="380"/>
        <v>2014</v>
      </c>
      <c r="V3518" s="40">
        <f t="shared" si="381"/>
        <v>2014</v>
      </c>
      <c r="W3518" s="50">
        <f t="shared" si="384"/>
        <v>34.114925115740334</v>
      </c>
    </row>
    <row r="3519" spans="1:23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13">
        <f t="shared" si="382"/>
        <v>100</v>
      </c>
      <c r="P3519" s="39">
        <f t="shared" si="383"/>
        <v>307.69</v>
      </c>
      <c r="Q3519" s="39" t="s">
        <v>8346</v>
      </c>
      <c r="R3519" s="39" t="s">
        <v>8316</v>
      </c>
      <c r="S3519" s="42">
        <f t="shared" si="378"/>
        <v>41794.817530486114</v>
      </c>
      <c r="T3519" s="42">
        <f t="shared" si="379"/>
        <v>41824.458340277779</v>
      </c>
      <c r="U3519" s="40">
        <f t="shared" si="380"/>
        <v>2014</v>
      </c>
      <c r="V3519" s="40">
        <f t="shared" si="381"/>
        <v>2014</v>
      </c>
      <c r="W3519" s="50">
        <f t="shared" si="384"/>
        <v>29.640809791664651</v>
      </c>
    </row>
    <row r="3520" spans="1:23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13">
        <f t="shared" si="382"/>
        <v>110</v>
      </c>
      <c r="P3520" s="39">
        <f t="shared" si="383"/>
        <v>50.02</v>
      </c>
      <c r="Q3520" s="39" t="s">
        <v>8346</v>
      </c>
      <c r="R3520" s="39" t="s">
        <v>8316</v>
      </c>
      <c r="S3520" s="42">
        <f t="shared" si="378"/>
        <v>41893.78355670139</v>
      </c>
      <c r="T3520" s="42">
        <f t="shared" si="379"/>
        <v>41914.597924305555</v>
      </c>
      <c r="U3520" s="40">
        <f t="shared" si="380"/>
        <v>2014</v>
      </c>
      <c r="V3520" s="40">
        <f t="shared" si="381"/>
        <v>2014</v>
      </c>
      <c r="W3520" s="50">
        <f t="shared" si="384"/>
        <v>20.814367604165454</v>
      </c>
    </row>
    <row r="3521" spans="1:23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13">
        <f t="shared" si="382"/>
        <v>101</v>
      </c>
      <c r="P3521" s="39">
        <f t="shared" si="383"/>
        <v>72.39</v>
      </c>
      <c r="Q3521" s="39" t="s">
        <v>8346</v>
      </c>
      <c r="R3521" s="39" t="s">
        <v>8316</v>
      </c>
      <c r="S3521" s="42">
        <f t="shared" si="378"/>
        <v>42037.598969328705</v>
      </c>
      <c r="T3521" s="42">
        <f t="shared" si="379"/>
        <v>42067.598969328705</v>
      </c>
      <c r="U3521" s="40">
        <f t="shared" si="380"/>
        <v>2015</v>
      </c>
      <c r="V3521" s="40">
        <f t="shared" si="381"/>
        <v>2015</v>
      </c>
      <c r="W3521" s="50">
        <f t="shared" si="384"/>
        <v>30</v>
      </c>
    </row>
    <row r="3522" spans="1:23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13">
        <f t="shared" si="382"/>
        <v>101</v>
      </c>
      <c r="P3522" s="39">
        <f t="shared" si="383"/>
        <v>95.95</v>
      </c>
      <c r="Q3522" s="39" t="s">
        <v>8346</v>
      </c>
      <c r="R3522" s="39" t="s">
        <v>8316</v>
      </c>
      <c r="S3522" s="42">
        <f t="shared" ref="S3522:S3585" si="385">((((LEFT(J3522,10) &amp; "." &amp; RIGHT(J3522,3))/60)/60)/24)+DATE(1970,1,1)</f>
        <v>42227.824217731482</v>
      </c>
      <c r="T3522" s="42">
        <f t="shared" ref="T3522:T3585" si="386">((((LEFT(I3522,10) &amp; "." &amp; RIGHT(I3522,3))/60)/60)/24)+DATE(1970,1,1)</f>
        <v>42253.574308101852</v>
      </c>
      <c r="U3522" s="40">
        <f t="shared" ref="U3522:U3585" si="387">YEAR(T3522)</f>
        <v>2015</v>
      </c>
      <c r="V3522" s="40">
        <f t="shared" ref="V3522:V3585" si="388">YEAR(S3522)</f>
        <v>2015</v>
      </c>
      <c r="W3522" s="50">
        <f t="shared" si="384"/>
        <v>25.750090370369435</v>
      </c>
    </row>
    <row r="3523" spans="1:23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13">
        <f t="shared" ref="O3523:O3586" si="389">IFERROR(ROUND(E3523/D3523*100,0),"no backers")</f>
        <v>169</v>
      </c>
      <c r="P3523" s="39">
        <f t="shared" ref="P3523:P3586" si="390">IFERROR(ROUND(E3523/L3523,2),0)</f>
        <v>45.62</v>
      </c>
      <c r="Q3523" s="39" t="s">
        <v>8346</v>
      </c>
      <c r="R3523" s="39" t="s">
        <v>8316</v>
      </c>
      <c r="S3523" s="42">
        <f t="shared" si="385"/>
        <v>41881.361342824071</v>
      </c>
      <c r="T3523" s="42">
        <f t="shared" si="386"/>
        <v>41911.361342824071</v>
      </c>
      <c r="U3523" s="40">
        <f t="shared" si="387"/>
        <v>2014</v>
      </c>
      <c r="V3523" s="40">
        <f t="shared" si="388"/>
        <v>2014</v>
      </c>
      <c r="W3523" s="50">
        <f t="shared" ref="W3523:W3586" si="391">T3523-S3523</f>
        <v>30</v>
      </c>
    </row>
    <row r="3524" spans="1:23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13">
        <f t="shared" si="389"/>
        <v>100</v>
      </c>
      <c r="P3524" s="39">
        <f t="shared" si="390"/>
        <v>41.03</v>
      </c>
      <c r="Q3524" s="39" t="s">
        <v>8346</v>
      </c>
      <c r="R3524" s="39" t="s">
        <v>8316</v>
      </c>
      <c r="S3524" s="42">
        <f t="shared" si="385"/>
        <v>42234.789887106483</v>
      </c>
      <c r="T3524" s="42">
        <f t="shared" si="386"/>
        <v>42262.420839814818</v>
      </c>
      <c r="U3524" s="40">
        <f t="shared" si="387"/>
        <v>2015</v>
      </c>
      <c r="V3524" s="40">
        <f t="shared" si="388"/>
        <v>2015</v>
      </c>
      <c r="W3524" s="50">
        <f t="shared" si="391"/>
        <v>27.630952708335826</v>
      </c>
    </row>
    <row r="3525" spans="1:23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13">
        <f t="shared" si="389"/>
        <v>114</v>
      </c>
      <c r="P3525" s="39">
        <f t="shared" si="390"/>
        <v>56.83</v>
      </c>
      <c r="Q3525" s="39" t="s">
        <v>8346</v>
      </c>
      <c r="R3525" s="39" t="s">
        <v>8316</v>
      </c>
      <c r="S3525" s="42">
        <f t="shared" si="385"/>
        <v>42581.397548009263</v>
      </c>
      <c r="T3525" s="42">
        <f t="shared" si="386"/>
        <v>42638.958337962962</v>
      </c>
      <c r="U3525" s="40">
        <f t="shared" si="387"/>
        <v>2016</v>
      </c>
      <c r="V3525" s="40">
        <f t="shared" si="388"/>
        <v>2016</v>
      </c>
      <c r="W3525" s="50">
        <f t="shared" si="391"/>
        <v>57.560789953698986</v>
      </c>
    </row>
    <row r="3526" spans="1:23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13">
        <f t="shared" si="389"/>
        <v>102</v>
      </c>
      <c r="P3526" s="39">
        <f t="shared" si="390"/>
        <v>137.24</v>
      </c>
      <c r="Q3526" s="39" t="s">
        <v>8346</v>
      </c>
      <c r="R3526" s="39" t="s">
        <v>8316</v>
      </c>
      <c r="S3526" s="42">
        <f t="shared" si="385"/>
        <v>41880.763580706014</v>
      </c>
      <c r="T3526" s="42">
        <f t="shared" si="386"/>
        <v>41895.166675925924</v>
      </c>
      <c r="U3526" s="40">
        <f t="shared" si="387"/>
        <v>2014</v>
      </c>
      <c r="V3526" s="40">
        <f t="shared" si="388"/>
        <v>2014</v>
      </c>
      <c r="W3526" s="50">
        <f t="shared" si="391"/>
        <v>14.403095219910028</v>
      </c>
    </row>
    <row r="3527" spans="1:23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13">
        <f t="shared" si="389"/>
        <v>106</v>
      </c>
      <c r="P3527" s="39">
        <f t="shared" si="390"/>
        <v>75.709999999999994</v>
      </c>
      <c r="Q3527" s="39" t="s">
        <v>8346</v>
      </c>
      <c r="R3527" s="39" t="s">
        <v>8316</v>
      </c>
      <c r="S3527" s="42">
        <f t="shared" si="385"/>
        <v>42214.695672523143</v>
      </c>
      <c r="T3527" s="42">
        <f t="shared" si="386"/>
        <v>42225.666666666672</v>
      </c>
      <c r="U3527" s="40">
        <f t="shared" si="387"/>
        <v>2015</v>
      </c>
      <c r="V3527" s="40">
        <f t="shared" si="388"/>
        <v>2015</v>
      </c>
      <c r="W3527" s="50">
        <f t="shared" si="391"/>
        <v>10.970994143528515</v>
      </c>
    </row>
    <row r="3528" spans="1:23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13">
        <f t="shared" si="389"/>
        <v>102</v>
      </c>
      <c r="P3528" s="39">
        <f t="shared" si="390"/>
        <v>99</v>
      </c>
      <c r="Q3528" s="39" t="s">
        <v>8346</v>
      </c>
      <c r="R3528" s="39" t="s">
        <v>8316</v>
      </c>
      <c r="S3528" s="42">
        <f t="shared" si="385"/>
        <v>42460.335316793979</v>
      </c>
      <c r="T3528" s="42">
        <f t="shared" si="386"/>
        <v>42488.249307175924</v>
      </c>
      <c r="U3528" s="40">
        <f t="shared" si="387"/>
        <v>2016</v>
      </c>
      <c r="V3528" s="40">
        <f t="shared" si="388"/>
        <v>2016</v>
      </c>
      <c r="W3528" s="50">
        <f t="shared" si="391"/>
        <v>27.913990381945041</v>
      </c>
    </row>
    <row r="3529" spans="1:23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13">
        <f t="shared" si="389"/>
        <v>117</v>
      </c>
      <c r="P3529" s="39">
        <f t="shared" si="390"/>
        <v>81.569999999999993</v>
      </c>
      <c r="Q3529" s="39" t="s">
        <v>8346</v>
      </c>
      <c r="R3529" s="39" t="s">
        <v>8316</v>
      </c>
      <c r="S3529" s="42">
        <f t="shared" si="385"/>
        <v>42167.023208391198</v>
      </c>
      <c r="T3529" s="42">
        <f t="shared" si="386"/>
        <v>42196.165973842595</v>
      </c>
      <c r="U3529" s="40">
        <f t="shared" si="387"/>
        <v>2015</v>
      </c>
      <c r="V3529" s="40">
        <f t="shared" si="388"/>
        <v>2015</v>
      </c>
      <c r="W3529" s="50">
        <f t="shared" si="391"/>
        <v>29.142765451397281</v>
      </c>
    </row>
    <row r="3530" spans="1:23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13">
        <f t="shared" si="389"/>
        <v>101</v>
      </c>
      <c r="P3530" s="39">
        <f t="shared" si="390"/>
        <v>45.11</v>
      </c>
      <c r="Q3530" s="39" t="s">
        <v>8346</v>
      </c>
      <c r="R3530" s="39" t="s">
        <v>8316</v>
      </c>
      <c r="S3530" s="42">
        <f t="shared" si="385"/>
        <v>42733.501376365741</v>
      </c>
      <c r="T3530" s="42">
        <f t="shared" si="386"/>
        <v>42753.501376365741</v>
      </c>
      <c r="U3530" s="40">
        <f t="shared" si="387"/>
        <v>2017</v>
      </c>
      <c r="V3530" s="40">
        <f t="shared" si="388"/>
        <v>2016</v>
      </c>
      <c r="W3530" s="50">
        <f t="shared" si="391"/>
        <v>20</v>
      </c>
    </row>
    <row r="3531" spans="1:23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13">
        <f t="shared" si="389"/>
        <v>132</v>
      </c>
      <c r="P3531" s="39">
        <f t="shared" si="390"/>
        <v>36.67</v>
      </c>
      <c r="Q3531" s="39" t="s">
        <v>8346</v>
      </c>
      <c r="R3531" s="39" t="s">
        <v>8316</v>
      </c>
      <c r="S3531" s="42">
        <f t="shared" si="385"/>
        <v>42177.761782615737</v>
      </c>
      <c r="T3531" s="42">
        <f t="shared" si="386"/>
        <v>42198.041668981481</v>
      </c>
      <c r="U3531" s="40">
        <f t="shared" si="387"/>
        <v>2015</v>
      </c>
      <c r="V3531" s="40">
        <f t="shared" si="388"/>
        <v>2015</v>
      </c>
      <c r="W3531" s="50">
        <f t="shared" si="391"/>
        <v>20.27988636574446</v>
      </c>
    </row>
    <row r="3532" spans="1:23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13">
        <f t="shared" si="389"/>
        <v>100</v>
      </c>
      <c r="P3532" s="39">
        <f t="shared" si="390"/>
        <v>125</v>
      </c>
      <c r="Q3532" s="39" t="s">
        <v>8346</v>
      </c>
      <c r="R3532" s="39" t="s">
        <v>8316</v>
      </c>
      <c r="S3532" s="42">
        <f t="shared" si="385"/>
        <v>42442.623345567132</v>
      </c>
      <c r="T3532" s="42">
        <f t="shared" si="386"/>
        <v>42470.833337962962</v>
      </c>
      <c r="U3532" s="40">
        <f t="shared" si="387"/>
        <v>2016</v>
      </c>
      <c r="V3532" s="40">
        <f t="shared" si="388"/>
        <v>2016</v>
      </c>
      <c r="W3532" s="50">
        <f t="shared" si="391"/>
        <v>28.209992395830341</v>
      </c>
    </row>
    <row r="3533" spans="1:23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13">
        <f t="shared" si="389"/>
        <v>128</v>
      </c>
      <c r="P3533" s="39">
        <f t="shared" si="390"/>
        <v>49.23</v>
      </c>
      <c r="Q3533" s="39" t="s">
        <v>8346</v>
      </c>
      <c r="R3533" s="39" t="s">
        <v>8316</v>
      </c>
      <c r="S3533" s="42">
        <f t="shared" si="385"/>
        <v>42521.654332569451</v>
      </c>
      <c r="T3533" s="42">
        <f t="shared" si="386"/>
        <v>42551.654332569451</v>
      </c>
      <c r="U3533" s="40">
        <f t="shared" si="387"/>
        <v>2016</v>
      </c>
      <c r="V3533" s="40">
        <f t="shared" si="388"/>
        <v>2016</v>
      </c>
      <c r="W3533" s="50">
        <f t="shared" si="391"/>
        <v>30</v>
      </c>
    </row>
    <row r="3534" spans="1:23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13">
        <f t="shared" si="389"/>
        <v>119</v>
      </c>
      <c r="P3534" s="39">
        <f t="shared" si="390"/>
        <v>42.3</v>
      </c>
      <c r="Q3534" s="39" t="s">
        <v>8346</v>
      </c>
      <c r="R3534" s="39" t="s">
        <v>8316</v>
      </c>
      <c r="S3534" s="42">
        <f t="shared" si="385"/>
        <v>41884.599859108792</v>
      </c>
      <c r="T3534" s="42">
        <f t="shared" si="386"/>
        <v>41900.165980787038</v>
      </c>
      <c r="U3534" s="40">
        <f t="shared" si="387"/>
        <v>2014</v>
      </c>
      <c r="V3534" s="40">
        <f t="shared" si="388"/>
        <v>2014</v>
      </c>
      <c r="W3534" s="50">
        <f t="shared" si="391"/>
        <v>15.566121678246418</v>
      </c>
    </row>
    <row r="3535" spans="1:23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13">
        <f t="shared" si="389"/>
        <v>126</v>
      </c>
      <c r="P3535" s="39">
        <f t="shared" si="390"/>
        <v>78.88</v>
      </c>
      <c r="Q3535" s="39" t="s">
        <v>8346</v>
      </c>
      <c r="R3535" s="39" t="s">
        <v>8316</v>
      </c>
      <c r="S3535" s="42">
        <f t="shared" si="385"/>
        <v>42289.761201006942</v>
      </c>
      <c r="T3535" s="42">
        <f t="shared" si="386"/>
        <v>42319.80286304398</v>
      </c>
      <c r="U3535" s="40">
        <f t="shared" si="387"/>
        <v>2015</v>
      </c>
      <c r="V3535" s="40">
        <f t="shared" si="388"/>
        <v>2015</v>
      </c>
      <c r="W3535" s="50">
        <f t="shared" si="391"/>
        <v>30.041662037037895</v>
      </c>
    </row>
    <row r="3536" spans="1:23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13">
        <f t="shared" si="389"/>
        <v>156</v>
      </c>
      <c r="P3536" s="39">
        <f t="shared" si="390"/>
        <v>38.28</v>
      </c>
      <c r="Q3536" s="39" t="s">
        <v>8346</v>
      </c>
      <c r="R3536" s="39" t="s">
        <v>8316</v>
      </c>
      <c r="S3536" s="42">
        <f t="shared" si="385"/>
        <v>42243.625273414349</v>
      </c>
      <c r="T3536" s="42">
        <f t="shared" si="386"/>
        <v>42278.625273414349</v>
      </c>
      <c r="U3536" s="40">
        <f t="shared" si="387"/>
        <v>2015</v>
      </c>
      <c r="V3536" s="40">
        <f t="shared" si="388"/>
        <v>2015</v>
      </c>
      <c r="W3536" s="50">
        <f t="shared" si="391"/>
        <v>35</v>
      </c>
    </row>
    <row r="3537" spans="1:23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13">
        <f t="shared" si="389"/>
        <v>103</v>
      </c>
      <c r="P3537" s="39">
        <f t="shared" si="390"/>
        <v>44.85</v>
      </c>
      <c r="Q3537" s="39" t="s">
        <v>8346</v>
      </c>
      <c r="R3537" s="39" t="s">
        <v>8316</v>
      </c>
      <c r="S3537" s="42">
        <f t="shared" si="385"/>
        <v>42248.640172569445</v>
      </c>
      <c r="T3537" s="42">
        <f t="shared" si="386"/>
        <v>42279.750009259253</v>
      </c>
      <c r="U3537" s="40">
        <f t="shared" si="387"/>
        <v>2015</v>
      </c>
      <c r="V3537" s="40">
        <f t="shared" si="388"/>
        <v>2015</v>
      </c>
      <c r="W3537" s="50">
        <f t="shared" si="391"/>
        <v>31.109836689807707</v>
      </c>
    </row>
    <row r="3538" spans="1:23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13">
        <f t="shared" si="389"/>
        <v>153</v>
      </c>
      <c r="P3538" s="39">
        <f t="shared" si="390"/>
        <v>13.53</v>
      </c>
      <c r="Q3538" s="39" t="s">
        <v>8346</v>
      </c>
      <c r="R3538" s="39" t="s">
        <v>8316</v>
      </c>
      <c r="S3538" s="42">
        <f t="shared" si="385"/>
        <v>42328.727146122685</v>
      </c>
      <c r="T3538" s="42">
        <f t="shared" si="386"/>
        <v>42358.499314120374</v>
      </c>
      <c r="U3538" s="40">
        <f t="shared" si="387"/>
        <v>2015</v>
      </c>
      <c r="V3538" s="40">
        <f t="shared" si="388"/>
        <v>2015</v>
      </c>
      <c r="W3538" s="50">
        <f t="shared" si="391"/>
        <v>29.772167997689394</v>
      </c>
    </row>
    <row r="3539" spans="1:23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13">
        <f t="shared" si="389"/>
        <v>180</v>
      </c>
      <c r="P3539" s="39">
        <f t="shared" si="390"/>
        <v>43.5</v>
      </c>
      <c r="Q3539" s="39" t="s">
        <v>8346</v>
      </c>
      <c r="R3539" s="39" t="s">
        <v>8316</v>
      </c>
      <c r="S3539" s="42">
        <f t="shared" si="385"/>
        <v>41923.354354351854</v>
      </c>
      <c r="T3539" s="42">
        <f t="shared" si="386"/>
        <v>41960.332640509267</v>
      </c>
      <c r="U3539" s="40">
        <f t="shared" si="387"/>
        <v>2014</v>
      </c>
      <c r="V3539" s="40">
        <f t="shared" si="388"/>
        <v>2014</v>
      </c>
      <c r="W3539" s="50">
        <f t="shared" si="391"/>
        <v>36.978286157413095</v>
      </c>
    </row>
    <row r="3540" spans="1:23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13">
        <f t="shared" si="389"/>
        <v>128</v>
      </c>
      <c r="P3540" s="39">
        <f t="shared" si="390"/>
        <v>30.95</v>
      </c>
      <c r="Q3540" s="39" t="s">
        <v>8346</v>
      </c>
      <c r="R3540" s="39" t="s">
        <v>8316</v>
      </c>
      <c r="S3540" s="42">
        <f t="shared" si="385"/>
        <v>42571.42060347223</v>
      </c>
      <c r="T3540" s="42">
        <f t="shared" si="386"/>
        <v>42599.420605787032</v>
      </c>
      <c r="U3540" s="40">
        <f t="shared" si="387"/>
        <v>2016</v>
      </c>
      <c r="V3540" s="40">
        <f t="shared" si="388"/>
        <v>2016</v>
      </c>
      <c r="W3540" s="50">
        <f t="shared" si="391"/>
        <v>28.000002314802259</v>
      </c>
    </row>
    <row r="3541" spans="1:23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13">
        <f t="shared" si="389"/>
        <v>120</v>
      </c>
      <c r="P3541" s="39">
        <f t="shared" si="390"/>
        <v>55.23</v>
      </c>
      <c r="Q3541" s="39" t="s">
        <v>8346</v>
      </c>
      <c r="R3541" s="39" t="s">
        <v>8316</v>
      </c>
      <c r="S3541" s="42">
        <f t="shared" si="385"/>
        <v>42600.756050023148</v>
      </c>
      <c r="T3541" s="42">
        <f t="shared" si="386"/>
        <v>42621.756043078698</v>
      </c>
      <c r="U3541" s="40">
        <f t="shared" si="387"/>
        <v>2016</v>
      </c>
      <c r="V3541" s="40">
        <f t="shared" si="388"/>
        <v>2016</v>
      </c>
      <c r="W3541" s="50">
        <f t="shared" si="391"/>
        <v>20.999993055549567</v>
      </c>
    </row>
    <row r="3542" spans="1:23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13">
        <f t="shared" si="389"/>
        <v>123</v>
      </c>
      <c r="P3542" s="39">
        <f t="shared" si="390"/>
        <v>46.13</v>
      </c>
      <c r="Q3542" s="39" t="s">
        <v>8346</v>
      </c>
      <c r="R3542" s="39" t="s">
        <v>8316</v>
      </c>
      <c r="S3542" s="42">
        <f t="shared" si="385"/>
        <v>42517.003373738422</v>
      </c>
      <c r="T3542" s="42">
        <f t="shared" si="386"/>
        <v>42547.003373738422</v>
      </c>
      <c r="U3542" s="40">
        <f t="shared" si="387"/>
        <v>2016</v>
      </c>
      <c r="V3542" s="40">
        <f t="shared" si="388"/>
        <v>2016</v>
      </c>
      <c r="W3542" s="50">
        <f t="shared" si="391"/>
        <v>30</v>
      </c>
    </row>
    <row r="3543" spans="1:23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13">
        <f t="shared" si="389"/>
        <v>105</v>
      </c>
      <c r="P3543" s="39">
        <f t="shared" si="390"/>
        <v>39.380000000000003</v>
      </c>
      <c r="Q3543" s="39" t="s">
        <v>8346</v>
      </c>
      <c r="R3543" s="39" t="s">
        <v>8316</v>
      </c>
      <c r="S3543" s="42">
        <f t="shared" si="385"/>
        <v>42222.730037905094</v>
      </c>
      <c r="T3543" s="42">
        <f t="shared" si="386"/>
        <v>42247.730037905094</v>
      </c>
      <c r="U3543" s="40">
        <f t="shared" si="387"/>
        <v>2015</v>
      </c>
      <c r="V3543" s="40">
        <f t="shared" si="388"/>
        <v>2015</v>
      </c>
      <c r="W3543" s="50">
        <f t="shared" si="391"/>
        <v>25</v>
      </c>
    </row>
    <row r="3544" spans="1:23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13">
        <f t="shared" si="389"/>
        <v>102</v>
      </c>
      <c r="P3544" s="39">
        <f t="shared" si="390"/>
        <v>66.150000000000006</v>
      </c>
      <c r="Q3544" s="39" t="s">
        <v>8346</v>
      </c>
      <c r="R3544" s="39" t="s">
        <v>8316</v>
      </c>
      <c r="S3544" s="42">
        <f t="shared" si="385"/>
        <v>41829.599801180557</v>
      </c>
      <c r="T3544" s="42">
        <f t="shared" si="386"/>
        <v>41889.599801180557</v>
      </c>
      <c r="U3544" s="40">
        <f t="shared" si="387"/>
        <v>2014</v>
      </c>
      <c r="V3544" s="40">
        <f t="shared" si="388"/>
        <v>2014</v>
      </c>
      <c r="W3544" s="50">
        <f t="shared" si="391"/>
        <v>60</v>
      </c>
    </row>
    <row r="3545" spans="1:23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13">
        <f t="shared" si="389"/>
        <v>105</v>
      </c>
      <c r="P3545" s="39">
        <f t="shared" si="390"/>
        <v>54.14</v>
      </c>
      <c r="Q3545" s="39" t="s">
        <v>8346</v>
      </c>
      <c r="R3545" s="39" t="s">
        <v>8316</v>
      </c>
      <c r="S3545" s="42">
        <f t="shared" si="385"/>
        <v>42150.755320127311</v>
      </c>
      <c r="T3545" s="42">
        <f t="shared" si="386"/>
        <v>42180.755320127311</v>
      </c>
      <c r="U3545" s="40">
        <f t="shared" si="387"/>
        <v>2015</v>
      </c>
      <c r="V3545" s="40">
        <f t="shared" si="388"/>
        <v>2015</v>
      </c>
      <c r="W3545" s="50">
        <f t="shared" si="391"/>
        <v>30</v>
      </c>
    </row>
    <row r="3546" spans="1:23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13">
        <f t="shared" si="389"/>
        <v>100</v>
      </c>
      <c r="P3546" s="39">
        <f t="shared" si="390"/>
        <v>104.17</v>
      </c>
      <c r="Q3546" s="39" t="s">
        <v>8346</v>
      </c>
      <c r="R3546" s="39" t="s">
        <v>8316</v>
      </c>
      <c r="S3546" s="42">
        <f t="shared" si="385"/>
        <v>42040.831681215277</v>
      </c>
      <c r="T3546" s="42">
        <f t="shared" si="386"/>
        <v>42070.831681215277</v>
      </c>
      <c r="U3546" s="40">
        <f t="shared" si="387"/>
        <v>2015</v>
      </c>
      <c r="V3546" s="40">
        <f t="shared" si="388"/>
        <v>2015</v>
      </c>
      <c r="W3546" s="50">
        <f t="shared" si="391"/>
        <v>30</v>
      </c>
    </row>
    <row r="3547" spans="1:23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13">
        <f t="shared" si="389"/>
        <v>100</v>
      </c>
      <c r="P3547" s="39">
        <f t="shared" si="390"/>
        <v>31.38</v>
      </c>
      <c r="Q3547" s="39" t="s">
        <v>8346</v>
      </c>
      <c r="R3547" s="39" t="s">
        <v>8316</v>
      </c>
      <c r="S3547" s="42">
        <f t="shared" si="385"/>
        <v>42075.807397673605</v>
      </c>
      <c r="T3547" s="42">
        <f t="shared" si="386"/>
        <v>42105.807397673605</v>
      </c>
      <c r="U3547" s="40">
        <f t="shared" si="387"/>
        <v>2015</v>
      </c>
      <c r="V3547" s="40">
        <f t="shared" si="388"/>
        <v>2015</v>
      </c>
      <c r="W3547" s="50">
        <f t="shared" si="391"/>
        <v>30</v>
      </c>
    </row>
    <row r="3548" spans="1:23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13">
        <f t="shared" si="389"/>
        <v>102</v>
      </c>
      <c r="P3548" s="39">
        <f t="shared" si="390"/>
        <v>59.21</v>
      </c>
      <c r="Q3548" s="39" t="s">
        <v>8346</v>
      </c>
      <c r="R3548" s="39" t="s">
        <v>8316</v>
      </c>
      <c r="S3548" s="42">
        <f t="shared" si="385"/>
        <v>42073.660702361114</v>
      </c>
      <c r="T3548" s="42">
        <f t="shared" si="386"/>
        <v>42095.165980787038</v>
      </c>
      <c r="U3548" s="40">
        <f t="shared" si="387"/>
        <v>2015</v>
      </c>
      <c r="V3548" s="40">
        <f t="shared" si="388"/>
        <v>2015</v>
      </c>
      <c r="W3548" s="50">
        <f t="shared" si="391"/>
        <v>21.505278425924189</v>
      </c>
    </row>
    <row r="3549" spans="1:23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13">
        <f t="shared" si="389"/>
        <v>114</v>
      </c>
      <c r="P3549" s="39">
        <f t="shared" si="390"/>
        <v>119.18</v>
      </c>
      <c r="Q3549" s="39" t="s">
        <v>8346</v>
      </c>
      <c r="R3549" s="39" t="s">
        <v>8316</v>
      </c>
      <c r="S3549" s="42">
        <f t="shared" si="385"/>
        <v>42480.078717604163</v>
      </c>
      <c r="T3549" s="42">
        <f t="shared" si="386"/>
        <v>42504.165976157412</v>
      </c>
      <c r="U3549" s="40">
        <f t="shared" si="387"/>
        <v>2016</v>
      </c>
      <c r="V3549" s="40">
        <f t="shared" si="388"/>
        <v>2016</v>
      </c>
      <c r="W3549" s="50">
        <f t="shared" si="391"/>
        <v>24.08725855324883</v>
      </c>
    </row>
    <row r="3550" spans="1:23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13">
        <f t="shared" si="389"/>
        <v>102</v>
      </c>
      <c r="P3550" s="39">
        <f t="shared" si="390"/>
        <v>164.62</v>
      </c>
      <c r="Q3550" s="39" t="s">
        <v>8346</v>
      </c>
      <c r="R3550" s="39" t="s">
        <v>8316</v>
      </c>
      <c r="S3550" s="42">
        <f t="shared" si="385"/>
        <v>42411.942294143519</v>
      </c>
      <c r="T3550" s="42">
        <f t="shared" si="386"/>
        <v>42434.041673611107</v>
      </c>
      <c r="U3550" s="40">
        <f t="shared" si="387"/>
        <v>2016</v>
      </c>
      <c r="V3550" s="40">
        <f t="shared" si="388"/>
        <v>2016</v>
      </c>
      <c r="W3550" s="50">
        <f t="shared" si="391"/>
        <v>22.099379467588733</v>
      </c>
    </row>
    <row r="3551" spans="1:23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13">
        <f t="shared" si="389"/>
        <v>102</v>
      </c>
      <c r="P3551" s="39">
        <f t="shared" si="390"/>
        <v>24.29</v>
      </c>
      <c r="Q3551" s="39" t="s">
        <v>8346</v>
      </c>
      <c r="R3551" s="39" t="s">
        <v>8316</v>
      </c>
      <c r="S3551" s="42">
        <f t="shared" si="385"/>
        <v>42223.394371215283</v>
      </c>
      <c r="T3551" s="42">
        <f t="shared" si="386"/>
        <v>42251.394373530093</v>
      </c>
      <c r="U3551" s="40">
        <f t="shared" si="387"/>
        <v>2015</v>
      </c>
      <c r="V3551" s="40">
        <f t="shared" si="388"/>
        <v>2015</v>
      </c>
      <c r="W3551" s="50">
        <f t="shared" si="391"/>
        <v>28.000002314809535</v>
      </c>
    </row>
    <row r="3552" spans="1:23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13">
        <f t="shared" si="389"/>
        <v>105</v>
      </c>
      <c r="P3552" s="39">
        <f t="shared" si="390"/>
        <v>40.94</v>
      </c>
      <c r="Q3552" s="39" t="s">
        <v>8346</v>
      </c>
      <c r="R3552" s="39" t="s">
        <v>8316</v>
      </c>
      <c r="S3552" s="42">
        <f t="shared" si="385"/>
        <v>42462.893499976853</v>
      </c>
      <c r="T3552" s="42">
        <f t="shared" si="386"/>
        <v>42492.893499976853</v>
      </c>
      <c r="U3552" s="40">
        <f t="shared" si="387"/>
        <v>2016</v>
      </c>
      <c r="V3552" s="40">
        <f t="shared" si="388"/>
        <v>2016</v>
      </c>
      <c r="W3552" s="50">
        <f t="shared" si="391"/>
        <v>30</v>
      </c>
    </row>
    <row r="3553" spans="1:23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13">
        <f t="shared" si="389"/>
        <v>102</v>
      </c>
      <c r="P3553" s="39">
        <f t="shared" si="390"/>
        <v>61.1</v>
      </c>
      <c r="Q3553" s="39" t="s">
        <v>8346</v>
      </c>
      <c r="R3553" s="39" t="s">
        <v>8316</v>
      </c>
      <c r="S3553" s="42">
        <f t="shared" si="385"/>
        <v>41753.515858449078</v>
      </c>
      <c r="T3553" s="42">
        <f t="shared" si="386"/>
        <v>41781.921532638888</v>
      </c>
      <c r="U3553" s="40">
        <f t="shared" si="387"/>
        <v>2014</v>
      </c>
      <c r="V3553" s="40">
        <f t="shared" si="388"/>
        <v>2014</v>
      </c>
      <c r="W3553" s="50">
        <f t="shared" si="391"/>
        <v>28.405674189809361</v>
      </c>
    </row>
    <row r="3554" spans="1:23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13">
        <f t="shared" si="389"/>
        <v>100</v>
      </c>
      <c r="P3554" s="39">
        <f t="shared" si="390"/>
        <v>38.65</v>
      </c>
      <c r="Q3554" s="39" t="s">
        <v>8346</v>
      </c>
      <c r="R3554" s="39" t="s">
        <v>8316</v>
      </c>
      <c r="S3554" s="42">
        <f t="shared" si="385"/>
        <v>41788.587087083331</v>
      </c>
      <c r="T3554" s="42">
        <f t="shared" si="386"/>
        <v>41818.587087083331</v>
      </c>
      <c r="U3554" s="40">
        <f t="shared" si="387"/>
        <v>2014</v>
      </c>
      <c r="V3554" s="40">
        <f t="shared" si="388"/>
        <v>2014</v>
      </c>
      <c r="W3554" s="50">
        <f t="shared" si="391"/>
        <v>30</v>
      </c>
    </row>
    <row r="3555" spans="1:23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13">
        <f t="shared" si="389"/>
        <v>106</v>
      </c>
      <c r="P3555" s="39">
        <f t="shared" si="390"/>
        <v>56.2</v>
      </c>
      <c r="Q3555" s="39" t="s">
        <v>8346</v>
      </c>
      <c r="R3555" s="39" t="s">
        <v>8316</v>
      </c>
      <c r="S3555" s="42">
        <f t="shared" si="385"/>
        <v>42196.028706944446</v>
      </c>
      <c r="T3555" s="42">
        <f t="shared" si="386"/>
        <v>42228.000006944443</v>
      </c>
      <c r="U3555" s="40">
        <f t="shared" si="387"/>
        <v>2015</v>
      </c>
      <c r="V3555" s="40">
        <f t="shared" si="388"/>
        <v>2015</v>
      </c>
      <c r="W3555" s="50">
        <f t="shared" si="391"/>
        <v>31.971299999997427</v>
      </c>
    </row>
    <row r="3556" spans="1:23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13">
        <f t="shared" si="389"/>
        <v>113</v>
      </c>
      <c r="P3556" s="39">
        <f t="shared" si="390"/>
        <v>107</v>
      </c>
      <c r="Q3556" s="39" t="s">
        <v>8346</v>
      </c>
      <c r="R3556" s="39" t="s">
        <v>8316</v>
      </c>
      <c r="S3556" s="42">
        <f t="shared" si="385"/>
        <v>42016.050453229167</v>
      </c>
      <c r="T3556" s="42">
        <f t="shared" si="386"/>
        <v>42046.708333333328</v>
      </c>
      <c r="U3556" s="40">
        <f t="shared" si="387"/>
        <v>2015</v>
      </c>
      <c r="V3556" s="40">
        <f t="shared" si="388"/>
        <v>2015</v>
      </c>
      <c r="W3556" s="50">
        <f t="shared" si="391"/>
        <v>30.65788010416145</v>
      </c>
    </row>
    <row r="3557" spans="1:23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13">
        <f t="shared" si="389"/>
        <v>100</v>
      </c>
      <c r="P3557" s="39">
        <f t="shared" si="390"/>
        <v>171.43</v>
      </c>
      <c r="Q3557" s="39" t="s">
        <v>8346</v>
      </c>
      <c r="R3557" s="39" t="s">
        <v>8316</v>
      </c>
      <c r="S3557" s="42">
        <f t="shared" si="385"/>
        <v>42661.442071689817</v>
      </c>
      <c r="T3557" s="42">
        <f t="shared" si="386"/>
        <v>42691.483733726855</v>
      </c>
      <c r="U3557" s="40">
        <f t="shared" si="387"/>
        <v>2016</v>
      </c>
      <c r="V3557" s="40">
        <f t="shared" si="388"/>
        <v>2016</v>
      </c>
      <c r="W3557" s="50">
        <f t="shared" si="391"/>
        <v>30.041662037037895</v>
      </c>
    </row>
    <row r="3558" spans="1:23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13">
        <f t="shared" si="389"/>
        <v>100</v>
      </c>
      <c r="P3558" s="39">
        <f t="shared" si="390"/>
        <v>110.5</v>
      </c>
      <c r="Q3558" s="39" t="s">
        <v>8346</v>
      </c>
      <c r="R3558" s="39" t="s">
        <v>8316</v>
      </c>
      <c r="S3558" s="42">
        <f t="shared" si="385"/>
        <v>41808.649591712965</v>
      </c>
      <c r="T3558" s="42">
        <f t="shared" si="386"/>
        <v>41868.649591712965</v>
      </c>
      <c r="U3558" s="40">
        <f t="shared" si="387"/>
        <v>2014</v>
      </c>
      <c r="V3558" s="40">
        <f t="shared" si="388"/>
        <v>2014</v>
      </c>
      <c r="W3558" s="50">
        <f t="shared" si="391"/>
        <v>60</v>
      </c>
    </row>
    <row r="3559" spans="1:23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13">
        <f t="shared" si="389"/>
        <v>100</v>
      </c>
      <c r="P3559" s="39">
        <f t="shared" si="390"/>
        <v>179.28</v>
      </c>
      <c r="Q3559" s="39" t="s">
        <v>8346</v>
      </c>
      <c r="R3559" s="39" t="s">
        <v>8316</v>
      </c>
      <c r="S3559" s="42">
        <f t="shared" si="385"/>
        <v>41730.27675128472</v>
      </c>
      <c r="T3559" s="42">
        <f t="shared" si="386"/>
        <v>41764.276758229164</v>
      </c>
      <c r="U3559" s="40">
        <f t="shared" si="387"/>
        <v>2014</v>
      </c>
      <c r="V3559" s="40">
        <f t="shared" si="388"/>
        <v>2014</v>
      </c>
      <c r="W3559" s="50">
        <f t="shared" si="391"/>
        <v>34.000006944443157</v>
      </c>
    </row>
    <row r="3560" spans="1:23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13">
        <f t="shared" si="389"/>
        <v>144</v>
      </c>
      <c r="P3560" s="39">
        <f t="shared" si="390"/>
        <v>22.91</v>
      </c>
      <c r="Q3560" s="39" t="s">
        <v>8346</v>
      </c>
      <c r="R3560" s="39" t="s">
        <v>8316</v>
      </c>
      <c r="S3560" s="42">
        <f t="shared" si="385"/>
        <v>42139.816846932867</v>
      </c>
      <c r="T3560" s="42">
        <f t="shared" si="386"/>
        <v>42181.875004629634</v>
      </c>
      <c r="U3560" s="40">
        <f t="shared" si="387"/>
        <v>2015</v>
      </c>
      <c r="V3560" s="40">
        <f t="shared" si="388"/>
        <v>2015</v>
      </c>
      <c r="W3560" s="50">
        <f t="shared" si="391"/>
        <v>42.058157696767012</v>
      </c>
    </row>
    <row r="3561" spans="1:23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13">
        <f t="shared" si="389"/>
        <v>104</v>
      </c>
      <c r="P3561" s="39">
        <f t="shared" si="390"/>
        <v>43.13</v>
      </c>
      <c r="Q3561" s="39" t="s">
        <v>8346</v>
      </c>
      <c r="R3561" s="39" t="s">
        <v>8316</v>
      </c>
      <c r="S3561" s="42">
        <f t="shared" si="385"/>
        <v>42194.096160972229</v>
      </c>
      <c r="T3561" s="42">
        <f t="shared" si="386"/>
        <v>42216.373612037038</v>
      </c>
      <c r="U3561" s="40">
        <f t="shared" si="387"/>
        <v>2015</v>
      </c>
      <c r="V3561" s="40">
        <f t="shared" si="388"/>
        <v>2015</v>
      </c>
      <c r="W3561" s="50">
        <f t="shared" si="391"/>
        <v>22.277451064808702</v>
      </c>
    </row>
    <row r="3562" spans="1:23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13">
        <f t="shared" si="389"/>
        <v>108</v>
      </c>
      <c r="P3562" s="39">
        <f t="shared" si="390"/>
        <v>46.89</v>
      </c>
      <c r="Q3562" s="39" t="s">
        <v>8346</v>
      </c>
      <c r="R3562" s="39" t="s">
        <v>8316</v>
      </c>
      <c r="S3562" s="42">
        <f t="shared" si="385"/>
        <v>42115.889655856488</v>
      </c>
      <c r="T3562" s="42">
        <f t="shared" si="386"/>
        <v>42151.11459143518</v>
      </c>
      <c r="U3562" s="40">
        <f t="shared" si="387"/>
        <v>2015</v>
      </c>
      <c r="V3562" s="40">
        <f t="shared" si="388"/>
        <v>2015</v>
      </c>
      <c r="W3562" s="50">
        <f t="shared" si="391"/>
        <v>35.224935578691657</v>
      </c>
    </row>
    <row r="3563" spans="1:23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13">
        <f t="shared" si="389"/>
        <v>102</v>
      </c>
      <c r="P3563" s="39">
        <f t="shared" si="390"/>
        <v>47.41</v>
      </c>
      <c r="Q3563" s="39" t="s">
        <v>8346</v>
      </c>
      <c r="R3563" s="39" t="s">
        <v>8316</v>
      </c>
      <c r="S3563" s="42">
        <f t="shared" si="385"/>
        <v>42203.680305300928</v>
      </c>
      <c r="T3563" s="42">
        <f t="shared" si="386"/>
        <v>42221.775008796292</v>
      </c>
      <c r="U3563" s="40">
        <f t="shared" si="387"/>
        <v>2015</v>
      </c>
      <c r="V3563" s="40">
        <f t="shared" si="388"/>
        <v>2015</v>
      </c>
      <c r="W3563" s="50">
        <f t="shared" si="391"/>
        <v>18.094703495364229</v>
      </c>
    </row>
    <row r="3564" spans="1:23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13">
        <f t="shared" si="389"/>
        <v>149</v>
      </c>
      <c r="P3564" s="39">
        <f t="shared" si="390"/>
        <v>15.13</v>
      </c>
      <c r="Q3564" s="39" t="s">
        <v>8346</v>
      </c>
      <c r="R3564" s="39" t="s">
        <v>8316</v>
      </c>
      <c r="S3564" s="42">
        <f t="shared" si="385"/>
        <v>42433.761891516202</v>
      </c>
      <c r="T3564" s="42">
        <f t="shared" si="386"/>
        <v>42442.916671296298</v>
      </c>
      <c r="U3564" s="40">
        <f t="shared" si="387"/>
        <v>2016</v>
      </c>
      <c r="V3564" s="40">
        <f t="shared" si="388"/>
        <v>2016</v>
      </c>
      <c r="W3564" s="50">
        <f t="shared" si="391"/>
        <v>9.1547797800958506</v>
      </c>
    </row>
    <row r="3565" spans="1:23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13">
        <f t="shared" si="389"/>
        <v>105</v>
      </c>
      <c r="P3565" s="39">
        <f t="shared" si="390"/>
        <v>21.1</v>
      </c>
      <c r="Q3565" s="39" t="s">
        <v>8346</v>
      </c>
      <c r="R3565" s="39" t="s">
        <v>8316</v>
      </c>
      <c r="S3565" s="42">
        <f t="shared" si="385"/>
        <v>42555.671949722222</v>
      </c>
      <c r="T3565" s="42">
        <f t="shared" si="386"/>
        <v>42583.791666666672</v>
      </c>
      <c r="U3565" s="40">
        <f t="shared" si="387"/>
        <v>2016</v>
      </c>
      <c r="V3565" s="40">
        <f t="shared" si="388"/>
        <v>2016</v>
      </c>
      <c r="W3565" s="50">
        <f t="shared" si="391"/>
        <v>28.119716944449465</v>
      </c>
    </row>
    <row r="3566" spans="1:23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13">
        <f t="shared" si="389"/>
        <v>101</v>
      </c>
      <c r="P3566" s="39">
        <f t="shared" si="390"/>
        <v>59.12</v>
      </c>
      <c r="Q3566" s="39" t="s">
        <v>8346</v>
      </c>
      <c r="R3566" s="39" t="s">
        <v>8316</v>
      </c>
      <c r="S3566" s="42">
        <f t="shared" si="385"/>
        <v>42236.623259826389</v>
      </c>
      <c r="T3566" s="42">
        <f t="shared" si="386"/>
        <v>42282.666675925924</v>
      </c>
      <c r="U3566" s="40">
        <f t="shared" si="387"/>
        <v>2015</v>
      </c>
      <c r="V3566" s="40">
        <f t="shared" si="388"/>
        <v>2015</v>
      </c>
      <c r="W3566" s="50">
        <f t="shared" si="391"/>
        <v>46.043416099535534</v>
      </c>
    </row>
    <row r="3567" spans="1:23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13">
        <f t="shared" si="389"/>
        <v>131</v>
      </c>
      <c r="P3567" s="39">
        <f t="shared" si="390"/>
        <v>97.92</v>
      </c>
      <c r="Q3567" s="39" t="s">
        <v>8346</v>
      </c>
      <c r="R3567" s="39" t="s">
        <v>8316</v>
      </c>
      <c r="S3567" s="42">
        <f t="shared" si="385"/>
        <v>41974.743150555558</v>
      </c>
      <c r="T3567" s="42">
        <f t="shared" si="386"/>
        <v>42004.743150555558</v>
      </c>
      <c r="U3567" s="40">
        <f t="shared" si="387"/>
        <v>2014</v>
      </c>
      <c r="V3567" s="40">
        <f t="shared" si="388"/>
        <v>2014</v>
      </c>
      <c r="W3567" s="50">
        <f t="shared" si="391"/>
        <v>30</v>
      </c>
    </row>
    <row r="3568" spans="1:23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13">
        <f t="shared" si="389"/>
        <v>105</v>
      </c>
      <c r="P3568" s="39">
        <f t="shared" si="390"/>
        <v>55.13</v>
      </c>
      <c r="Q3568" s="39" t="s">
        <v>8346</v>
      </c>
      <c r="R3568" s="39" t="s">
        <v>8316</v>
      </c>
      <c r="S3568" s="42">
        <f t="shared" si="385"/>
        <v>41997.507906053244</v>
      </c>
      <c r="T3568" s="42">
        <f t="shared" si="386"/>
        <v>42027.507906053244</v>
      </c>
      <c r="U3568" s="40">
        <f t="shared" si="387"/>
        <v>2015</v>
      </c>
      <c r="V3568" s="40">
        <f t="shared" si="388"/>
        <v>2014</v>
      </c>
      <c r="W3568" s="50">
        <f t="shared" si="391"/>
        <v>30</v>
      </c>
    </row>
    <row r="3569" spans="1:23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13">
        <f t="shared" si="389"/>
        <v>109</v>
      </c>
      <c r="P3569" s="39">
        <f t="shared" si="390"/>
        <v>26.54</v>
      </c>
      <c r="Q3569" s="39" t="s">
        <v>8346</v>
      </c>
      <c r="R3569" s="39" t="s">
        <v>8316</v>
      </c>
      <c r="S3569" s="42">
        <f t="shared" si="385"/>
        <v>42135.810699583337</v>
      </c>
      <c r="T3569" s="42">
        <f t="shared" si="386"/>
        <v>42165.810699583337</v>
      </c>
      <c r="U3569" s="40">
        <f t="shared" si="387"/>
        <v>2015</v>
      </c>
      <c r="V3569" s="40">
        <f t="shared" si="388"/>
        <v>2015</v>
      </c>
      <c r="W3569" s="50">
        <f t="shared" si="391"/>
        <v>30</v>
      </c>
    </row>
    <row r="3570" spans="1:23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13">
        <f t="shared" si="389"/>
        <v>111</v>
      </c>
      <c r="P3570" s="39">
        <f t="shared" si="390"/>
        <v>58.42</v>
      </c>
      <c r="Q3570" s="39" t="s">
        <v>8346</v>
      </c>
      <c r="R3570" s="39" t="s">
        <v>8316</v>
      </c>
      <c r="S3570" s="42">
        <f t="shared" si="385"/>
        <v>41869.740682800926</v>
      </c>
      <c r="T3570" s="42">
        <f t="shared" si="386"/>
        <v>41899.740682800926</v>
      </c>
      <c r="U3570" s="40">
        <f t="shared" si="387"/>
        <v>2014</v>
      </c>
      <c r="V3570" s="40">
        <f t="shared" si="388"/>
        <v>2014</v>
      </c>
      <c r="W3570" s="50">
        <f t="shared" si="391"/>
        <v>30</v>
      </c>
    </row>
    <row r="3571" spans="1:23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13">
        <f t="shared" si="389"/>
        <v>100</v>
      </c>
      <c r="P3571" s="39">
        <f t="shared" si="390"/>
        <v>122.54</v>
      </c>
      <c r="Q3571" s="39" t="s">
        <v>8346</v>
      </c>
      <c r="R3571" s="39" t="s">
        <v>8316</v>
      </c>
      <c r="S3571" s="42">
        <f t="shared" si="385"/>
        <v>41982.688619166671</v>
      </c>
      <c r="T3571" s="42">
        <f t="shared" si="386"/>
        <v>42012.688619166671</v>
      </c>
      <c r="U3571" s="40">
        <f t="shared" si="387"/>
        <v>2015</v>
      </c>
      <c r="V3571" s="40">
        <f t="shared" si="388"/>
        <v>2014</v>
      </c>
      <c r="W3571" s="50">
        <f t="shared" si="391"/>
        <v>30</v>
      </c>
    </row>
    <row r="3572" spans="1:23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13">
        <f t="shared" si="389"/>
        <v>114</v>
      </c>
      <c r="P3572" s="39">
        <f t="shared" si="390"/>
        <v>87.96</v>
      </c>
      <c r="Q3572" s="39" t="s">
        <v>8346</v>
      </c>
      <c r="R3572" s="39" t="s">
        <v>8316</v>
      </c>
      <c r="S3572" s="42">
        <f t="shared" si="385"/>
        <v>41976.331984756944</v>
      </c>
      <c r="T3572" s="42">
        <f t="shared" si="386"/>
        <v>42004.291668981481</v>
      </c>
      <c r="U3572" s="40">
        <f t="shared" si="387"/>
        <v>2014</v>
      </c>
      <c r="V3572" s="40">
        <f t="shared" si="388"/>
        <v>2014</v>
      </c>
      <c r="W3572" s="50">
        <f t="shared" si="391"/>
        <v>27.959684224537341</v>
      </c>
    </row>
    <row r="3573" spans="1:23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13">
        <f t="shared" si="389"/>
        <v>122</v>
      </c>
      <c r="P3573" s="39">
        <f t="shared" si="390"/>
        <v>73.239999999999995</v>
      </c>
      <c r="Q3573" s="39" t="s">
        <v>8346</v>
      </c>
      <c r="R3573" s="39" t="s">
        <v>8316</v>
      </c>
      <c r="S3573" s="42">
        <f t="shared" si="385"/>
        <v>41912.858951539354</v>
      </c>
      <c r="T3573" s="42">
        <f t="shared" si="386"/>
        <v>41942.858951539354</v>
      </c>
      <c r="U3573" s="40">
        <f t="shared" si="387"/>
        <v>2014</v>
      </c>
      <c r="V3573" s="40">
        <f t="shared" si="388"/>
        <v>2014</v>
      </c>
      <c r="W3573" s="50">
        <f t="shared" si="391"/>
        <v>30</v>
      </c>
    </row>
    <row r="3574" spans="1:23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13">
        <f t="shared" si="389"/>
        <v>100</v>
      </c>
      <c r="P3574" s="39">
        <f t="shared" si="390"/>
        <v>55.56</v>
      </c>
      <c r="Q3574" s="39" t="s">
        <v>8346</v>
      </c>
      <c r="R3574" s="39" t="s">
        <v>8316</v>
      </c>
      <c r="S3574" s="42">
        <f t="shared" si="385"/>
        <v>42146.570394467592</v>
      </c>
      <c r="T3574" s="42">
        <f t="shared" si="386"/>
        <v>42176.570394467592</v>
      </c>
      <c r="U3574" s="40">
        <f t="shared" si="387"/>
        <v>2015</v>
      </c>
      <c r="V3574" s="40">
        <f t="shared" si="388"/>
        <v>2015</v>
      </c>
      <c r="W3574" s="50">
        <f t="shared" si="391"/>
        <v>30</v>
      </c>
    </row>
    <row r="3575" spans="1:23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13">
        <f t="shared" si="389"/>
        <v>103</v>
      </c>
      <c r="P3575" s="39">
        <f t="shared" si="390"/>
        <v>39.54</v>
      </c>
      <c r="Q3575" s="39" t="s">
        <v>8346</v>
      </c>
      <c r="R3575" s="39" t="s">
        <v>8316</v>
      </c>
      <c r="S3575" s="42">
        <f t="shared" si="385"/>
        <v>41921.375535254629</v>
      </c>
      <c r="T3575" s="42">
        <f t="shared" si="386"/>
        <v>41951.417208865743</v>
      </c>
      <c r="U3575" s="40">
        <f t="shared" si="387"/>
        <v>2014</v>
      </c>
      <c r="V3575" s="40">
        <f t="shared" si="388"/>
        <v>2014</v>
      </c>
      <c r="W3575" s="50">
        <f t="shared" si="391"/>
        <v>30.041673611114675</v>
      </c>
    </row>
    <row r="3576" spans="1:23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13">
        <f t="shared" si="389"/>
        <v>106</v>
      </c>
      <c r="P3576" s="39">
        <f t="shared" si="390"/>
        <v>136.78</v>
      </c>
      <c r="Q3576" s="39" t="s">
        <v>8346</v>
      </c>
      <c r="R3576" s="39" t="s">
        <v>8316</v>
      </c>
      <c r="S3576" s="42">
        <f t="shared" si="385"/>
        <v>41926.942688055555</v>
      </c>
      <c r="T3576" s="42">
        <f t="shared" si="386"/>
        <v>41956.984361666662</v>
      </c>
      <c r="U3576" s="40">
        <f t="shared" si="387"/>
        <v>2014</v>
      </c>
      <c r="V3576" s="40">
        <f t="shared" si="388"/>
        <v>2014</v>
      </c>
      <c r="W3576" s="50">
        <f t="shared" si="391"/>
        <v>30.041673611107399</v>
      </c>
    </row>
    <row r="3577" spans="1:23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13">
        <f t="shared" si="389"/>
        <v>101</v>
      </c>
      <c r="P3577" s="39">
        <f t="shared" si="390"/>
        <v>99.34</v>
      </c>
      <c r="Q3577" s="39" t="s">
        <v>8346</v>
      </c>
      <c r="R3577" s="39" t="s">
        <v>8316</v>
      </c>
      <c r="S3577" s="42">
        <f t="shared" si="385"/>
        <v>42561.783883414348</v>
      </c>
      <c r="T3577" s="42">
        <f t="shared" si="386"/>
        <v>42593.165983101848</v>
      </c>
      <c r="U3577" s="40">
        <f t="shared" si="387"/>
        <v>2016</v>
      </c>
      <c r="V3577" s="40">
        <f t="shared" si="388"/>
        <v>2016</v>
      </c>
      <c r="W3577" s="50">
        <f t="shared" si="391"/>
        <v>31.382099687500158</v>
      </c>
    </row>
    <row r="3578" spans="1:23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13">
        <f t="shared" si="389"/>
        <v>100</v>
      </c>
      <c r="P3578" s="39">
        <f t="shared" si="390"/>
        <v>20</v>
      </c>
      <c r="Q3578" s="39" t="s">
        <v>8346</v>
      </c>
      <c r="R3578" s="39" t="s">
        <v>8316</v>
      </c>
      <c r="S3578" s="42">
        <f t="shared" si="385"/>
        <v>42649.549241365741</v>
      </c>
      <c r="T3578" s="42">
        <f t="shared" si="386"/>
        <v>42709.590903402772</v>
      </c>
      <c r="U3578" s="40">
        <f t="shared" si="387"/>
        <v>2016</v>
      </c>
      <c r="V3578" s="40">
        <f t="shared" si="388"/>
        <v>2016</v>
      </c>
      <c r="W3578" s="50">
        <f t="shared" si="391"/>
        <v>60.041662037030619</v>
      </c>
    </row>
    <row r="3579" spans="1:23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13">
        <f t="shared" si="389"/>
        <v>130</v>
      </c>
      <c r="P3579" s="39">
        <f t="shared" si="390"/>
        <v>28.89</v>
      </c>
      <c r="Q3579" s="39" t="s">
        <v>8346</v>
      </c>
      <c r="R3579" s="39" t="s">
        <v>8316</v>
      </c>
      <c r="S3579" s="42">
        <f t="shared" si="385"/>
        <v>42093.786847025462</v>
      </c>
      <c r="T3579" s="42">
        <f t="shared" si="386"/>
        <v>42120.269452314817</v>
      </c>
      <c r="U3579" s="40">
        <f t="shared" si="387"/>
        <v>2015</v>
      </c>
      <c r="V3579" s="40">
        <f t="shared" si="388"/>
        <v>2015</v>
      </c>
      <c r="W3579" s="50">
        <f t="shared" si="391"/>
        <v>26.482605289354979</v>
      </c>
    </row>
    <row r="3580" spans="1:23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13">
        <f t="shared" si="389"/>
        <v>100</v>
      </c>
      <c r="P3580" s="39">
        <f t="shared" si="390"/>
        <v>40.549999999999997</v>
      </c>
      <c r="Q3580" s="39" t="s">
        <v>8346</v>
      </c>
      <c r="R3580" s="39" t="s">
        <v>8316</v>
      </c>
      <c r="S3580" s="42">
        <f t="shared" si="385"/>
        <v>42460.733539085646</v>
      </c>
      <c r="T3580" s="42">
        <f t="shared" si="386"/>
        <v>42490.733539085646</v>
      </c>
      <c r="U3580" s="40">
        <f t="shared" si="387"/>
        <v>2016</v>
      </c>
      <c r="V3580" s="40">
        <f t="shared" si="388"/>
        <v>2016</v>
      </c>
      <c r="W3580" s="50">
        <f t="shared" si="391"/>
        <v>30</v>
      </c>
    </row>
    <row r="3581" spans="1:23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13">
        <f t="shared" si="389"/>
        <v>100</v>
      </c>
      <c r="P3581" s="39">
        <f t="shared" si="390"/>
        <v>35.71</v>
      </c>
      <c r="Q3581" s="39" t="s">
        <v>8346</v>
      </c>
      <c r="R3581" s="39" t="s">
        <v>8316</v>
      </c>
      <c r="S3581" s="42">
        <f t="shared" si="385"/>
        <v>42430.762225185186</v>
      </c>
      <c r="T3581" s="42">
        <f t="shared" si="386"/>
        <v>42460.720563148148</v>
      </c>
      <c r="U3581" s="40">
        <f t="shared" si="387"/>
        <v>2016</v>
      </c>
      <c r="V3581" s="40">
        <f t="shared" si="388"/>
        <v>2016</v>
      </c>
      <c r="W3581" s="50">
        <f t="shared" si="391"/>
        <v>29.958337962962105</v>
      </c>
    </row>
    <row r="3582" spans="1:23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13">
        <f t="shared" si="389"/>
        <v>114</v>
      </c>
      <c r="P3582" s="39">
        <f t="shared" si="390"/>
        <v>37.96</v>
      </c>
      <c r="Q3582" s="39" t="s">
        <v>8346</v>
      </c>
      <c r="R3582" s="39" t="s">
        <v>8316</v>
      </c>
      <c r="S3582" s="42">
        <f t="shared" si="385"/>
        <v>42026.176180810187</v>
      </c>
      <c r="T3582" s="42">
        <f t="shared" si="386"/>
        <v>42064.207649768519</v>
      </c>
      <c r="U3582" s="40">
        <f t="shared" si="387"/>
        <v>2015</v>
      </c>
      <c r="V3582" s="40">
        <f t="shared" si="388"/>
        <v>2015</v>
      </c>
      <c r="W3582" s="50">
        <f t="shared" si="391"/>
        <v>38.03146895833197</v>
      </c>
    </row>
    <row r="3583" spans="1:23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13">
        <f t="shared" si="389"/>
        <v>100</v>
      </c>
      <c r="P3583" s="39">
        <f t="shared" si="390"/>
        <v>33.33</v>
      </c>
      <c r="Q3583" s="39" t="s">
        <v>8346</v>
      </c>
      <c r="R3583" s="39" t="s">
        <v>8316</v>
      </c>
      <c r="S3583" s="42">
        <f t="shared" si="385"/>
        <v>41836.47118645833</v>
      </c>
      <c r="T3583" s="42">
        <f t="shared" si="386"/>
        <v>41850.471181828703</v>
      </c>
      <c r="U3583" s="40">
        <f t="shared" si="387"/>
        <v>2014</v>
      </c>
      <c r="V3583" s="40">
        <f t="shared" si="388"/>
        <v>2014</v>
      </c>
      <c r="W3583" s="50">
        <f t="shared" si="391"/>
        <v>13.999995370373654</v>
      </c>
    </row>
    <row r="3584" spans="1:23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13">
        <f t="shared" si="389"/>
        <v>287</v>
      </c>
      <c r="P3584" s="39">
        <f t="shared" si="390"/>
        <v>58.57</v>
      </c>
      <c r="Q3584" s="39" t="s">
        <v>8346</v>
      </c>
      <c r="R3584" s="39" t="s">
        <v>8316</v>
      </c>
      <c r="S3584" s="42">
        <f t="shared" si="385"/>
        <v>42451.095857430555</v>
      </c>
      <c r="T3584" s="42">
        <f t="shared" si="386"/>
        <v>42465.095864375005</v>
      </c>
      <c r="U3584" s="40">
        <f t="shared" si="387"/>
        <v>2016</v>
      </c>
      <c r="V3584" s="40">
        <f t="shared" si="388"/>
        <v>2016</v>
      </c>
      <c r="W3584" s="50">
        <f t="shared" si="391"/>
        <v>14.000006944450433</v>
      </c>
    </row>
    <row r="3585" spans="1:23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13">
        <f t="shared" si="389"/>
        <v>109</v>
      </c>
      <c r="P3585" s="39">
        <f t="shared" si="390"/>
        <v>135.63</v>
      </c>
      <c r="Q3585" s="39" t="s">
        <v>8346</v>
      </c>
      <c r="R3585" s="39" t="s">
        <v>8316</v>
      </c>
      <c r="S3585" s="42">
        <f t="shared" si="385"/>
        <v>42418.425988483796</v>
      </c>
      <c r="T3585" s="42">
        <f t="shared" si="386"/>
        <v>42478.384326446758</v>
      </c>
      <c r="U3585" s="40">
        <f t="shared" si="387"/>
        <v>2016</v>
      </c>
      <c r="V3585" s="40">
        <f t="shared" si="388"/>
        <v>2016</v>
      </c>
      <c r="W3585" s="50">
        <f t="shared" si="391"/>
        <v>59.958337962962105</v>
      </c>
    </row>
    <row r="3586" spans="1:23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13">
        <f t="shared" si="389"/>
        <v>116</v>
      </c>
      <c r="P3586" s="39">
        <f t="shared" si="390"/>
        <v>30.94</v>
      </c>
      <c r="Q3586" s="39" t="s">
        <v>8346</v>
      </c>
      <c r="R3586" s="39" t="s">
        <v>8316</v>
      </c>
      <c r="S3586" s="42">
        <f t="shared" ref="S3586:S3649" si="392">((((LEFT(J3586,10) &amp; "." &amp; RIGHT(J3586,3))/60)/60)/24)+DATE(1970,1,1)</f>
        <v>42168.316492407408</v>
      </c>
      <c r="T3586" s="42">
        <f t="shared" ref="T3586:T3649" si="393">((((LEFT(I3586,10) &amp; "." &amp; RIGHT(I3586,3))/60)/60)/24)+DATE(1970,1,1)</f>
        <v>42198.316492407408</v>
      </c>
      <c r="U3586" s="40">
        <f t="shared" ref="U3586:U3649" si="394">YEAR(T3586)</f>
        <v>2015</v>
      </c>
      <c r="V3586" s="40">
        <f t="shared" ref="V3586:V3649" si="395">YEAR(S3586)</f>
        <v>2015</v>
      </c>
      <c r="W3586" s="50">
        <f t="shared" si="391"/>
        <v>30</v>
      </c>
    </row>
    <row r="3587" spans="1:23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13">
        <f t="shared" ref="O3587:O3650" si="396">IFERROR(ROUND(E3587/D3587*100,0),"no backers")</f>
        <v>119</v>
      </c>
      <c r="P3587" s="39">
        <f t="shared" ref="P3587:P3650" si="397">IFERROR(ROUND(E3587/L3587,2),0)</f>
        <v>176.09</v>
      </c>
      <c r="Q3587" s="39" t="s">
        <v>8346</v>
      </c>
      <c r="R3587" s="39" t="s">
        <v>8316</v>
      </c>
      <c r="S3587" s="42">
        <f t="shared" si="392"/>
        <v>41964.716329745366</v>
      </c>
      <c r="T3587" s="42">
        <f t="shared" si="393"/>
        <v>41994.716329745366</v>
      </c>
      <c r="U3587" s="40">
        <f t="shared" si="394"/>
        <v>2014</v>
      </c>
      <c r="V3587" s="40">
        <f t="shared" si="395"/>
        <v>2014</v>
      </c>
      <c r="W3587" s="50">
        <f t="shared" ref="W3587:W3650" si="398">T3587-S3587</f>
        <v>30</v>
      </c>
    </row>
    <row r="3588" spans="1:23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13">
        <f t="shared" si="396"/>
        <v>109</v>
      </c>
      <c r="P3588" s="39">
        <f t="shared" si="397"/>
        <v>151.97999999999999</v>
      </c>
      <c r="Q3588" s="39" t="s">
        <v>8346</v>
      </c>
      <c r="R3588" s="39" t="s">
        <v>8316</v>
      </c>
      <c r="S3588" s="42">
        <f t="shared" si="392"/>
        <v>42576.697570254633</v>
      </c>
      <c r="T3588" s="42">
        <f t="shared" si="393"/>
        <v>42636.697570254633</v>
      </c>
      <c r="U3588" s="40">
        <f t="shared" si="394"/>
        <v>2016</v>
      </c>
      <c r="V3588" s="40">
        <f t="shared" si="395"/>
        <v>2016</v>
      </c>
      <c r="W3588" s="50">
        <f t="shared" si="398"/>
        <v>60</v>
      </c>
    </row>
    <row r="3589" spans="1:23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13">
        <f t="shared" si="396"/>
        <v>127</v>
      </c>
      <c r="P3589" s="39">
        <f t="shared" si="397"/>
        <v>22.61</v>
      </c>
      <c r="Q3589" s="39" t="s">
        <v>8346</v>
      </c>
      <c r="R3589" s="39" t="s">
        <v>8316</v>
      </c>
      <c r="S3589" s="42">
        <f t="shared" si="392"/>
        <v>42503.539979791662</v>
      </c>
      <c r="T3589" s="42">
        <f t="shared" si="393"/>
        <v>42548.791666666672</v>
      </c>
      <c r="U3589" s="40">
        <f t="shared" si="394"/>
        <v>2016</v>
      </c>
      <c r="V3589" s="40">
        <f t="shared" si="395"/>
        <v>2016</v>
      </c>
      <c r="W3589" s="50">
        <f t="shared" si="398"/>
        <v>45.251686875009909</v>
      </c>
    </row>
    <row r="3590" spans="1:23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13">
        <f t="shared" si="396"/>
        <v>101</v>
      </c>
      <c r="P3590" s="39">
        <f t="shared" si="397"/>
        <v>18.27</v>
      </c>
      <c r="Q3590" s="39" t="s">
        <v>8346</v>
      </c>
      <c r="R3590" s="39" t="s">
        <v>8316</v>
      </c>
      <c r="S3590" s="42">
        <f t="shared" si="392"/>
        <v>42101.828824189812</v>
      </c>
      <c r="T3590" s="42">
        <f t="shared" si="393"/>
        <v>42123.958337962962</v>
      </c>
      <c r="U3590" s="40">
        <f t="shared" si="394"/>
        <v>2015</v>
      </c>
      <c r="V3590" s="40">
        <f t="shared" si="395"/>
        <v>2015</v>
      </c>
      <c r="W3590" s="50">
        <f t="shared" si="398"/>
        <v>22.129513773150393</v>
      </c>
    </row>
    <row r="3591" spans="1:23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13">
        <f t="shared" si="396"/>
        <v>128</v>
      </c>
      <c r="P3591" s="39">
        <f t="shared" si="397"/>
        <v>82.26</v>
      </c>
      <c r="Q3591" s="39" t="s">
        <v>8346</v>
      </c>
      <c r="R3591" s="39" t="s">
        <v>8316</v>
      </c>
      <c r="S3591" s="42">
        <f t="shared" si="392"/>
        <v>42125.647538738427</v>
      </c>
      <c r="T3591" s="42">
        <f t="shared" si="393"/>
        <v>42150.647538738427</v>
      </c>
      <c r="U3591" s="40">
        <f t="shared" si="394"/>
        <v>2015</v>
      </c>
      <c r="V3591" s="40">
        <f t="shared" si="395"/>
        <v>2015</v>
      </c>
      <c r="W3591" s="50">
        <f t="shared" si="398"/>
        <v>25</v>
      </c>
    </row>
    <row r="3592" spans="1:23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13">
        <f t="shared" si="396"/>
        <v>100</v>
      </c>
      <c r="P3592" s="39">
        <f t="shared" si="397"/>
        <v>68.53</v>
      </c>
      <c r="Q3592" s="39" t="s">
        <v>8346</v>
      </c>
      <c r="R3592" s="39" t="s">
        <v>8316</v>
      </c>
      <c r="S3592" s="42">
        <f t="shared" si="392"/>
        <v>41902.333727245372</v>
      </c>
      <c r="T3592" s="42">
        <f t="shared" si="393"/>
        <v>41932.333727245372</v>
      </c>
      <c r="U3592" s="40">
        <f t="shared" si="394"/>
        <v>2014</v>
      </c>
      <c r="V3592" s="40">
        <f t="shared" si="395"/>
        <v>2014</v>
      </c>
      <c r="W3592" s="50">
        <f t="shared" si="398"/>
        <v>30</v>
      </c>
    </row>
    <row r="3593" spans="1:23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13">
        <f t="shared" si="396"/>
        <v>175</v>
      </c>
      <c r="P3593" s="39">
        <f t="shared" si="397"/>
        <v>68.06</v>
      </c>
      <c r="Q3593" s="39" t="s">
        <v>8346</v>
      </c>
      <c r="R3593" s="39" t="s">
        <v>8316</v>
      </c>
      <c r="S3593" s="42">
        <f t="shared" si="392"/>
        <v>42003.94843222222</v>
      </c>
      <c r="T3593" s="42">
        <f t="shared" si="393"/>
        <v>42028.207645138886</v>
      </c>
      <c r="U3593" s="40">
        <f t="shared" si="394"/>
        <v>2015</v>
      </c>
      <c r="V3593" s="40">
        <f t="shared" si="395"/>
        <v>2014</v>
      </c>
      <c r="W3593" s="50">
        <f t="shared" si="398"/>
        <v>24.259212916666002</v>
      </c>
    </row>
    <row r="3594" spans="1:23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13">
        <f t="shared" si="396"/>
        <v>127</v>
      </c>
      <c r="P3594" s="39">
        <f t="shared" si="397"/>
        <v>72.709999999999994</v>
      </c>
      <c r="Q3594" s="39" t="s">
        <v>8346</v>
      </c>
      <c r="R3594" s="39" t="s">
        <v>8316</v>
      </c>
      <c r="S3594" s="42">
        <f t="shared" si="392"/>
        <v>41988.829945682868</v>
      </c>
      <c r="T3594" s="42">
        <f t="shared" si="393"/>
        <v>42046.207647453703</v>
      </c>
      <c r="U3594" s="40">
        <f t="shared" si="394"/>
        <v>2015</v>
      </c>
      <c r="V3594" s="40">
        <f t="shared" si="395"/>
        <v>2014</v>
      </c>
      <c r="W3594" s="50">
        <f t="shared" si="398"/>
        <v>57.377701770834392</v>
      </c>
    </row>
    <row r="3595" spans="1:23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13">
        <f t="shared" si="396"/>
        <v>111</v>
      </c>
      <c r="P3595" s="39">
        <f t="shared" si="397"/>
        <v>77.19</v>
      </c>
      <c r="Q3595" s="39" t="s">
        <v>8346</v>
      </c>
      <c r="R3595" s="39" t="s">
        <v>8316</v>
      </c>
      <c r="S3595" s="42">
        <f t="shared" si="392"/>
        <v>41974.898606932868</v>
      </c>
      <c r="T3595" s="42">
        <f t="shared" si="393"/>
        <v>42009.851395370366</v>
      </c>
      <c r="U3595" s="40">
        <f t="shared" si="394"/>
        <v>2015</v>
      </c>
      <c r="V3595" s="40">
        <f t="shared" si="395"/>
        <v>2014</v>
      </c>
      <c r="W3595" s="50">
        <f t="shared" si="398"/>
        <v>34.952788437498384</v>
      </c>
    </row>
    <row r="3596" spans="1:23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13">
        <f t="shared" si="396"/>
        <v>126</v>
      </c>
      <c r="P3596" s="39">
        <f t="shared" si="397"/>
        <v>55.97</v>
      </c>
      <c r="Q3596" s="39" t="s">
        <v>8346</v>
      </c>
      <c r="R3596" s="39" t="s">
        <v>8316</v>
      </c>
      <c r="S3596" s="42">
        <f t="shared" si="392"/>
        <v>42592.066932662041</v>
      </c>
      <c r="T3596" s="42">
        <f t="shared" si="393"/>
        <v>42617.066932662041</v>
      </c>
      <c r="U3596" s="40">
        <f t="shared" si="394"/>
        <v>2016</v>
      </c>
      <c r="V3596" s="40">
        <f t="shared" si="395"/>
        <v>2016</v>
      </c>
      <c r="W3596" s="50">
        <f t="shared" si="398"/>
        <v>25</v>
      </c>
    </row>
    <row r="3597" spans="1:23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13">
        <f t="shared" si="396"/>
        <v>119</v>
      </c>
      <c r="P3597" s="39">
        <f t="shared" si="397"/>
        <v>49.69</v>
      </c>
      <c r="Q3597" s="39" t="s">
        <v>8346</v>
      </c>
      <c r="R3597" s="39" t="s">
        <v>8316</v>
      </c>
      <c r="S3597" s="42">
        <f t="shared" si="392"/>
        <v>42050.008369479168</v>
      </c>
      <c r="T3597" s="42">
        <f t="shared" si="393"/>
        <v>42076.290983101848</v>
      </c>
      <c r="U3597" s="40">
        <f t="shared" si="394"/>
        <v>2015</v>
      </c>
      <c r="V3597" s="40">
        <f t="shared" si="395"/>
        <v>2015</v>
      </c>
      <c r="W3597" s="50">
        <f t="shared" si="398"/>
        <v>26.282613622679492</v>
      </c>
    </row>
    <row r="3598" spans="1:23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13">
        <f t="shared" si="396"/>
        <v>108</v>
      </c>
      <c r="P3598" s="39">
        <f t="shared" si="397"/>
        <v>79</v>
      </c>
      <c r="Q3598" s="39" t="s">
        <v>8346</v>
      </c>
      <c r="R3598" s="39" t="s">
        <v>8316</v>
      </c>
      <c r="S3598" s="42">
        <f t="shared" si="392"/>
        <v>41856.715076180553</v>
      </c>
      <c r="T3598" s="42">
        <f t="shared" si="393"/>
        <v>41877.715080810187</v>
      </c>
      <c r="U3598" s="40">
        <f t="shared" si="394"/>
        <v>2014</v>
      </c>
      <c r="V3598" s="40">
        <f t="shared" si="395"/>
        <v>2014</v>
      </c>
      <c r="W3598" s="50">
        <f t="shared" si="398"/>
        <v>21.000004629633622</v>
      </c>
    </row>
    <row r="3599" spans="1:23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13">
        <f t="shared" si="396"/>
        <v>103</v>
      </c>
      <c r="P3599" s="39">
        <f t="shared" si="397"/>
        <v>77.73</v>
      </c>
      <c r="Q3599" s="39" t="s">
        <v>8346</v>
      </c>
      <c r="R3599" s="39" t="s">
        <v>8316</v>
      </c>
      <c r="S3599" s="42">
        <f t="shared" si="392"/>
        <v>42417.585541550929</v>
      </c>
      <c r="T3599" s="42">
        <f t="shared" si="393"/>
        <v>42432.249314120374</v>
      </c>
      <c r="U3599" s="40">
        <f t="shared" si="394"/>
        <v>2016</v>
      </c>
      <c r="V3599" s="40">
        <f t="shared" si="395"/>
        <v>2016</v>
      </c>
      <c r="W3599" s="50">
        <f t="shared" si="398"/>
        <v>14.663772569445428</v>
      </c>
    </row>
    <row r="3600" spans="1:23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13">
        <f t="shared" si="396"/>
        <v>110</v>
      </c>
      <c r="P3600" s="39">
        <f t="shared" si="397"/>
        <v>40.78</v>
      </c>
      <c r="Q3600" s="39" t="s">
        <v>8346</v>
      </c>
      <c r="R3600" s="39" t="s">
        <v>8316</v>
      </c>
      <c r="S3600" s="42">
        <f t="shared" si="392"/>
        <v>41866.79887525463</v>
      </c>
      <c r="T3600" s="42">
        <f t="shared" si="393"/>
        <v>41885.207642824076</v>
      </c>
      <c r="U3600" s="40">
        <f t="shared" si="394"/>
        <v>2014</v>
      </c>
      <c r="V3600" s="40">
        <f t="shared" si="395"/>
        <v>2014</v>
      </c>
      <c r="W3600" s="50">
        <f t="shared" si="398"/>
        <v>18.408767569446354</v>
      </c>
    </row>
    <row r="3601" spans="1:23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13">
        <f t="shared" si="396"/>
        <v>202</v>
      </c>
      <c r="P3601" s="39">
        <f t="shared" si="397"/>
        <v>59.41</v>
      </c>
      <c r="Q3601" s="39" t="s">
        <v>8346</v>
      </c>
      <c r="R3601" s="39" t="s">
        <v>8316</v>
      </c>
      <c r="S3601" s="42">
        <f t="shared" si="392"/>
        <v>42220.794873576393</v>
      </c>
      <c r="T3601" s="42">
        <f t="shared" si="393"/>
        <v>42246.000009259253</v>
      </c>
      <c r="U3601" s="40">
        <f t="shared" si="394"/>
        <v>2015</v>
      </c>
      <c r="V3601" s="40">
        <f t="shared" si="395"/>
        <v>2015</v>
      </c>
      <c r="W3601" s="50">
        <f t="shared" si="398"/>
        <v>25.205135682859691</v>
      </c>
    </row>
    <row r="3602" spans="1:23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13">
        <f t="shared" si="396"/>
        <v>130</v>
      </c>
      <c r="P3602" s="39">
        <f t="shared" si="397"/>
        <v>3.25</v>
      </c>
      <c r="Q3602" s="39" t="s">
        <v>8346</v>
      </c>
      <c r="R3602" s="39" t="s">
        <v>8316</v>
      </c>
      <c r="S3602" s="42">
        <f t="shared" si="392"/>
        <v>42628.849131527779</v>
      </c>
      <c r="T3602" s="42">
        <f t="shared" si="393"/>
        <v>42656.849122268519</v>
      </c>
      <c r="U3602" s="40">
        <f t="shared" si="394"/>
        <v>2016</v>
      </c>
      <c r="V3602" s="40">
        <f t="shared" si="395"/>
        <v>2016</v>
      </c>
      <c r="W3602" s="50">
        <f t="shared" si="398"/>
        <v>27.999990740740031</v>
      </c>
    </row>
    <row r="3603" spans="1:23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13">
        <f t="shared" si="396"/>
        <v>104</v>
      </c>
      <c r="P3603" s="39">
        <f t="shared" si="397"/>
        <v>39.380000000000003</v>
      </c>
      <c r="Q3603" s="39" t="s">
        <v>8346</v>
      </c>
      <c r="R3603" s="39" t="s">
        <v>8316</v>
      </c>
      <c r="S3603" s="42">
        <f t="shared" si="392"/>
        <v>41990.998642152779</v>
      </c>
      <c r="T3603" s="42">
        <f t="shared" si="393"/>
        <v>42020.998642152779</v>
      </c>
      <c r="U3603" s="40">
        <f t="shared" si="394"/>
        <v>2015</v>
      </c>
      <c r="V3603" s="40">
        <f t="shared" si="395"/>
        <v>2014</v>
      </c>
      <c r="W3603" s="50">
        <f t="shared" si="398"/>
        <v>30</v>
      </c>
    </row>
    <row r="3604" spans="1:23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13">
        <f t="shared" si="396"/>
        <v>100</v>
      </c>
      <c r="P3604" s="39">
        <f t="shared" si="397"/>
        <v>81.67</v>
      </c>
      <c r="Q3604" s="39" t="s">
        <v>8346</v>
      </c>
      <c r="R3604" s="39" t="s">
        <v>8316</v>
      </c>
      <c r="S3604" s="42">
        <f t="shared" si="392"/>
        <v>42447.894438414354</v>
      </c>
      <c r="T3604" s="42">
        <f t="shared" si="393"/>
        <v>42507.894438414354</v>
      </c>
      <c r="U3604" s="40">
        <f t="shared" si="394"/>
        <v>2016</v>
      </c>
      <c r="V3604" s="40">
        <f t="shared" si="395"/>
        <v>2016</v>
      </c>
      <c r="W3604" s="50">
        <f t="shared" si="398"/>
        <v>60</v>
      </c>
    </row>
    <row r="3605" spans="1:23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13">
        <f t="shared" si="396"/>
        <v>171</v>
      </c>
      <c r="P3605" s="39">
        <f t="shared" si="397"/>
        <v>44.91</v>
      </c>
      <c r="Q3605" s="39" t="s">
        <v>8346</v>
      </c>
      <c r="R3605" s="39" t="s">
        <v>8316</v>
      </c>
      <c r="S3605" s="42">
        <f t="shared" si="392"/>
        <v>42283.864355092592</v>
      </c>
      <c r="T3605" s="42">
        <f t="shared" si="393"/>
        <v>42313.906028703706</v>
      </c>
      <c r="U3605" s="40">
        <f t="shared" si="394"/>
        <v>2015</v>
      </c>
      <c r="V3605" s="40">
        <f t="shared" si="395"/>
        <v>2015</v>
      </c>
      <c r="W3605" s="50">
        <f t="shared" si="398"/>
        <v>30.041673611114675</v>
      </c>
    </row>
    <row r="3606" spans="1:23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13">
        <f t="shared" si="396"/>
        <v>113</v>
      </c>
      <c r="P3606" s="39">
        <f t="shared" si="397"/>
        <v>49.06</v>
      </c>
      <c r="Q3606" s="39" t="s">
        <v>8346</v>
      </c>
      <c r="R3606" s="39" t="s">
        <v>8316</v>
      </c>
      <c r="S3606" s="42">
        <f t="shared" si="392"/>
        <v>42483.015705509257</v>
      </c>
      <c r="T3606" s="42">
        <f t="shared" si="393"/>
        <v>42489.290973842595</v>
      </c>
      <c r="U3606" s="40">
        <f t="shared" si="394"/>
        <v>2016</v>
      </c>
      <c r="V3606" s="40">
        <f t="shared" si="395"/>
        <v>2016</v>
      </c>
      <c r="W3606" s="50">
        <f t="shared" si="398"/>
        <v>6.2752683333383175</v>
      </c>
    </row>
    <row r="3607" spans="1:23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13">
        <f t="shared" si="396"/>
        <v>184</v>
      </c>
      <c r="P3607" s="39">
        <f t="shared" si="397"/>
        <v>30.67</v>
      </c>
      <c r="Q3607" s="39" t="s">
        <v>8346</v>
      </c>
      <c r="R3607" s="39" t="s">
        <v>8316</v>
      </c>
      <c r="S3607" s="42">
        <f t="shared" si="392"/>
        <v>42383.793126458331</v>
      </c>
      <c r="T3607" s="42">
        <f t="shared" si="393"/>
        <v>42413.793126458331</v>
      </c>
      <c r="U3607" s="40">
        <f t="shared" si="394"/>
        <v>2016</v>
      </c>
      <c r="V3607" s="40">
        <f t="shared" si="395"/>
        <v>2016</v>
      </c>
      <c r="W3607" s="50">
        <f t="shared" si="398"/>
        <v>30</v>
      </c>
    </row>
    <row r="3608" spans="1:23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13">
        <f t="shared" si="396"/>
        <v>130</v>
      </c>
      <c r="P3608" s="39">
        <f t="shared" si="397"/>
        <v>61.06</v>
      </c>
      <c r="Q3608" s="39" t="s">
        <v>8346</v>
      </c>
      <c r="R3608" s="39" t="s">
        <v>8316</v>
      </c>
      <c r="S3608" s="42">
        <f t="shared" si="392"/>
        <v>42566.604827048606</v>
      </c>
      <c r="T3608" s="42">
        <f t="shared" si="393"/>
        <v>42596.604827048606</v>
      </c>
      <c r="U3608" s="40">
        <f t="shared" si="394"/>
        <v>2016</v>
      </c>
      <c r="V3608" s="40">
        <f t="shared" si="395"/>
        <v>2016</v>
      </c>
      <c r="W3608" s="50">
        <f t="shared" si="398"/>
        <v>30</v>
      </c>
    </row>
    <row r="3609" spans="1:23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13">
        <f t="shared" si="396"/>
        <v>105</v>
      </c>
      <c r="P3609" s="39">
        <f t="shared" si="397"/>
        <v>29</v>
      </c>
      <c r="Q3609" s="39" t="s">
        <v>8346</v>
      </c>
      <c r="R3609" s="39" t="s">
        <v>8316</v>
      </c>
      <c r="S3609" s="42">
        <f t="shared" si="392"/>
        <v>42338.96392224537</v>
      </c>
      <c r="T3609" s="42">
        <f t="shared" si="393"/>
        <v>42353.000006944443</v>
      </c>
      <c r="U3609" s="40">
        <f t="shared" si="394"/>
        <v>2015</v>
      </c>
      <c r="V3609" s="40">
        <f t="shared" si="395"/>
        <v>2015</v>
      </c>
      <c r="W3609" s="50">
        <f t="shared" si="398"/>
        <v>14.036084699073399</v>
      </c>
    </row>
    <row r="3610" spans="1:23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13">
        <f t="shared" si="396"/>
        <v>100</v>
      </c>
      <c r="P3610" s="39">
        <f t="shared" si="397"/>
        <v>29.63</v>
      </c>
      <c r="Q3610" s="39" t="s">
        <v>8346</v>
      </c>
      <c r="R3610" s="39" t="s">
        <v>8316</v>
      </c>
      <c r="S3610" s="42">
        <f t="shared" si="392"/>
        <v>42506.709376041661</v>
      </c>
      <c r="T3610" s="42">
        <f t="shared" si="393"/>
        <v>42538.583333333328</v>
      </c>
      <c r="U3610" s="40">
        <f t="shared" si="394"/>
        <v>2016</v>
      </c>
      <c r="V3610" s="40">
        <f t="shared" si="395"/>
        <v>2016</v>
      </c>
      <c r="W3610" s="50">
        <f t="shared" si="398"/>
        <v>31.873957291667466</v>
      </c>
    </row>
    <row r="3611" spans="1:23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13">
        <f t="shared" si="396"/>
        <v>153</v>
      </c>
      <c r="P3611" s="39">
        <f t="shared" si="397"/>
        <v>143.1</v>
      </c>
      <c r="Q3611" s="39" t="s">
        <v>8346</v>
      </c>
      <c r="R3611" s="39" t="s">
        <v>8316</v>
      </c>
      <c r="S3611" s="42">
        <f t="shared" si="392"/>
        <v>42429.991732465278</v>
      </c>
      <c r="T3611" s="42">
        <f t="shared" si="393"/>
        <v>42459.95005885417</v>
      </c>
      <c r="U3611" s="40">
        <f t="shared" si="394"/>
        <v>2016</v>
      </c>
      <c r="V3611" s="40">
        <f t="shared" si="395"/>
        <v>2016</v>
      </c>
      <c r="W3611" s="50">
        <f t="shared" si="398"/>
        <v>29.958326388892601</v>
      </c>
    </row>
    <row r="3612" spans="1:23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13">
        <f t="shared" si="396"/>
        <v>162</v>
      </c>
      <c r="P3612" s="39">
        <f t="shared" si="397"/>
        <v>52.35</v>
      </c>
      <c r="Q3612" s="39" t="s">
        <v>8346</v>
      </c>
      <c r="R3612" s="39" t="s">
        <v>8316</v>
      </c>
      <c r="S3612" s="42">
        <f t="shared" si="392"/>
        <v>42203.432140462959</v>
      </c>
      <c r="T3612" s="42">
        <f t="shared" si="393"/>
        <v>42233.432140462959</v>
      </c>
      <c r="U3612" s="40">
        <f t="shared" si="394"/>
        <v>2015</v>
      </c>
      <c r="V3612" s="40">
        <f t="shared" si="395"/>
        <v>2015</v>
      </c>
      <c r="W3612" s="50">
        <f t="shared" si="398"/>
        <v>30</v>
      </c>
    </row>
    <row r="3613" spans="1:23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13">
        <f t="shared" si="396"/>
        <v>136</v>
      </c>
      <c r="P3613" s="39">
        <f t="shared" si="397"/>
        <v>66.67</v>
      </c>
      <c r="Q3613" s="39" t="s">
        <v>8346</v>
      </c>
      <c r="R3613" s="39" t="s">
        <v>8316</v>
      </c>
      <c r="S3613" s="42">
        <f t="shared" si="392"/>
        <v>42072.370384270835</v>
      </c>
      <c r="T3613" s="42">
        <f t="shared" si="393"/>
        <v>42102.370384270835</v>
      </c>
      <c r="U3613" s="40">
        <f t="shared" si="394"/>
        <v>2015</v>
      </c>
      <c r="V3613" s="40">
        <f t="shared" si="395"/>
        <v>2015</v>
      </c>
      <c r="W3613" s="50">
        <f t="shared" si="398"/>
        <v>30</v>
      </c>
    </row>
    <row r="3614" spans="1:23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13">
        <f t="shared" si="396"/>
        <v>144</v>
      </c>
      <c r="P3614" s="39">
        <f t="shared" si="397"/>
        <v>126.67</v>
      </c>
      <c r="Q3614" s="39" t="s">
        <v>8346</v>
      </c>
      <c r="R3614" s="39" t="s">
        <v>8316</v>
      </c>
      <c r="S3614" s="42">
        <f t="shared" si="392"/>
        <v>41789.726988553244</v>
      </c>
      <c r="T3614" s="42">
        <f t="shared" si="393"/>
        <v>41799.726988553244</v>
      </c>
      <c r="U3614" s="40">
        <f t="shared" si="394"/>
        <v>2014</v>
      </c>
      <c r="V3614" s="40">
        <f t="shared" si="395"/>
        <v>2014</v>
      </c>
      <c r="W3614" s="50">
        <f t="shared" si="398"/>
        <v>10</v>
      </c>
    </row>
    <row r="3615" spans="1:23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13">
        <f t="shared" si="396"/>
        <v>100</v>
      </c>
      <c r="P3615" s="39">
        <f t="shared" si="397"/>
        <v>62.5</v>
      </c>
      <c r="Q3615" s="39" t="s">
        <v>8346</v>
      </c>
      <c r="R3615" s="39" t="s">
        <v>8316</v>
      </c>
      <c r="S3615" s="42">
        <f t="shared" si="392"/>
        <v>41788.589983495367</v>
      </c>
      <c r="T3615" s="42">
        <f t="shared" si="393"/>
        <v>41818.589983495367</v>
      </c>
      <c r="U3615" s="40">
        <f t="shared" si="394"/>
        <v>2014</v>
      </c>
      <c r="V3615" s="40">
        <f t="shared" si="395"/>
        <v>2014</v>
      </c>
      <c r="W3615" s="50">
        <f t="shared" si="398"/>
        <v>30</v>
      </c>
    </row>
    <row r="3616" spans="1:23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13">
        <f t="shared" si="396"/>
        <v>101</v>
      </c>
      <c r="P3616" s="39">
        <f t="shared" si="397"/>
        <v>35.49</v>
      </c>
      <c r="Q3616" s="39" t="s">
        <v>8346</v>
      </c>
      <c r="R3616" s="39" t="s">
        <v>8316</v>
      </c>
      <c r="S3616" s="42">
        <f t="shared" si="392"/>
        <v>42144.04185898148</v>
      </c>
      <c r="T3616" s="42">
        <f t="shared" si="393"/>
        <v>42174.04185898148</v>
      </c>
      <c r="U3616" s="40">
        <f t="shared" si="394"/>
        <v>2015</v>
      </c>
      <c r="V3616" s="40">
        <f t="shared" si="395"/>
        <v>2015</v>
      </c>
      <c r="W3616" s="50">
        <f t="shared" si="398"/>
        <v>30</v>
      </c>
    </row>
    <row r="3617" spans="1:23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13">
        <f t="shared" si="396"/>
        <v>107</v>
      </c>
      <c r="P3617" s="39">
        <f t="shared" si="397"/>
        <v>37.08</v>
      </c>
      <c r="Q3617" s="39" t="s">
        <v>8346</v>
      </c>
      <c r="R3617" s="39" t="s">
        <v>8316</v>
      </c>
      <c r="S3617" s="42">
        <f t="shared" si="392"/>
        <v>42318.593714074072</v>
      </c>
      <c r="T3617" s="42">
        <f t="shared" si="393"/>
        <v>42348.593714074072</v>
      </c>
      <c r="U3617" s="40">
        <f t="shared" si="394"/>
        <v>2015</v>
      </c>
      <c r="V3617" s="40">
        <f t="shared" si="395"/>
        <v>2015</v>
      </c>
      <c r="W3617" s="50">
        <f t="shared" si="398"/>
        <v>30</v>
      </c>
    </row>
    <row r="3618" spans="1:23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13">
        <f t="shared" si="396"/>
        <v>125</v>
      </c>
      <c r="P3618" s="39">
        <f t="shared" si="397"/>
        <v>69.33</v>
      </c>
      <c r="Q3618" s="39" t="s">
        <v>8346</v>
      </c>
      <c r="R3618" s="39" t="s">
        <v>8316</v>
      </c>
      <c r="S3618" s="42">
        <f t="shared" si="392"/>
        <v>42052.949817870365</v>
      </c>
      <c r="T3618" s="42">
        <f t="shared" si="393"/>
        <v>42082.908155833335</v>
      </c>
      <c r="U3618" s="40">
        <f t="shared" si="394"/>
        <v>2015</v>
      </c>
      <c r="V3618" s="40">
        <f t="shared" si="395"/>
        <v>2015</v>
      </c>
      <c r="W3618" s="50">
        <f t="shared" si="398"/>
        <v>29.958337962969381</v>
      </c>
    </row>
    <row r="3619" spans="1:23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13">
        <f t="shared" si="396"/>
        <v>119</v>
      </c>
      <c r="P3619" s="39">
        <f t="shared" si="397"/>
        <v>17.25</v>
      </c>
      <c r="Q3619" s="39" t="s">
        <v>8346</v>
      </c>
      <c r="R3619" s="39" t="s">
        <v>8316</v>
      </c>
      <c r="S3619" s="42">
        <f t="shared" si="392"/>
        <v>42779.610297789353</v>
      </c>
      <c r="T3619" s="42">
        <f t="shared" si="393"/>
        <v>42794</v>
      </c>
      <c r="U3619" s="40">
        <f t="shared" si="394"/>
        <v>2017</v>
      </c>
      <c r="V3619" s="40">
        <f t="shared" si="395"/>
        <v>2017</v>
      </c>
      <c r="W3619" s="50">
        <f t="shared" si="398"/>
        <v>14.389702210646647</v>
      </c>
    </row>
    <row r="3620" spans="1:23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13">
        <f t="shared" si="396"/>
        <v>101</v>
      </c>
      <c r="P3620" s="39">
        <f t="shared" si="397"/>
        <v>36.07</v>
      </c>
      <c r="Q3620" s="39" t="s">
        <v>8346</v>
      </c>
      <c r="R3620" s="39" t="s">
        <v>8316</v>
      </c>
      <c r="S3620" s="42">
        <f t="shared" si="392"/>
        <v>42128.627903356479</v>
      </c>
      <c r="T3620" s="42">
        <f t="shared" si="393"/>
        <v>42158.627903356479</v>
      </c>
      <c r="U3620" s="40">
        <f t="shared" si="394"/>
        <v>2015</v>
      </c>
      <c r="V3620" s="40">
        <f t="shared" si="395"/>
        <v>2015</v>
      </c>
      <c r="W3620" s="50">
        <f t="shared" si="398"/>
        <v>30</v>
      </c>
    </row>
    <row r="3621" spans="1:23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13">
        <f t="shared" si="396"/>
        <v>113</v>
      </c>
      <c r="P3621" s="39">
        <f t="shared" si="397"/>
        <v>66.47</v>
      </c>
      <c r="Q3621" s="39" t="s">
        <v>8346</v>
      </c>
      <c r="R3621" s="39" t="s">
        <v>8316</v>
      </c>
      <c r="S3621" s="42">
        <f t="shared" si="392"/>
        <v>42661.132247986112</v>
      </c>
      <c r="T3621" s="42">
        <f t="shared" si="393"/>
        <v>42693.916675925924</v>
      </c>
      <c r="U3621" s="40">
        <f t="shared" si="394"/>
        <v>2016</v>
      </c>
      <c r="V3621" s="40">
        <f t="shared" si="395"/>
        <v>2016</v>
      </c>
      <c r="W3621" s="50">
        <f t="shared" si="398"/>
        <v>32.784427939812304</v>
      </c>
    </row>
    <row r="3622" spans="1:23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13">
        <f t="shared" si="396"/>
        <v>105</v>
      </c>
      <c r="P3622" s="39">
        <f t="shared" si="397"/>
        <v>56.07</v>
      </c>
      <c r="Q3622" s="39" t="s">
        <v>8346</v>
      </c>
      <c r="R3622" s="39" t="s">
        <v>8316</v>
      </c>
      <c r="S3622" s="42">
        <f t="shared" si="392"/>
        <v>42037.938209039348</v>
      </c>
      <c r="T3622" s="42">
        <f t="shared" si="393"/>
        <v>42068.166666666672</v>
      </c>
      <c r="U3622" s="40">
        <f t="shared" si="394"/>
        <v>2015</v>
      </c>
      <c r="V3622" s="40">
        <f t="shared" si="395"/>
        <v>2015</v>
      </c>
      <c r="W3622" s="50">
        <f t="shared" si="398"/>
        <v>30.228457627323223</v>
      </c>
    </row>
    <row r="3623" spans="1:23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13">
        <f t="shared" si="396"/>
        <v>110</v>
      </c>
      <c r="P3623" s="39">
        <f t="shared" si="397"/>
        <v>47.03</v>
      </c>
      <c r="Q3623" s="39" t="s">
        <v>8346</v>
      </c>
      <c r="R3623" s="39" t="s">
        <v>8316</v>
      </c>
      <c r="S3623" s="42">
        <f t="shared" si="392"/>
        <v>42619.935704212963</v>
      </c>
      <c r="T3623" s="42">
        <f t="shared" si="393"/>
        <v>42643.875002314817</v>
      </c>
      <c r="U3623" s="40">
        <f t="shared" si="394"/>
        <v>2016</v>
      </c>
      <c r="V3623" s="40">
        <f t="shared" si="395"/>
        <v>2016</v>
      </c>
      <c r="W3623" s="50">
        <f t="shared" si="398"/>
        <v>23.939298101853637</v>
      </c>
    </row>
    <row r="3624" spans="1:23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13">
        <f t="shared" si="396"/>
        <v>100</v>
      </c>
      <c r="P3624" s="39">
        <f t="shared" si="397"/>
        <v>47.67</v>
      </c>
      <c r="Q3624" s="39" t="s">
        <v>8346</v>
      </c>
      <c r="R3624" s="39" t="s">
        <v>8316</v>
      </c>
      <c r="S3624" s="42">
        <f t="shared" si="392"/>
        <v>41877.221890868052</v>
      </c>
      <c r="T3624" s="42">
        <f t="shared" si="393"/>
        <v>41910.140978935182</v>
      </c>
      <c r="U3624" s="40">
        <f t="shared" si="394"/>
        <v>2014</v>
      </c>
      <c r="V3624" s="40">
        <f t="shared" si="395"/>
        <v>2014</v>
      </c>
      <c r="W3624" s="50">
        <f t="shared" si="398"/>
        <v>32.91908806713036</v>
      </c>
    </row>
    <row r="3625" spans="1:23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13">
        <f t="shared" si="396"/>
        <v>120</v>
      </c>
      <c r="P3625" s="39">
        <f t="shared" si="397"/>
        <v>88.24</v>
      </c>
      <c r="Q3625" s="39" t="s">
        <v>8346</v>
      </c>
      <c r="R3625" s="39" t="s">
        <v>8316</v>
      </c>
      <c r="S3625" s="42">
        <f t="shared" si="392"/>
        <v>41828.736924421297</v>
      </c>
      <c r="T3625" s="42">
        <f t="shared" si="393"/>
        <v>41846.291666666664</v>
      </c>
      <c r="U3625" s="40">
        <f t="shared" si="394"/>
        <v>2014</v>
      </c>
      <c r="V3625" s="40">
        <f t="shared" si="395"/>
        <v>2014</v>
      </c>
      <c r="W3625" s="50">
        <f t="shared" si="398"/>
        <v>17.554742245367379</v>
      </c>
    </row>
    <row r="3626" spans="1:23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13">
        <f t="shared" si="396"/>
        <v>105</v>
      </c>
      <c r="P3626" s="39">
        <f t="shared" si="397"/>
        <v>80.72</v>
      </c>
      <c r="Q3626" s="39" t="s">
        <v>8346</v>
      </c>
      <c r="R3626" s="39" t="s">
        <v>8316</v>
      </c>
      <c r="S3626" s="42">
        <f t="shared" si="392"/>
        <v>42545.774193171295</v>
      </c>
      <c r="T3626" s="42">
        <f t="shared" si="393"/>
        <v>42605.774193171295</v>
      </c>
      <c r="U3626" s="40">
        <f t="shared" si="394"/>
        <v>2016</v>
      </c>
      <c r="V3626" s="40">
        <f t="shared" si="395"/>
        <v>2016</v>
      </c>
      <c r="W3626" s="50">
        <f t="shared" si="398"/>
        <v>60</v>
      </c>
    </row>
    <row r="3627" spans="1:23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13">
        <f t="shared" si="396"/>
        <v>103</v>
      </c>
      <c r="P3627" s="39">
        <f t="shared" si="397"/>
        <v>39.49</v>
      </c>
      <c r="Q3627" s="39" t="s">
        <v>8346</v>
      </c>
      <c r="R3627" s="39" t="s">
        <v>8316</v>
      </c>
      <c r="S3627" s="42">
        <f t="shared" si="392"/>
        <v>42157.652518252318</v>
      </c>
      <c r="T3627" s="42">
        <f t="shared" si="393"/>
        <v>42187.652518252318</v>
      </c>
      <c r="U3627" s="40">
        <f t="shared" si="394"/>
        <v>2015</v>
      </c>
      <c r="V3627" s="40">
        <f t="shared" si="395"/>
        <v>2015</v>
      </c>
      <c r="W3627" s="50">
        <f t="shared" si="398"/>
        <v>30</v>
      </c>
    </row>
    <row r="3628" spans="1:23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13">
        <f t="shared" si="396"/>
        <v>102</v>
      </c>
      <c r="P3628" s="39">
        <f t="shared" si="397"/>
        <v>84.85</v>
      </c>
      <c r="Q3628" s="39" t="s">
        <v>8346</v>
      </c>
      <c r="R3628" s="39" t="s">
        <v>8316</v>
      </c>
      <c r="S3628" s="42">
        <f t="shared" si="392"/>
        <v>41846.66733167824</v>
      </c>
      <c r="T3628" s="42">
        <f t="shared" si="393"/>
        <v>41867.667336307873</v>
      </c>
      <c r="U3628" s="40">
        <f t="shared" si="394"/>
        <v>2014</v>
      </c>
      <c r="V3628" s="40">
        <f t="shared" si="395"/>
        <v>2014</v>
      </c>
      <c r="W3628" s="50">
        <f t="shared" si="398"/>
        <v>21.000004629633622</v>
      </c>
    </row>
    <row r="3629" spans="1:23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13">
        <f t="shared" si="396"/>
        <v>100</v>
      </c>
      <c r="P3629" s="39">
        <f t="shared" si="397"/>
        <v>68.97</v>
      </c>
      <c r="Q3629" s="39" t="s">
        <v>8346</v>
      </c>
      <c r="R3629" s="39" t="s">
        <v>8316</v>
      </c>
      <c r="S3629" s="42">
        <f t="shared" si="392"/>
        <v>42460.741753321759</v>
      </c>
      <c r="T3629" s="42">
        <f t="shared" si="393"/>
        <v>42511.165973842595</v>
      </c>
      <c r="U3629" s="40">
        <f t="shared" si="394"/>
        <v>2016</v>
      </c>
      <c r="V3629" s="40">
        <f t="shared" si="395"/>
        <v>2016</v>
      </c>
      <c r="W3629" s="50">
        <f t="shared" si="398"/>
        <v>50.424220520835661</v>
      </c>
    </row>
    <row r="3630" spans="1:23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13">
        <f t="shared" si="396"/>
        <v>0</v>
      </c>
      <c r="P3630" s="39">
        <f t="shared" si="397"/>
        <v>0</v>
      </c>
      <c r="Q3630" s="39" t="s">
        <v>8346</v>
      </c>
      <c r="R3630" s="39" t="s">
        <v>8318</v>
      </c>
      <c r="S3630" s="42">
        <f t="shared" si="392"/>
        <v>42291.833296249999</v>
      </c>
      <c r="T3630" s="42">
        <f t="shared" si="393"/>
        <v>42351.874958287037</v>
      </c>
      <c r="U3630" s="40">
        <f t="shared" si="394"/>
        <v>2015</v>
      </c>
      <c r="V3630" s="40">
        <f t="shared" si="395"/>
        <v>2015</v>
      </c>
      <c r="W3630" s="50">
        <f t="shared" si="398"/>
        <v>60.041662037037895</v>
      </c>
    </row>
    <row r="3631" spans="1:23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13">
        <f t="shared" si="396"/>
        <v>0</v>
      </c>
      <c r="P3631" s="39">
        <f t="shared" si="397"/>
        <v>1</v>
      </c>
      <c r="Q3631" s="39" t="s">
        <v>8346</v>
      </c>
      <c r="R3631" s="39" t="s">
        <v>8318</v>
      </c>
      <c r="S3631" s="42">
        <f t="shared" si="392"/>
        <v>42437.094494953708</v>
      </c>
      <c r="T3631" s="42">
        <f t="shared" si="393"/>
        <v>42495.708340277779</v>
      </c>
      <c r="U3631" s="40">
        <f t="shared" si="394"/>
        <v>2016</v>
      </c>
      <c r="V3631" s="40">
        <f t="shared" si="395"/>
        <v>2016</v>
      </c>
      <c r="W3631" s="50">
        <f t="shared" si="398"/>
        <v>58.613845324071008</v>
      </c>
    </row>
    <row r="3632" spans="1:23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13">
        <f t="shared" si="396"/>
        <v>0</v>
      </c>
      <c r="P3632" s="39">
        <f t="shared" si="397"/>
        <v>1</v>
      </c>
      <c r="Q3632" s="39" t="s">
        <v>8346</v>
      </c>
      <c r="R3632" s="39" t="s">
        <v>8318</v>
      </c>
      <c r="S3632" s="42">
        <f t="shared" si="392"/>
        <v>41942.847110995368</v>
      </c>
      <c r="T3632" s="42">
        <f t="shared" si="393"/>
        <v>41972.888784606475</v>
      </c>
      <c r="U3632" s="40">
        <f t="shared" si="394"/>
        <v>2014</v>
      </c>
      <c r="V3632" s="40">
        <f t="shared" si="395"/>
        <v>2014</v>
      </c>
      <c r="W3632" s="50">
        <f t="shared" si="398"/>
        <v>30.041673611107399</v>
      </c>
    </row>
    <row r="3633" spans="1:23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13">
        <f t="shared" si="396"/>
        <v>51</v>
      </c>
      <c r="P3633" s="39">
        <f t="shared" si="397"/>
        <v>147.88</v>
      </c>
      <c r="Q3633" s="39" t="s">
        <v>8346</v>
      </c>
      <c r="R3633" s="39" t="s">
        <v>8318</v>
      </c>
      <c r="S3633" s="42">
        <f t="shared" si="392"/>
        <v>41880.75344325231</v>
      </c>
      <c r="T3633" s="42">
        <f t="shared" si="393"/>
        <v>41905.165980787038</v>
      </c>
      <c r="U3633" s="40">
        <f t="shared" si="394"/>
        <v>2014</v>
      </c>
      <c r="V3633" s="40">
        <f t="shared" si="395"/>
        <v>2014</v>
      </c>
      <c r="W3633" s="50">
        <f t="shared" si="398"/>
        <v>24.412537534728472</v>
      </c>
    </row>
    <row r="3634" spans="1:23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13">
        <f t="shared" si="396"/>
        <v>20</v>
      </c>
      <c r="P3634" s="39">
        <f t="shared" si="397"/>
        <v>100</v>
      </c>
      <c r="Q3634" s="39" t="s">
        <v>8346</v>
      </c>
      <c r="R3634" s="39" t="s">
        <v>8318</v>
      </c>
      <c r="S3634" s="42">
        <f t="shared" si="392"/>
        <v>41946.936918391206</v>
      </c>
      <c r="T3634" s="42">
        <f t="shared" si="393"/>
        <v>41966.936918391206</v>
      </c>
      <c r="U3634" s="40">
        <f t="shared" si="394"/>
        <v>2014</v>
      </c>
      <c r="V3634" s="40">
        <f t="shared" si="395"/>
        <v>2014</v>
      </c>
      <c r="W3634" s="50">
        <f t="shared" si="398"/>
        <v>20</v>
      </c>
    </row>
    <row r="3635" spans="1:23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13">
        <f t="shared" si="396"/>
        <v>35</v>
      </c>
      <c r="P3635" s="39">
        <f t="shared" si="397"/>
        <v>56.84</v>
      </c>
      <c r="Q3635" s="39" t="s">
        <v>8346</v>
      </c>
      <c r="R3635" s="39" t="s">
        <v>8318</v>
      </c>
      <c r="S3635" s="42">
        <f t="shared" si="392"/>
        <v>42649.623470682869</v>
      </c>
      <c r="T3635" s="42">
        <f t="shared" si="393"/>
        <v>42693.041668981481</v>
      </c>
      <c r="U3635" s="40">
        <f t="shared" si="394"/>
        <v>2016</v>
      </c>
      <c r="V3635" s="40">
        <f t="shared" si="395"/>
        <v>2016</v>
      </c>
      <c r="W3635" s="50">
        <f t="shared" si="398"/>
        <v>43.418198298611969</v>
      </c>
    </row>
    <row r="3636" spans="1:23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13">
        <f t="shared" si="396"/>
        <v>4</v>
      </c>
      <c r="P3636" s="39">
        <f t="shared" si="397"/>
        <v>176.94</v>
      </c>
      <c r="Q3636" s="39" t="s">
        <v>8346</v>
      </c>
      <c r="R3636" s="39" t="s">
        <v>8318</v>
      </c>
      <c r="S3636" s="42">
        <f t="shared" si="392"/>
        <v>42701.166367754631</v>
      </c>
      <c r="T3636" s="42">
        <f t="shared" si="393"/>
        <v>42749.165976157412</v>
      </c>
      <c r="U3636" s="40">
        <f t="shared" si="394"/>
        <v>2017</v>
      </c>
      <c r="V3636" s="40">
        <f t="shared" si="395"/>
        <v>2016</v>
      </c>
      <c r="W3636" s="50">
        <f t="shared" si="398"/>
        <v>47.999608402780723</v>
      </c>
    </row>
    <row r="3637" spans="1:23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13">
        <f t="shared" si="396"/>
        <v>36</v>
      </c>
      <c r="P3637" s="39">
        <f t="shared" si="397"/>
        <v>127.6</v>
      </c>
      <c r="Q3637" s="39" t="s">
        <v>8346</v>
      </c>
      <c r="R3637" s="39" t="s">
        <v>8318</v>
      </c>
      <c r="S3637" s="42">
        <f t="shared" si="392"/>
        <v>42450.882831898154</v>
      </c>
      <c r="T3637" s="42">
        <f t="shared" si="393"/>
        <v>42480.882831898154</v>
      </c>
      <c r="U3637" s="40">
        <f t="shared" si="394"/>
        <v>2016</v>
      </c>
      <c r="V3637" s="40">
        <f t="shared" si="395"/>
        <v>2016</v>
      </c>
      <c r="W3637" s="50">
        <f t="shared" si="398"/>
        <v>30</v>
      </c>
    </row>
    <row r="3638" spans="1:23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13">
        <f t="shared" si="396"/>
        <v>0</v>
      </c>
      <c r="P3638" s="39">
        <f t="shared" si="397"/>
        <v>0</v>
      </c>
      <c r="Q3638" s="39" t="s">
        <v>8346</v>
      </c>
      <c r="R3638" s="39" t="s">
        <v>8318</v>
      </c>
      <c r="S3638" s="42">
        <f t="shared" si="392"/>
        <v>42226.694789687499</v>
      </c>
      <c r="T3638" s="42">
        <f t="shared" si="393"/>
        <v>42261.694789687499</v>
      </c>
      <c r="U3638" s="40">
        <f t="shared" si="394"/>
        <v>2015</v>
      </c>
      <c r="V3638" s="40">
        <f t="shared" si="395"/>
        <v>2015</v>
      </c>
      <c r="W3638" s="50">
        <f t="shared" si="398"/>
        <v>35</v>
      </c>
    </row>
    <row r="3639" spans="1:23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13">
        <f t="shared" si="396"/>
        <v>31</v>
      </c>
      <c r="P3639" s="39">
        <f t="shared" si="397"/>
        <v>66.14</v>
      </c>
      <c r="Q3639" s="39" t="s">
        <v>8346</v>
      </c>
      <c r="R3639" s="39" t="s">
        <v>8318</v>
      </c>
      <c r="S3639" s="42">
        <f t="shared" si="392"/>
        <v>41975.700647395832</v>
      </c>
      <c r="T3639" s="42">
        <f t="shared" si="393"/>
        <v>42005.700647395832</v>
      </c>
      <c r="U3639" s="40">
        <f t="shared" si="394"/>
        <v>2015</v>
      </c>
      <c r="V3639" s="40">
        <f t="shared" si="395"/>
        <v>2014</v>
      </c>
      <c r="W3639" s="50">
        <f t="shared" si="398"/>
        <v>30</v>
      </c>
    </row>
    <row r="3640" spans="1:23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13">
        <f t="shared" si="396"/>
        <v>7</v>
      </c>
      <c r="P3640" s="39">
        <f t="shared" si="397"/>
        <v>108</v>
      </c>
      <c r="Q3640" s="39" t="s">
        <v>8346</v>
      </c>
      <c r="R3640" s="39" t="s">
        <v>8318</v>
      </c>
      <c r="S3640" s="42">
        <f t="shared" si="392"/>
        <v>42053.672832546297</v>
      </c>
      <c r="T3640" s="42">
        <f t="shared" si="393"/>
        <v>42113.631158935183</v>
      </c>
      <c r="U3640" s="40">
        <f t="shared" si="394"/>
        <v>2015</v>
      </c>
      <c r="V3640" s="40">
        <f t="shared" si="395"/>
        <v>2015</v>
      </c>
      <c r="W3640" s="50">
        <f t="shared" si="398"/>
        <v>59.958326388885325</v>
      </c>
    </row>
    <row r="3641" spans="1:23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13">
        <f t="shared" si="396"/>
        <v>0</v>
      </c>
      <c r="P3641" s="39">
        <f t="shared" si="397"/>
        <v>1</v>
      </c>
      <c r="Q3641" s="39" t="s">
        <v>8346</v>
      </c>
      <c r="R3641" s="39" t="s">
        <v>8318</v>
      </c>
      <c r="S3641" s="42">
        <f t="shared" si="392"/>
        <v>42590.677163263885</v>
      </c>
      <c r="T3641" s="42">
        <f t="shared" si="393"/>
        <v>42650.632639583331</v>
      </c>
      <c r="U3641" s="40">
        <f t="shared" si="394"/>
        <v>2016</v>
      </c>
      <c r="V3641" s="40">
        <f t="shared" si="395"/>
        <v>2016</v>
      </c>
      <c r="W3641" s="50">
        <f t="shared" si="398"/>
        <v>59.955476319446461</v>
      </c>
    </row>
    <row r="3642" spans="1:23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13">
        <f t="shared" si="396"/>
        <v>6</v>
      </c>
      <c r="P3642" s="39">
        <f t="shared" si="397"/>
        <v>18.329999999999998</v>
      </c>
      <c r="Q3642" s="39" t="s">
        <v>8346</v>
      </c>
      <c r="R3642" s="39" t="s">
        <v>8318</v>
      </c>
      <c r="S3642" s="42">
        <f t="shared" si="392"/>
        <v>42104.781603356481</v>
      </c>
      <c r="T3642" s="42">
        <f t="shared" si="393"/>
        <v>42134.781603356481</v>
      </c>
      <c r="U3642" s="40">
        <f t="shared" si="394"/>
        <v>2015</v>
      </c>
      <c r="V3642" s="40">
        <f t="shared" si="395"/>
        <v>2015</v>
      </c>
      <c r="W3642" s="50">
        <f t="shared" si="398"/>
        <v>30</v>
      </c>
    </row>
    <row r="3643" spans="1:23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13">
        <f t="shared" si="396"/>
        <v>0</v>
      </c>
      <c r="P3643" s="39">
        <f t="shared" si="397"/>
        <v>0</v>
      </c>
      <c r="Q3643" s="39" t="s">
        <v>8346</v>
      </c>
      <c r="R3643" s="39" t="s">
        <v>8318</v>
      </c>
      <c r="S3643" s="42">
        <f t="shared" si="392"/>
        <v>41899.62707383102</v>
      </c>
      <c r="T3643" s="42">
        <f t="shared" si="393"/>
        <v>41917.208335648145</v>
      </c>
      <c r="U3643" s="40">
        <f t="shared" si="394"/>
        <v>2014</v>
      </c>
      <c r="V3643" s="40">
        <f t="shared" si="395"/>
        <v>2014</v>
      </c>
      <c r="W3643" s="50">
        <f t="shared" si="398"/>
        <v>17.581261817125778</v>
      </c>
    </row>
    <row r="3644" spans="1:23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13">
        <f t="shared" si="396"/>
        <v>2</v>
      </c>
      <c r="P3644" s="39">
        <f t="shared" si="397"/>
        <v>7.5</v>
      </c>
      <c r="Q3644" s="39" t="s">
        <v>8346</v>
      </c>
      <c r="R3644" s="39" t="s">
        <v>8318</v>
      </c>
      <c r="S3644" s="42">
        <f t="shared" si="392"/>
        <v>42297.816293136573</v>
      </c>
      <c r="T3644" s="42">
        <f t="shared" si="393"/>
        <v>42338.708342592596</v>
      </c>
      <c r="U3644" s="40">
        <f t="shared" si="394"/>
        <v>2015</v>
      </c>
      <c r="V3644" s="40">
        <f t="shared" si="395"/>
        <v>2015</v>
      </c>
      <c r="W3644" s="50">
        <f t="shared" si="398"/>
        <v>40.892049456022505</v>
      </c>
    </row>
    <row r="3645" spans="1:23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13">
        <f t="shared" si="396"/>
        <v>0</v>
      </c>
      <c r="P3645" s="39">
        <f t="shared" si="397"/>
        <v>0</v>
      </c>
      <c r="Q3645" s="39" t="s">
        <v>8346</v>
      </c>
      <c r="R3645" s="39" t="s">
        <v>8318</v>
      </c>
      <c r="S3645" s="42">
        <f t="shared" si="392"/>
        <v>42285.143979618049</v>
      </c>
      <c r="T3645" s="42">
        <f t="shared" si="393"/>
        <v>42325.185641655087</v>
      </c>
      <c r="U3645" s="40">
        <f t="shared" si="394"/>
        <v>2015</v>
      </c>
      <c r="V3645" s="40">
        <f t="shared" si="395"/>
        <v>2015</v>
      </c>
      <c r="W3645" s="50">
        <f t="shared" si="398"/>
        <v>40.041662037037895</v>
      </c>
    </row>
    <row r="3646" spans="1:23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13">
        <f t="shared" si="396"/>
        <v>16</v>
      </c>
      <c r="P3646" s="39">
        <f t="shared" si="397"/>
        <v>68.42</v>
      </c>
      <c r="Q3646" s="39" t="s">
        <v>8346</v>
      </c>
      <c r="R3646" s="39" t="s">
        <v>8318</v>
      </c>
      <c r="S3646" s="42">
        <f t="shared" si="392"/>
        <v>42409.241757951386</v>
      </c>
      <c r="T3646" s="42">
        <f t="shared" si="393"/>
        <v>42437.207640509267</v>
      </c>
      <c r="U3646" s="40">
        <f t="shared" si="394"/>
        <v>2016</v>
      </c>
      <c r="V3646" s="40">
        <f t="shared" si="395"/>
        <v>2016</v>
      </c>
      <c r="W3646" s="50">
        <f t="shared" si="398"/>
        <v>27.965882557880832</v>
      </c>
    </row>
    <row r="3647" spans="1:23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13">
        <f t="shared" si="396"/>
        <v>0</v>
      </c>
      <c r="P3647" s="39">
        <f t="shared" si="397"/>
        <v>1</v>
      </c>
      <c r="Q3647" s="39" t="s">
        <v>8346</v>
      </c>
      <c r="R3647" s="39" t="s">
        <v>8318</v>
      </c>
      <c r="S3647" s="42">
        <f t="shared" si="392"/>
        <v>42665.970349976851</v>
      </c>
      <c r="T3647" s="42">
        <f t="shared" si="393"/>
        <v>42696.012023587966</v>
      </c>
      <c r="U3647" s="40">
        <f t="shared" si="394"/>
        <v>2016</v>
      </c>
      <c r="V3647" s="40">
        <f t="shared" si="395"/>
        <v>2016</v>
      </c>
      <c r="W3647" s="50">
        <f t="shared" si="398"/>
        <v>30.041673611114675</v>
      </c>
    </row>
    <row r="3648" spans="1:23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13">
        <f t="shared" si="396"/>
        <v>5</v>
      </c>
      <c r="P3648" s="39">
        <f t="shared" si="397"/>
        <v>60.13</v>
      </c>
      <c r="Q3648" s="39" t="s">
        <v>8346</v>
      </c>
      <c r="R3648" s="39" t="s">
        <v>8318</v>
      </c>
      <c r="S3648" s="42">
        <f t="shared" si="392"/>
        <v>42140.42132872685</v>
      </c>
      <c r="T3648" s="42">
        <f t="shared" si="393"/>
        <v>42171.979171296298</v>
      </c>
      <c r="U3648" s="40">
        <f t="shared" si="394"/>
        <v>2015</v>
      </c>
      <c r="V3648" s="40">
        <f t="shared" si="395"/>
        <v>2015</v>
      </c>
      <c r="W3648" s="50">
        <f t="shared" si="398"/>
        <v>31.55784256944753</v>
      </c>
    </row>
    <row r="3649" spans="1:23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13">
        <f t="shared" si="396"/>
        <v>6</v>
      </c>
      <c r="P3649" s="39">
        <f t="shared" si="397"/>
        <v>15</v>
      </c>
      <c r="Q3649" s="39" t="s">
        <v>8346</v>
      </c>
      <c r="R3649" s="39" t="s">
        <v>8318</v>
      </c>
      <c r="S3649" s="42">
        <f t="shared" si="392"/>
        <v>42598.749158877312</v>
      </c>
      <c r="T3649" s="42">
        <f t="shared" si="393"/>
        <v>42643.749158877312</v>
      </c>
      <c r="U3649" s="40">
        <f t="shared" si="394"/>
        <v>2016</v>
      </c>
      <c r="V3649" s="40">
        <f t="shared" si="395"/>
        <v>2016</v>
      </c>
      <c r="W3649" s="50">
        <f t="shared" si="398"/>
        <v>45</v>
      </c>
    </row>
    <row r="3650" spans="1:23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13">
        <f t="shared" si="396"/>
        <v>100</v>
      </c>
      <c r="P3650" s="39">
        <f t="shared" si="397"/>
        <v>550.04</v>
      </c>
      <c r="Q3650" s="39" t="s">
        <v>8346</v>
      </c>
      <c r="R3650" s="39" t="s">
        <v>8316</v>
      </c>
      <c r="S3650" s="42">
        <f t="shared" ref="S3650:S3713" si="399">((((LEFT(J3650,10) &amp; "." &amp; RIGHT(J3650,3))/60)/60)/24)+DATE(1970,1,1)</f>
        <v>41887.292192650464</v>
      </c>
      <c r="T3650" s="42">
        <f t="shared" ref="T3650:T3713" si="400">((((LEFT(I3650,10) &amp; "." &amp; RIGHT(I3650,3))/60)/60)/24)+DATE(1970,1,1)</f>
        <v>41917.292192650464</v>
      </c>
      <c r="U3650" s="40">
        <f t="shared" ref="U3650:U3713" si="401">YEAR(T3650)</f>
        <v>2014</v>
      </c>
      <c r="V3650" s="40">
        <f t="shared" ref="V3650:V3713" si="402">YEAR(S3650)</f>
        <v>2014</v>
      </c>
      <c r="W3650" s="50">
        <f t="shared" si="398"/>
        <v>30</v>
      </c>
    </row>
    <row r="3651" spans="1:23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13">
        <f t="shared" ref="O3651:O3714" si="403">IFERROR(ROUND(E3651/D3651*100,0),"no backers")</f>
        <v>104</v>
      </c>
      <c r="P3651" s="39">
        <f t="shared" ref="P3651:P3714" si="404">IFERROR(ROUND(E3651/L3651,2),0)</f>
        <v>97.5</v>
      </c>
      <c r="Q3651" s="39" t="s">
        <v>8346</v>
      </c>
      <c r="R3651" s="39" t="s">
        <v>8316</v>
      </c>
      <c r="S3651" s="42">
        <f t="shared" si="399"/>
        <v>41780.712905023145</v>
      </c>
      <c r="T3651" s="42">
        <f t="shared" si="400"/>
        <v>41806.712898078702</v>
      </c>
      <c r="U3651" s="40">
        <f t="shared" si="401"/>
        <v>2014</v>
      </c>
      <c r="V3651" s="40">
        <f t="shared" si="402"/>
        <v>2014</v>
      </c>
      <c r="W3651" s="50">
        <f t="shared" ref="W3651:W3714" si="405">T3651-S3651</f>
        <v>25.999993055556843</v>
      </c>
    </row>
    <row r="3652" spans="1:23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13">
        <f t="shared" si="403"/>
        <v>100</v>
      </c>
      <c r="P3652" s="39">
        <f t="shared" si="404"/>
        <v>29.41</v>
      </c>
      <c r="Q3652" s="39" t="s">
        <v>8346</v>
      </c>
      <c r="R3652" s="39" t="s">
        <v>8316</v>
      </c>
      <c r="S3652" s="42">
        <f t="shared" si="399"/>
        <v>42381.478983611116</v>
      </c>
      <c r="T3652" s="42">
        <f t="shared" si="400"/>
        <v>42402.478988240742</v>
      </c>
      <c r="U3652" s="40">
        <f t="shared" si="401"/>
        <v>2016</v>
      </c>
      <c r="V3652" s="40">
        <f t="shared" si="402"/>
        <v>2016</v>
      </c>
      <c r="W3652" s="50">
        <f t="shared" si="405"/>
        <v>21.000004629626346</v>
      </c>
    </row>
    <row r="3653" spans="1:23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13">
        <f t="shared" si="403"/>
        <v>104</v>
      </c>
      <c r="P3653" s="39">
        <f t="shared" si="404"/>
        <v>57.78</v>
      </c>
      <c r="Q3653" s="39" t="s">
        <v>8346</v>
      </c>
      <c r="R3653" s="39" t="s">
        <v>8316</v>
      </c>
      <c r="S3653" s="42">
        <f t="shared" si="399"/>
        <v>41828.646324560184</v>
      </c>
      <c r="T3653" s="42">
        <f t="shared" si="400"/>
        <v>41861.665976157405</v>
      </c>
      <c r="U3653" s="40">
        <f t="shared" si="401"/>
        <v>2014</v>
      </c>
      <c r="V3653" s="40">
        <f t="shared" si="402"/>
        <v>2014</v>
      </c>
      <c r="W3653" s="50">
        <f t="shared" si="405"/>
        <v>33.019651597220218</v>
      </c>
    </row>
    <row r="3654" spans="1:23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13">
        <f t="shared" si="403"/>
        <v>251</v>
      </c>
      <c r="P3654" s="39">
        <f t="shared" si="404"/>
        <v>44.24</v>
      </c>
      <c r="Q3654" s="39" t="s">
        <v>8346</v>
      </c>
      <c r="R3654" s="39" t="s">
        <v>8316</v>
      </c>
      <c r="S3654" s="42">
        <f t="shared" si="399"/>
        <v>42596.64470488426</v>
      </c>
      <c r="T3654" s="42">
        <f t="shared" si="400"/>
        <v>42607.165978472221</v>
      </c>
      <c r="U3654" s="40">
        <f t="shared" si="401"/>
        <v>2016</v>
      </c>
      <c r="V3654" s="40">
        <f t="shared" si="402"/>
        <v>2016</v>
      </c>
      <c r="W3654" s="50">
        <f t="shared" si="405"/>
        <v>10.521273587961332</v>
      </c>
    </row>
    <row r="3655" spans="1:23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13">
        <f t="shared" si="403"/>
        <v>101</v>
      </c>
      <c r="P3655" s="39">
        <f t="shared" si="404"/>
        <v>60.91</v>
      </c>
      <c r="Q3655" s="39" t="s">
        <v>8346</v>
      </c>
      <c r="R3655" s="39" t="s">
        <v>8316</v>
      </c>
      <c r="S3655" s="42">
        <f t="shared" si="399"/>
        <v>42191.363509340285</v>
      </c>
      <c r="T3655" s="42">
        <f t="shared" si="400"/>
        <v>42221.363509340285</v>
      </c>
      <c r="U3655" s="40">
        <f t="shared" si="401"/>
        <v>2015</v>
      </c>
      <c r="V3655" s="40">
        <f t="shared" si="402"/>
        <v>2015</v>
      </c>
      <c r="W3655" s="50">
        <f t="shared" si="405"/>
        <v>30</v>
      </c>
    </row>
    <row r="3656" spans="1:23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13">
        <f t="shared" si="403"/>
        <v>174</v>
      </c>
      <c r="P3656" s="39">
        <f t="shared" si="404"/>
        <v>68.84</v>
      </c>
      <c r="Q3656" s="39" t="s">
        <v>8346</v>
      </c>
      <c r="R3656" s="39" t="s">
        <v>8316</v>
      </c>
      <c r="S3656" s="42">
        <f t="shared" si="399"/>
        <v>42440.416509097224</v>
      </c>
      <c r="T3656" s="42">
        <f t="shared" si="400"/>
        <v>42463.708342592596</v>
      </c>
      <c r="U3656" s="40">
        <f t="shared" si="401"/>
        <v>2016</v>
      </c>
      <c r="V3656" s="40">
        <f t="shared" si="402"/>
        <v>2016</v>
      </c>
      <c r="W3656" s="50">
        <f t="shared" si="405"/>
        <v>23.291833495371975</v>
      </c>
    </row>
    <row r="3657" spans="1:23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13">
        <f t="shared" si="403"/>
        <v>116</v>
      </c>
      <c r="P3657" s="39">
        <f t="shared" si="404"/>
        <v>73.58</v>
      </c>
      <c r="Q3657" s="39" t="s">
        <v>8346</v>
      </c>
      <c r="R3657" s="39" t="s">
        <v>8316</v>
      </c>
      <c r="S3657" s="42">
        <f t="shared" si="399"/>
        <v>42173.803229143523</v>
      </c>
      <c r="T3657" s="42">
        <f t="shared" si="400"/>
        <v>42203.290980787038</v>
      </c>
      <c r="U3657" s="40">
        <f t="shared" si="401"/>
        <v>2015</v>
      </c>
      <c r="V3657" s="40">
        <f t="shared" si="402"/>
        <v>2015</v>
      </c>
      <c r="W3657" s="50">
        <f t="shared" si="405"/>
        <v>29.487751643515367</v>
      </c>
    </row>
    <row r="3658" spans="1:23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13">
        <f t="shared" si="403"/>
        <v>106</v>
      </c>
      <c r="P3658" s="39">
        <f t="shared" si="404"/>
        <v>115.02</v>
      </c>
      <c r="Q3658" s="39" t="s">
        <v>8346</v>
      </c>
      <c r="R3658" s="39" t="s">
        <v>8316</v>
      </c>
      <c r="S3658" s="42">
        <f t="shared" si="399"/>
        <v>42737.910148564813</v>
      </c>
      <c r="T3658" s="42">
        <f t="shared" si="400"/>
        <v>42767.957649768519</v>
      </c>
      <c r="U3658" s="40">
        <f t="shared" si="401"/>
        <v>2017</v>
      </c>
      <c r="V3658" s="40">
        <f t="shared" si="402"/>
        <v>2017</v>
      </c>
      <c r="W3658" s="50">
        <f t="shared" si="405"/>
        <v>30.047501203705906</v>
      </c>
    </row>
    <row r="3659" spans="1:23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13">
        <f t="shared" si="403"/>
        <v>111</v>
      </c>
      <c r="P3659" s="39">
        <f t="shared" si="404"/>
        <v>110.75</v>
      </c>
      <c r="Q3659" s="39" t="s">
        <v>8346</v>
      </c>
      <c r="R3659" s="39" t="s">
        <v>8316</v>
      </c>
      <c r="S3659" s="42">
        <f t="shared" si="399"/>
        <v>42499.629854386571</v>
      </c>
      <c r="T3659" s="42">
        <f t="shared" si="400"/>
        <v>42522.90417037037</v>
      </c>
      <c r="U3659" s="40">
        <f t="shared" si="401"/>
        <v>2016</v>
      </c>
      <c r="V3659" s="40">
        <f t="shared" si="402"/>
        <v>2016</v>
      </c>
      <c r="W3659" s="50">
        <f t="shared" si="405"/>
        <v>23.27431598379917</v>
      </c>
    </row>
    <row r="3660" spans="1:23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13">
        <f t="shared" si="403"/>
        <v>101</v>
      </c>
      <c r="P3660" s="39">
        <f t="shared" si="404"/>
        <v>75.5</v>
      </c>
      <c r="Q3660" s="39" t="s">
        <v>8346</v>
      </c>
      <c r="R3660" s="39" t="s">
        <v>8316</v>
      </c>
      <c r="S3660" s="42">
        <f t="shared" si="399"/>
        <v>41775.858571527773</v>
      </c>
      <c r="T3660" s="42">
        <f t="shared" si="400"/>
        <v>41822.165978472221</v>
      </c>
      <c r="U3660" s="40">
        <f t="shared" si="401"/>
        <v>2014</v>
      </c>
      <c r="V3660" s="40">
        <f t="shared" si="402"/>
        <v>2014</v>
      </c>
      <c r="W3660" s="50">
        <f t="shared" si="405"/>
        <v>46.307406944448303</v>
      </c>
    </row>
    <row r="3661" spans="1:23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13">
        <f t="shared" si="403"/>
        <v>102</v>
      </c>
      <c r="P3661" s="39">
        <f t="shared" si="404"/>
        <v>235.46</v>
      </c>
      <c r="Q3661" s="39" t="s">
        <v>8346</v>
      </c>
      <c r="R3661" s="39" t="s">
        <v>8316</v>
      </c>
      <c r="S3661" s="42">
        <f t="shared" si="399"/>
        <v>42055.277203124999</v>
      </c>
      <c r="T3661" s="42">
        <f t="shared" si="400"/>
        <v>42082.6104275463</v>
      </c>
      <c r="U3661" s="40">
        <f t="shared" si="401"/>
        <v>2015</v>
      </c>
      <c r="V3661" s="40">
        <f t="shared" si="402"/>
        <v>2015</v>
      </c>
      <c r="W3661" s="50">
        <f t="shared" si="405"/>
        <v>27.333224421301566</v>
      </c>
    </row>
    <row r="3662" spans="1:23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13">
        <f t="shared" si="403"/>
        <v>100</v>
      </c>
      <c r="P3662" s="39">
        <f t="shared" si="404"/>
        <v>11.36</v>
      </c>
      <c r="Q3662" s="39" t="s">
        <v>8346</v>
      </c>
      <c r="R3662" s="39" t="s">
        <v>8316</v>
      </c>
      <c r="S3662" s="42">
        <f t="shared" si="399"/>
        <v>41971.881087094909</v>
      </c>
      <c r="T3662" s="42">
        <f t="shared" si="400"/>
        <v>41996.881087094909</v>
      </c>
      <c r="U3662" s="40">
        <f t="shared" si="401"/>
        <v>2014</v>
      </c>
      <c r="V3662" s="40">
        <f t="shared" si="402"/>
        <v>2014</v>
      </c>
      <c r="W3662" s="50">
        <f t="shared" si="405"/>
        <v>25</v>
      </c>
    </row>
    <row r="3663" spans="1:23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13">
        <f t="shared" si="403"/>
        <v>111</v>
      </c>
      <c r="P3663" s="39">
        <f t="shared" si="404"/>
        <v>92.5</v>
      </c>
      <c r="Q3663" s="39" t="s">
        <v>8346</v>
      </c>
      <c r="R3663" s="39" t="s">
        <v>8316</v>
      </c>
      <c r="S3663" s="42">
        <f t="shared" si="399"/>
        <v>42447.896674444448</v>
      </c>
      <c r="T3663" s="42">
        <f t="shared" si="400"/>
        <v>42470.166675925924</v>
      </c>
      <c r="U3663" s="40">
        <f t="shared" si="401"/>
        <v>2016</v>
      </c>
      <c r="V3663" s="40">
        <f t="shared" si="402"/>
        <v>2016</v>
      </c>
      <c r="W3663" s="50">
        <f t="shared" si="405"/>
        <v>22.270001481476356</v>
      </c>
    </row>
    <row r="3664" spans="1:23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13">
        <f t="shared" si="403"/>
        <v>101</v>
      </c>
      <c r="P3664" s="39">
        <f t="shared" si="404"/>
        <v>202.85</v>
      </c>
      <c r="Q3664" s="39" t="s">
        <v>8346</v>
      </c>
      <c r="R3664" s="39" t="s">
        <v>8316</v>
      </c>
      <c r="S3664" s="42">
        <f t="shared" si="399"/>
        <v>42064.220069606483</v>
      </c>
      <c r="T3664" s="42">
        <f t="shared" si="400"/>
        <v>42094.178407569445</v>
      </c>
      <c r="U3664" s="40">
        <f t="shared" si="401"/>
        <v>2015</v>
      </c>
      <c r="V3664" s="40">
        <f t="shared" si="402"/>
        <v>2015</v>
      </c>
      <c r="W3664" s="50">
        <f t="shared" si="405"/>
        <v>29.958337962962105</v>
      </c>
    </row>
    <row r="3665" spans="1:23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13">
        <f t="shared" si="403"/>
        <v>104</v>
      </c>
      <c r="P3665" s="39">
        <f t="shared" si="404"/>
        <v>26</v>
      </c>
      <c r="Q3665" s="39" t="s">
        <v>8346</v>
      </c>
      <c r="R3665" s="39" t="s">
        <v>8316</v>
      </c>
      <c r="S3665" s="42">
        <f t="shared" si="399"/>
        <v>42665.451741087963</v>
      </c>
      <c r="T3665" s="42">
        <f t="shared" si="400"/>
        <v>42725.493403125001</v>
      </c>
      <c r="U3665" s="40">
        <f t="shared" si="401"/>
        <v>2016</v>
      </c>
      <c r="V3665" s="40">
        <f t="shared" si="402"/>
        <v>2016</v>
      </c>
      <c r="W3665" s="50">
        <f t="shared" si="405"/>
        <v>60.041662037037895</v>
      </c>
    </row>
    <row r="3666" spans="1:23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13">
        <f t="shared" si="403"/>
        <v>109</v>
      </c>
      <c r="P3666" s="39">
        <f t="shared" si="404"/>
        <v>46.05</v>
      </c>
      <c r="Q3666" s="39" t="s">
        <v>8346</v>
      </c>
      <c r="R3666" s="39" t="s">
        <v>8316</v>
      </c>
      <c r="S3666" s="42">
        <f t="shared" si="399"/>
        <v>42523.248716307877</v>
      </c>
      <c r="T3666" s="42">
        <f t="shared" si="400"/>
        <v>42537.248723252313</v>
      </c>
      <c r="U3666" s="40">
        <f t="shared" si="401"/>
        <v>2016</v>
      </c>
      <c r="V3666" s="40">
        <f t="shared" si="402"/>
        <v>2016</v>
      </c>
      <c r="W3666" s="50">
        <f t="shared" si="405"/>
        <v>14.000006944435881</v>
      </c>
    </row>
    <row r="3667" spans="1:23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13">
        <f t="shared" si="403"/>
        <v>115</v>
      </c>
      <c r="P3667" s="39">
        <f t="shared" si="404"/>
        <v>51</v>
      </c>
      <c r="Q3667" s="39" t="s">
        <v>8346</v>
      </c>
      <c r="R3667" s="39" t="s">
        <v>8316</v>
      </c>
      <c r="S3667" s="42">
        <f t="shared" si="399"/>
        <v>42294.808134513893</v>
      </c>
      <c r="T3667" s="42">
        <f t="shared" si="400"/>
        <v>42305.829167129632</v>
      </c>
      <c r="U3667" s="40">
        <f t="shared" si="401"/>
        <v>2015</v>
      </c>
      <c r="V3667" s="40">
        <f t="shared" si="402"/>
        <v>2015</v>
      </c>
      <c r="W3667" s="50">
        <f t="shared" si="405"/>
        <v>11.021032615739387</v>
      </c>
    </row>
    <row r="3668" spans="1:23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13">
        <f t="shared" si="403"/>
        <v>100</v>
      </c>
      <c r="P3668" s="39">
        <f t="shared" si="404"/>
        <v>31.58</v>
      </c>
      <c r="Q3668" s="39" t="s">
        <v>8346</v>
      </c>
      <c r="R3668" s="39" t="s">
        <v>8316</v>
      </c>
      <c r="S3668" s="42">
        <f t="shared" si="399"/>
        <v>41822.904888680554</v>
      </c>
      <c r="T3668" s="42">
        <f t="shared" si="400"/>
        <v>41844.291668981481</v>
      </c>
      <c r="U3668" s="40">
        <f t="shared" si="401"/>
        <v>2014</v>
      </c>
      <c r="V3668" s="40">
        <f t="shared" si="402"/>
        <v>2014</v>
      </c>
      <c r="W3668" s="50">
        <f t="shared" si="405"/>
        <v>21.386780300927057</v>
      </c>
    </row>
    <row r="3669" spans="1:23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13">
        <f t="shared" si="403"/>
        <v>103</v>
      </c>
      <c r="P3669" s="39">
        <f t="shared" si="404"/>
        <v>53.36</v>
      </c>
      <c r="Q3669" s="39" t="s">
        <v>8346</v>
      </c>
      <c r="R3669" s="39" t="s">
        <v>8316</v>
      </c>
      <c r="S3669" s="42">
        <f t="shared" si="399"/>
        <v>42173.970132164352</v>
      </c>
      <c r="T3669" s="42">
        <f t="shared" si="400"/>
        <v>42203.970132164352</v>
      </c>
      <c r="U3669" s="40">
        <f t="shared" si="401"/>
        <v>2015</v>
      </c>
      <c r="V3669" s="40">
        <f t="shared" si="402"/>
        <v>2015</v>
      </c>
      <c r="W3669" s="50">
        <f t="shared" si="405"/>
        <v>30</v>
      </c>
    </row>
    <row r="3670" spans="1:23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13">
        <f t="shared" si="403"/>
        <v>104</v>
      </c>
      <c r="P3670" s="39">
        <f t="shared" si="404"/>
        <v>36.96</v>
      </c>
      <c r="Q3670" s="39" t="s">
        <v>8346</v>
      </c>
      <c r="R3670" s="39" t="s">
        <v>8316</v>
      </c>
      <c r="S3670" s="42">
        <f t="shared" si="399"/>
        <v>42185.556162638888</v>
      </c>
      <c r="T3670" s="42">
        <f t="shared" si="400"/>
        <v>42208.772921064818</v>
      </c>
      <c r="U3670" s="40">
        <f t="shared" si="401"/>
        <v>2015</v>
      </c>
      <c r="V3670" s="40">
        <f t="shared" si="402"/>
        <v>2015</v>
      </c>
      <c r="W3670" s="50">
        <f t="shared" si="405"/>
        <v>23.216758425929584</v>
      </c>
    </row>
    <row r="3671" spans="1:23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13">
        <f t="shared" si="403"/>
        <v>138</v>
      </c>
      <c r="P3671" s="39">
        <f t="shared" si="404"/>
        <v>81.290000000000006</v>
      </c>
      <c r="Q3671" s="39" t="s">
        <v>8346</v>
      </c>
      <c r="R3671" s="39" t="s">
        <v>8316</v>
      </c>
      <c r="S3671" s="42">
        <f t="shared" si="399"/>
        <v>42136.675198344907</v>
      </c>
      <c r="T3671" s="42">
        <f t="shared" si="400"/>
        <v>42166.675198344907</v>
      </c>
      <c r="U3671" s="40">
        <f t="shared" si="401"/>
        <v>2015</v>
      </c>
      <c r="V3671" s="40">
        <f t="shared" si="402"/>
        <v>2015</v>
      </c>
      <c r="W3671" s="50">
        <f t="shared" si="405"/>
        <v>30</v>
      </c>
    </row>
    <row r="3672" spans="1:23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13">
        <f t="shared" si="403"/>
        <v>110</v>
      </c>
      <c r="P3672" s="39">
        <f t="shared" si="404"/>
        <v>20.079999999999998</v>
      </c>
      <c r="Q3672" s="39" t="s">
        <v>8346</v>
      </c>
      <c r="R3672" s="39" t="s">
        <v>8316</v>
      </c>
      <c r="S3672" s="42">
        <f t="shared" si="399"/>
        <v>42142.514023275464</v>
      </c>
      <c r="T3672" s="42">
        <f t="shared" si="400"/>
        <v>42155.958335648145</v>
      </c>
      <c r="U3672" s="40">
        <f t="shared" si="401"/>
        <v>2015</v>
      </c>
      <c r="V3672" s="40">
        <f t="shared" si="402"/>
        <v>2015</v>
      </c>
      <c r="W3672" s="50">
        <f t="shared" si="405"/>
        <v>13.444312372681452</v>
      </c>
    </row>
    <row r="3673" spans="1:23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13">
        <f t="shared" si="403"/>
        <v>101</v>
      </c>
      <c r="P3673" s="39">
        <f t="shared" si="404"/>
        <v>88.25</v>
      </c>
      <c r="Q3673" s="39" t="s">
        <v>8346</v>
      </c>
      <c r="R3673" s="39" t="s">
        <v>8316</v>
      </c>
      <c r="S3673" s="42">
        <f t="shared" si="399"/>
        <v>41820.628097997687</v>
      </c>
      <c r="T3673" s="42">
        <f t="shared" si="400"/>
        <v>41841.165973842595</v>
      </c>
      <c r="U3673" s="40">
        <f t="shared" si="401"/>
        <v>2014</v>
      </c>
      <c r="V3673" s="40">
        <f t="shared" si="402"/>
        <v>2014</v>
      </c>
      <c r="W3673" s="50">
        <f t="shared" si="405"/>
        <v>20.53787584490783</v>
      </c>
    </row>
    <row r="3674" spans="1:23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13">
        <f t="shared" si="403"/>
        <v>102</v>
      </c>
      <c r="P3674" s="39">
        <f t="shared" si="404"/>
        <v>53.44</v>
      </c>
      <c r="Q3674" s="39" t="s">
        <v>8346</v>
      </c>
      <c r="R3674" s="39" t="s">
        <v>8316</v>
      </c>
      <c r="S3674" s="42">
        <f t="shared" si="399"/>
        <v>41878.946578518517</v>
      </c>
      <c r="T3674" s="42">
        <f t="shared" si="400"/>
        <v>41908.946578518517</v>
      </c>
      <c r="U3674" s="40">
        <f t="shared" si="401"/>
        <v>2014</v>
      </c>
      <c r="V3674" s="40">
        <f t="shared" si="402"/>
        <v>2014</v>
      </c>
      <c r="W3674" s="50">
        <f t="shared" si="405"/>
        <v>30</v>
      </c>
    </row>
    <row r="3675" spans="1:23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13">
        <f t="shared" si="403"/>
        <v>114</v>
      </c>
      <c r="P3675" s="39">
        <f t="shared" si="404"/>
        <v>39.869999999999997</v>
      </c>
      <c r="Q3675" s="39" t="s">
        <v>8346</v>
      </c>
      <c r="R3675" s="39" t="s">
        <v>8316</v>
      </c>
      <c r="S3675" s="42">
        <f t="shared" si="399"/>
        <v>41914.295109918981</v>
      </c>
      <c r="T3675" s="42">
        <f t="shared" si="400"/>
        <v>41948.536121759258</v>
      </c>
      <c r="U3675" s="40">
        <f t="shared" si="401"/>
        <v>2014</v>
      </c>
      <c r="V3675" s="40">
        <f t="shared" si="402"/>
        <v>2014</v>
      </c>
      <c r="W3675" s="50">
        <f t="shared" si="405"/>
        <v>34.241011840276769</v>
      </c>
    </row>
    <row r="3676" spans="1:23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13">
        <f t="shared" si="403"/>
        <v>100</v>
      </c>
      <c r="P3676" s="39">
        <f t="shared" si="404"/>
        <v>145.16</v>
      </c>
      <c r="Q3676" s="39" t="s">
        <v>8346</v>
      </c>
      <c r="R3676" s="39" t="s">
        <v>8316</v>
      </c>
      <c r="S3676" s="42">
        <f t="shared" si="399"/>
        <v>42556.8730234838</v>
      </c>
      <c r="T3676" s="42">
        <f t="shared" si="400"/>
        <v>42616.8730234838</v>
      </c>
      <c r="U3676" s="40">
        <f t="shared" si="401"/>
        <v>2016</v>
      </c>
      <c r="V3676" s="40">
        <f t="shared" si="402"/>
        <v>2016</v>
      </c>
      <c r="W3676" s="50">
        <f t="shared" si="405"/>
        <v>60</v>
      </c>
    </row>
    <row r="3677" spans="1:23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13">
        <f t="shared" si="403"/>
        <v>140</v>
      </c>
      <c r="P3677" s="39">
        <f t="shared" si="404"/>
        <v>23.33</v>
      </c>
      <c r="Q3677" s="39" t="s">
        <v>8346</v>
      </c>
      <c r="R3677" s="39" t="s">
        <v>8316</v>
      </c>
      <c r="S3677" s="42">
        <f t="shared" si="399"/>
        <v>42493.597015995372</v>
      </c>
      <c r="T3677" s="42">
        <f t="shared" si="400"/>
        <v>42505.958335648145</v>
      </c>
      <c r="U3677" s="40">
        <f t="shared" si="401"/>
        <v>2016</v>
      </c>
      <c r="V3677" s="40">
        <f t="shared" si="402"/>
        <v>2016</v>
      </c>
      <c r="W3677" s="50">
        <f t="shared" si="405"/>
        <v>12.361319652773091</v>
      </c>
    </row>
    <row r="3678" spans="1:23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13">
        <f t="shared" si="403"/>
        <v>129</v>
      </c>
      <c r="P3678" s="39">
        <f t="shared" si="404"/>
        <v>64.38</v>
      </c>
      <c r="Q3678" s="39" t="s">
        <v>8346</v>
      </c>
      <c r="R3678" s="39" t="s">
        <v>8316</v>
      </c>
      <c r="S3678" s="42">
        <f t="shared" si="399"/>
        <v>41876.815790324072</v>
      </c>
      <c r="T3678" s="42">
        <f t="shared" si="400"/>
        <v>41894.815792638889</v>
      </c>
      <c r="U3678" s="40">
        <f t="shared" si="401"/>
        <v>2014</v>
      </c>
      <c r="V3678" s="40">
        <f t="shared" si="402"/>
        <v>2014</v>
      </c>
      <c r="W3678" s="50">
        <f t="shared" si="405"/>
        <v>18.000002314816811</v>
      </c>
    </row>
    <row r="3679" spans="1:23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13">
        <f t="shared" si="403"/>
        <v>103</v>
      </c>
      <c r="P3679" s="39">
        <f t="shared" si="404"/>
        <v>62.05</v>
      </c>
      <c r="Q3679" s="39" t="s">
        <v>8346</v>
      </c>
      <c r="R3679" s="39" t="s">
        <v>8316</v>
      </c>
      <c r="S3679" s="42">
        <f t="shared" si="399"/>
        <v>41802.574291875004</v>
      </c>
      <c r="T3679" s="42">
        <f t="shared" si="400"/>
        <v>41823.165983101855</v>
      </c>
      <c r="U3679" s="40">
        <f t="shared" si="401"/>
        <v>2014</v>
      </c>
      <c r="V3679" s="40">
        <f t="shared" si="402"/>
        <v>2014</v>
      </c>
      <c r="W3679" s="50">
        <f t="shared" si="405"/>
        <v>20.591691226851253</v>
      </c>
    </row>
    <row r="3680" spans="1:23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13">
        <f t="shared" si="403"/>
        <v>103</v>
      </c>
      <c r="P3680" s="39">
        <f t="shared" si="404"/>
        <v>66.13</v>
      </c>
      <c r="Q3680" s="39" t="s">
        <v>8346</v>
      </c>
      <c r="R3680" s="39" t="s">
        <v>8316</v>
      </c>
      <c r="S3680" s="42">
        <f t="shared" si="399"/>
        <v>42120.531230300927</v>
      </c>
      <c r="T3680" s="42">
        <f t="shared" si="400"/>
        <v>42155.531230300927</v>
      </c>
      <c r="U3680" s="40">
        <f t="shared" si="401"/>
        <v>2015</v>
      </c>
      <c r="V3680" s="40">
        <f t="shared" si="402"/>
        <v>2015</v>
      </c>
      <c r="W3680" s="50">
        <f t="shared" si="405"/>
        <v>35</v>
      </c>
    </row>
    <row r="3681" spans="1:23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13">
        <f t="shared" si="403"/>
        <v>110</v>
      </c>
      <c r="P3681" s="39">
        <f t="shared" si="404"/>
        <v>73.400000000000006</v>
      </c>
      <c r="Q3681" s="39" t="s">
        <v>8346</v>
      </c>
      <c r="R3681" s="39" t="s">
        <v>8316</v>
      </c>
      <c r="S3681" s="42">
        <f t="shared" si="399"/>
        <v>41786.761360891207</v>
      </c>
      <c r="T3681" s="42">
        <f t="shared" si="400"/>
        <v>41821.207647453703</v>
      </c>
      <c r="U3681" s="40">
        <f t="shared" si="401"/>
        <v>2014</v>
      </c>
      <c r="V3681" s="40">
        <f t="shared" si="402"/>
        <v>2014</v>
      </c>
      <c r="W3681" s="50">
        <f t="shared" si="405"/>
        <v>34.446286562495516</v>
      </c>
    </row>
    <row r="3682" spans="1:23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13">
        <f t="shared" si="403"/>
        <v>113</v>
      </c>
      <c r="P3682" s="39">
        <f t="shared" si="404"/>
        <v>99.5</v>
      </c>
      <c r="Q3682" s="39" t="s">
        <v>8346</v>
      </c>
      <c r="R3682" s="39" t="s">
        <v>8316</v>
      </c>
      <c r="S3682" s="42">
        <f t="shared" si="399"/>
        <v>42627.45410224537</v>
      </c>
      <c r="T3682" s="42">
        <f t="shared" si="400"/>
        <v>42648.454106874997</v>
      </c>
      <c r="U3682" s="40">
        <f t="shared" si="401"/>
        <v>2016</v>
      </c>
      <c r="V3682" s="40">
        <f t="shared" si="402"/>
        <v>2016</v>
      </c>
      <c r="W3682" s="50">
        <f t="shared" si="405"/>
        <v>21.000004629626346</v>
      </c>
    </row>
    <row r="3683" spans="1:23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13">
        <f t="shared" si="403"/>
        <v>112</v>
      </c>
      <c r="P3683" s="39">
        <f t="shared" si="404"/>
        <v>62.17</v>
      </c>
      <c r="Q3683" s="39" t="s">
        <v>8346</v>
      </c>
      <c r="R3683" s="39" t="s">
        <v>8316</v>
      </c>
      <c r="S3683" s="42">
        <f t="shared" si="399"/>
        <v>42374.651507986113</v>
      </c>
      <c r="T3683" s="42">
        <f t="shared" si="400"/>
        <v>42384.651507986113</v>
      </c>
      <c r="U3683" s="40">
        <f t="shared" si="401"/>
        <v>2016</v>
      </c>
      <c r="V3683" s="40">
        <f t="shared" si="402"/>
        <v>2016</v>
      </c>
      <c r="W3683" s="50">
        <f t="shared" si="405"/>
        <v>10</v>
      </c>
    </row>
    <row r="3684" spans="1:23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13">
        <f t="shared" si="403"/>
        <v>139</v>
      </c>
      <c r="P3684" s="39">
        <f t="shared" si="404"/>
        <v>62.33</v>
      </c>
      <c r="Q3684" s="39" t="s">
        <v>8346</v>
      </c>
      <c r="R3684" s="39" t="s">
        <v>8316</v>
      </c>
      <c r="S3684" s="42">
        <f t="shared" si="399"/>
        <v>41772.68539835648</v>
      </c>
      <c r="T3684" s="42">
        <f t="shared" si="400"/>
        <v>41806.290983101855</v>
      </c>
      <c r="U3684" s="40">
        <f t="shared" si="401"/>
        <v>2014</v>
      </c>
      <c r="V3684" s="40">
        <f t="shared" si="402"/>
        <v>2014</v>
      </c>
      <c r="W3684" s="50">
        <f t="shared" si="405"/>
        <v>33.605584745375381</v>
      </c>
    </row>
    <row r="3685" spans="1:23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13">
        <f t="shared" si="403"/>
        <v>111</v>
      </c>
      <c r="P3685" s="39">
        <f t="shared" si="404"/>
        <v>58.79</v>
      </c>
      <c r="Q3685" s="39" t="s">
        <v>8346</v>
      </c>
      <c r="R3685" s="39" t="s">
        <v>8316</v>
      </c>
      <c r="S3685" s="42">
        <f t="shared" si="399"/>
        <v>42633.116859907408</v>
      </c>
      <c r="T3685" s="42">
        <f t="shared" si="400"/>
        <v>42663.116859907408</v>
      </c>
      <c r="U3685" s="40">
        <f t="shared" si="401"/>
        <v>2016</v>
      </c>
      <c r="V3685" s="40">
        <f t="shared" si="402"/>
        <v>2016</v>
      </c>
      <c r="W3685" s="50">
        <f t="shared" si="405"/>
        <v>30</v>
      </c>
    </row>
    <row r="3686" spans="1:23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13">
        <f t="shared" si="403"/>
        <v>139</v>
      </c>
      <c r="P3686" s="39">
        <f t="shared" si="404"/>
        <v>45.35</v>
      </c>
      <c r="Q3686" s="39" t="s">
        <v>8346</v>
      </c>
      <c r="R3686" s="39" t="s">
        <v>8316</v>
      </c>
      <c r="S3686" s="42">
        <f t="shared" si="399"/>
        <v>42219.180400300931</v>
      </c>
      <c r="T3686" s="42">
        <f t="shared" si="400"/>
        <v>42249.180400300931</v>
      </c>
      <c r="U3686" s="40">
        <f t="shared" si="401"/>
        <v>2015</v>
      </c>
      <c r="V3686" s="40">
        <f t="shared" si="402"/>
        <v>2015</v>
      </c>
      <c r="W3686" s="50">
        <f t="shared" si="405"/>
        <v>30</v>
      </c>
    </row>
    <row r="3687" spans="1:23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13">
        <f t="shared" si="403"/>
        <v>106</v>
      </c>
      <c r="P3687" s="39">
        <f t="shared" si="404"/>
        <v>41.94</v>
      </c>
      <c r="Q3687" s="39" t="s">
        <v>8346</v>
      </c>
      <c r="R3687" s="39" t="s">
        <v>8316</v>
      </c>
      <c r="S3687" s="42">
        <f t="shared" si="399"/>
        <v>41753.593285405092</v>
      </c>
      <c r="T3687" s="42">
        <f t="shared" si="400"/>
        <v>41778.875002314817</v>
      </c>
      <c r="U3687" s="40">
        <f t="shared" si="401"/>
        <v>2014</v>
      </c>
      <c r="V3687" s="40">
        <f t="shared" si="402"/>
        <v>2014</v>
      </c>
      <c r="W3687" s="50">
        <f t="shared" si="405"/>
        <v>25.281716909725219</v>
      </c>
    </row>
    <row r="3688" spans="1:23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13">
        <f t="shared" si="403"/>
        <v>101</v>
      </c>
      <c r="P3688" s="39">
        <f t="shared" si="404"/>
        <v>59.17</v>
      </c>
      <c r="Q3688" s="39" t="s">
        <v>8346</v>
      </c>
      <c r="R3688" s="39" t="s">
        <v>8316</v>
      </c>
      <c r="S3688" s="42">
        <f t="shared" si="399"/>
        <v>42230.662739120373</v>
      </c>
      <c r="T3688" s="42">
        <f t="shared" si="400"/>
        <v>42245.165980787038</v>
      </c>
      <c r="U3688" s="40">
        <f t="shared" si="401"/>
        <v>2015</v>
      </c>
      <c r="V3688" s="40">
        <f t="shared" si="402"/>
        <v>2015</v>
      </c>
      <c r="W3688" s="50">
        <f t="shared" si="405"/>
        <v>14.503241666665417</v>
      </c>
    </row>
    <row r="3689" spans="1:23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13">
        <f t="shared" si="403"/>
        <v>100</v>
      </c>
      <c r="P3689" s="39">
        <f t="shared" si="404"/>
        <v>200.49</v>
      </c>
      <c r="Q3689" s="39" t="s">
        <v>8346</v>
      </c>
      <c r="R3689" s="39" t="s">
        <v>8316</v>
      </c>
      <c r="S3689" s="42">
        <f t="shared" si="399"/>
        <v>41787.218229803242</v>
      </c>
      <c r="T3689" s="42">
        <f t="shared" si="400"/>
        <v>41817.218229803242</v>
      </c>
      <c r="U3689" s="40">
        <f t="shared" si="401"/>
        <v>2014</v>
      </c>
      <c r="V3689" s="40">
        <f t="shared" si="402"/>
        <v>2014</v>
      </c>
      <c r="W3689" s="50">
        <f t="shared" si="405"/>
        <v>30</v>
      </c>
    </row>
    <row r="3690" spans="1:23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13">
        <f t="shared" si="403"/>
        <v>109</v>
      </c>
      <c r="P3690" s="39">
        <f t="shared" si="404"/>
        <v>83.97</v>
      </c>
      <c r="Q3690" s="39" t="s">
        <v>8346</v>
      </c>
      <c r="R3690" s="39" t="s">
        <v>8316</v>
      </c>
      <c r="S3690" s="42">
        <f t="shared" si="399"/>
        <v>41829.787083379626</v>
      </c>
      <c r="T3690" s="42">
        <f t="shared" si="400"/>
        <v>41859.787083379626</v>
      </c>
      <c r="U3690" s="40">
        <f t="shared" si="401"/>
        <v>2014</v>
      </c>
      <c r="V3690" s="40">
        <f t="shared" si="402"/>
        <v>2014</v>
      </c>
      <c r="W3690" s="50">
        <f t="shared" si="405"/>
        <v>30</v>
      </c>
    </row>
    <row r="3691" spans="1:23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13">
        <f t="shared" si="403"/>
        <v>118</v>
      </c>
      <c r="P3691" s="39">
        <f t="shared" si="404"/>
        <v>57.26</v>
      </c>
      <c r="Q3691" s="39" t="s">
        <v>8346</v>
      </c>
      <c r="R3691" s="39" t="s">
        <v>8316</v>
      </c>
      <c r="S3691" s="42">
        <f t="shared" si="399"/>
        <v>42147.826847673612</v>
      </c>
      <c r="T3691" s="42">
        <f t="shared" si="400"/>
        <v>42176.934033564816</v>
      </c>
      <c r="U3691" s="40">
        <f t="shared" si="401"/>
        <v>2015</v>
      </c>
      <c r="V3691" s="40">
        <f t="shared" si="402"/>
        <v>2015</v>
      </c>
      <c r="W3691" s="50">
        <f t="shared" si="405"/>
        <v>29.107185891203699</v>
      </c>
    </row>
    <row r="3692" spans="1:23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13">
        <f t="shared" si="403"/>
        <v>120</v>
      </c>
      <c r="P3692" s="39">
        <f t="shared" si="404"/>
        <v>58.06</v>
      </c>
      <c r="Q3692" s="39" t="s">
        <v>8346</v>
      </c>
      <c r="R3692" s="39" t="s">
        <v>8316</v>
      </c>
      <c r="S3692" s="42">
        <f t="shared" si="399"/>
        <v>41940.598183831018</v>
      </c>
      <c r="T3692" s="42">
        <f t="shared" si="400"/>
        <v>41970.639857442133</v>
      </c>
      <c r="U3692" s="40">
        <f t="shared" si="401"/>
        <v>2014</v>
      </c>
      <c r="V3692" s="40">
        <f t="shared" si="402"/>
        <v>2014</v>
      </c>
      <c r="W3692" s="50">
        <f t="shared" si="405"/>
        <v>30.041673611114675</v>
      </c>
    </row>
    <row r="3693" spans="1:23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13">
        <f t="shared" si="403"/>
        <v>128</v>
      </c>
      <c r="P3693" s="39">
        <f t="shared" si="404"/>
        <v>186.8</v>
      </c>
      <c r="Q3693" s="39" t="s">
        <v>8346</v>
      </c>
      <c r="R3693" s="39" t="s">
        <v>8316</v>
      </c>
      <c r="S3693" s="42">
        <f t="shared" si="399"/>
        <v>42020.700577881944</v>
      </c>
      <c r="T3693" s="42">
        <f t="shared" si="400"/>
        <v>42065.207642824069</v>
      </c>
      <c r="U3693" s="40">
        <f t="shared" si="401"/>
        <v>2015</v>
      </c>
      <c r="V3693" s="40">
        <f t="shared" si="402"/>
        <v>2015</v>
      </c>
      <c r="W3693" s="50">
        <f t="shared" si="405"/>
        <v>44.507064942124998</v>
      </c>
    </row>
    <row r="3694" spans="1:23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13">
        <f t="shared" si="403"/>
        <v>126</v>
      </c>
      <c r="P3694" s="39">
        <f t="shared" si="404"/>
        <v>74.12</v>
      </c>
      <c r="Q3694" s="39" t="s">
        <v>8346</v>
      </c>
      <c r="R3694" s="39" t="s">
        <v>8316</v>
      </c>
      <c r="S3694" s="42">
        <f t="shared" si="399"/>
        <v>41891.965036793976</v>
      </c>
      <c r="T3694" s="42">
        <f t="shared" si="400"/>
        <v>41901.00000925926</v>
      </c>
      <c r="U3694" s="40">
        <f t="shared" si="401"/>
        <v>2014</v>
      </c>
      <c r="V3694" s="40">
        <f t="shared" si="402"/>
        <v>2014</v>
      </c>
      <c r="W3694" s="50">
        <f t="shared" si="405"/>
        <v>9.0349724652842269</v>
      </c>
    </row>
    <row r="3695" spans="1:23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13">
        <f t="shared" si="403"/>
        <v>129</v>
      </c>
      <c r="P3695" s="39">
        <f t="shared" si="404"/>
        <v>30.71</v>
      </c>
      <c r="Q3695" s="39" t="s">
        <v>8346</v>
      </c>
      <c r="R3695" s="39" t="s">
        <v>8316</v>
      </c>
      <c r="S3695" s="42">
        <f t="shared" si="399"/>
        <v>42309.191313993055</v>
      </c>
      <c r="T3695" s="42">
        <f t="shared" si="400"/>
        <v>42338.937506944443</v>
      </c>
      <c r="U3695" s="40">
        <f t="shared" si="401"/>
        <v>2015</v>
      </c>
      <c r="V3695" s="40">
        <f t="shared" si="402"/>
        <v>2015</v>
      </c>
      <c r="W3695" s="50">
        <f t="shared" si="405"/>
        <v>29.746192951388366</v>
      </c>
    </row>
    <row r="3696" spans="1:23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13">
        <f t="shared" si="403"/>
        <v>107</v>
      </c>
      <c r="P3696" s="39">
        <f t="shared" si="404"/>
        <v>62.67</v>
      </c>
      <c r="Q3696" s="39" t="s">
        <v>8346</v>
      </c>
      <c r="R3696" s="39" t="s">
        <v>8316</v>
      </c>
      <c r="S3696" s="42">
        <f t="shared" si="399"/>
        <v>42490.133888506942</v>
      </c>
      <c r="T3696" s="42">
        <f t="shared" si="400"/>
        <v>42527.083337962962</v>
      </c>
      <c r="U3696" s="40">
        <f t="shared" si="401"/>
        <v>2016</v>
      </c>
      <c r="V3696" s="40">
        <f t="shared" si="402"/>
        <v>2016</v>
      </c>
      <c r="W3696" s="50">
        <f t="shared" si="405"/>
        <v>36.949449456020375</v>
      </c>
    </row>
    <row r="3697" spans="1:23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13">
        <f t="shared" si="403"/>
        <v>100</v>
      </c>
      <c r="P3697" s="39">
        <f t="shared" si="404"/>
        <v>121.36</v>
      </c>
      <c r="Q3697" s="39" t="s">
        <v>8346</v>
      </c>
      <c r="R3697" s="39" t="s">
        <v>8316</v>
      </c>
      <c r="S3697" s="42">
        <f t="shared" si="399"/>
        <v>41995.8704931713</v>
      </c>
      <c r="T3697" s="42">
        <f t="shared" si="400"/>
        <v>42015.8704931713</v>
      </c>
      <c r="U3697" s="40">
        <f t="shared" si="401"/>
        <v>2015</v>
      </c>
      <c r="V3697" s="40">
        <f t="shared" si="402"/>
        <v>2014</v>
      </c>
      <c r="W3697" s="50">
        <f t="shared" si="405"/>
        <v>20</v>
      </c>
    </row>
    <row r="3698" spans="1:23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13">
        <f t="shared" si="403"/>
        <v>155</v>
      </c>
      <c r="P3698" s="39">
        <f t="shared" si="404"/>
        <v>39.74</v>
      </c>
      <c r="Q3698" s="39" t="s">
        <v>8346</v>
      </c>
      <c r="R3698" s="39" t="s">
        <v>8316</v>
      </c>
      <c r="S3698" s="42">
        <f t="shared" si="399"/>
        <v>41988.617093935187</v>
      </c>
      <c r="T3698" s="42">
        <f t="shared" si="400"/>
        <v>42048.617093935187</v>
      </c>
      <c r="U3698" s="40">
        <f t="shared" si="401"/>
        <v>2015</v>
      </c>
      <c r="V3698" s="40">
        <f t="shared" si="402"/>
        <v>2014</v>
      </c>
      <c r="W3698" s="50">
        <f t="shared" si="405"/>
        <v>60</v>
      </c>
    </row>
    <row r="3699" spans="1:23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13">
        <f t="shared" si="403"/>
        <v>108</v>
      </c>
      <c r="P3699" s="39">
        <f t="shared" si="404"/>
        <v>72</v>
      </c>
      <c r="Q3699" s="39" t="s">
        <v>8346</v>
      </c>
      <c r="R3699" s="39" t="s">
        <v>8316</v>
      </c>
      <c r="S3699" s="42">
        <f t="shared" si="399"/>
        <v>42479.465836203701</v>
      </c>
      <c r="T3699" s="42">
        <f t="shared" si="400"/>
        <v>42500.465840833334</v>
      </c>
      <c r="U3699" s="40">
        <f t="shared" si="401"/>
        <v>2016</v>
      </c>
      <c r="V3699" s="40">
        <f t="shared" si="402"/>
        <v>2016</v>
      </c>
      <c r="W3699" s="50">
        <f t="shared" si="405"/>
        <v>21.000004629633622</v>
      </c>
    </row>
    <row r="3700" spans="1:23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13">
        <f t="shared" si="403"/>
        <v>111</v>
      </c>
      <c r="P3700" s="39">
        <f t="shared" si="404"/>
        <v>40.630000000000003</v>
      </c>
      <c r="Q3700" s="39" t="s">
        <v>8346</v>
      </c>
      <c r="R3700" s="39" t="s">
        <v>8316</v>
      </c>
      <c r="S3700" s="42">
        <f t="shared" si="399"/>
        <v>42401.80656813657</v>
      </c>
      <c r="T3700" s="42">
        <f t="shared" si="400"/>
        <v>42431.80656813657</v>
      </c>
      <c r="U3700" s="40">
        <f t="shared" si="401"/>
        <v>2016</v>
      </c>
      <c r="V3700" s="40">
        <f t="shared" si="402"/>
        <v>2016</v>
      </c>
      <c r="W3700" s="50">
        <f t="shared" si="405"/>
        <v>30</v>
      </c>
    </row>
    <row r="3701" spans="1:23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13">
        <f t="shared" si="403"/>
        <v>101</v>
      </c>
      <c r="P3701" s="39">
        <f t="shared" si="404"/>
        <v>63</v>
      </c>
      <c r="Q3701" s="39" t="s">
        <v>8346</v>
      </c>
      <c r="R3701" s="39" t="s">
        <v>8316</v>
      </c>
      <c r="S3701" s="42">
        <f t="shared" si="399"/>
        <v>41897.602039537036</v>
      </c>
      <c r="T3701" s="42">
        <f t="shared" si="400"/>
        <v>41927.602039537036</v>
      </c>
      <c r="U3701" s="40">
        <f t="shared" si="401"/>
        <v>2014</v>
      </c>
      <c r="V3701" s="40">
        <f t="shared" si="402"/>
        <v>2014</v>
      </c>
      <c r="W3701" s="50">
        <f t="shared" si="405"/>
        <v>30</v>
      </c>
    </row>
    <row r="3702" spans="1:23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13">
        <f t="shared" si="403"/>
        <v>121</v>
      </c>
      <c r="P3702" s="39">
        <f t="shared" si="404"/>
        <v>33.67</v>
      </c>
      <c r="Q3702" s="39" t="s">
        <v>8346</v>
      </c>
      <c r="R3702" s="39" t="s">
        <v>8316</v>
      </c>
      <c r="S3702" s="42">
        <f t="shared" si="399"/>
        <v>41882.585657407406</v>
      </c>
      <c r="T3702" s="42">
        <f t="shared" si="400"/>
        <v>41912.666675925924</v>
      </c>
      <c r="U3702" s="40">
        <f t="shared" si="401"/>
        <v>2014</v>
      </c>
      <c r="V3702" s="40">
        <f t="shared" si="402"/>
        <v>2014</v>
      </c>
      <c r="W3702" s="50">
        <f t="shared" si="405"/>
        <v>30.081018518518249</v>
      </c>
    </row>
    <row r="3703" spans="1:23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13">
        <f t="shared" si="403"/>
        <v>100</v>
      </c>
      <c r="P3703" s="39">
        <f t="shared" si="404"/>
        <v>38.590000000000003</v>
      </c>
      <c r="Q3703" s="39" t="s">
        <v>8346</v>
      </c>
      <c r="R3703" s="39" t="s">
        <v>8316</v>
      </c>
      <c r="S3703" s="42">
        <f t="shared" si="399"/>
        <v>42129.541594826384</v>
      </c>
      <c r="T3703" s="42">
        <f t="shared" si="400"/>
        <v>42159.541594826384</v>
      </c>
      <c r="U3703" s="40">
        <f t="shared" si="401"/>
        <v>2015</v>
      </c>
      <c r="V3703" s="40">
        <f t="shared" si="402"/>
        <v>2015</v>
      </c>
      <c r="W3703" s="50">
        <f t="shared" si="405"/>
        <v>30</v>
      </c>
    </row>
    <row r="3704" spans="1:23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13">
        <f t="shared" si="403"/>
        <v>109</v>
      </c>
      <c r="P3704" s="39">
        <f t="shared" si="404"/>
        <v>155.94999999999999</v>
      </c>
      <c r="Q3704" s="39" t="s">
        <v>8346</v>
      </c>
      <c r="R3704" s="39" t="s">
        <v>8316</v>
      </c>
      <c r="S3704" s="42">
        <f t="shared" si="399"/>
        <v>42524.538014861115</v>
      </c>
      <c r="T3704" s="42">
        <f t="shared" si="400"/>
        <v>42561.957645138886</v>
      </c>
      <c r="U3704" s="40">
        <f t="shared" si="401"/>
        <v>2016</v>
      </c>
      <c r="V3704" s="40">
        <f t="shared" si="402"/>
        <v>2016</v>
      </c>
      <c r="W3704" s="50">
        <f t="shared" si="405"/>
        <v>37.419630277770921</v>
      </c>
    </row>
    <row r="3705" spans="1:23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13">
        <f t="shared" si="403"/>
        <v>123</v>
      </c>
      <c r="P3705" s="39">
        <f t="shared" si="404"/>
        <v>43.2</v>
      </c>
      <c r="Q3705" s="39" t="s">
        <v>8346</v>
      </c>
      <c r="R3705" s="39" t="s">
        <v>8316</v>
      </c>
      <c r="S3705" s="42">
        <f t="shared" si="399"/>
        <v>42556.504495231478</v>
      </c>
      <c r="T3705" s="42">
        <f t="shared" si="400"/>
        <v>42595.290978472221</v>
      </c>
      <c r="U3705" s="40">
        <f t="shared" si="401"/>
        <v>2016</v>
      </c>
      <c r="V3705" s="40">
        <f t="shared" si="402"/>
        <v>2016</v>
      </c>
      <c r="W3705" s="50">
        <f t="shared" si="405"/>
        <v>38.786483240743109</v>
      </c>
    </row>
    <row r="3706" spans="1:23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13">
        <f t="shared" si="403"/>
        <v>136</v>
      </c>
      <c r="P3706" s="39">
        <f t="shared" si="404"/>
        <v>15.15</v>
      </c>
      <c r="Q3706" s="39" t="s">
        <v>8346</v>
      </c>
      <c r="R3706" s="39" t="s">
        <v>8316</v>
      </c>
      <c r="S3706" s="42">
        <f t="shared" si="399"/>
        <v>42461.689749930556</v>
      </c>
      <c r="T3706" s="42">
        <f t="shared" si="400"/>
        <v>42521.689749930556</v>
      </c>
      <c r="U3706" s="40">
        <f t="shared" si="401"/>
        <v>2016</v>
      </c>
      <c r="V3706" s="40">
        <f t="shared" si="402"/>
        <v>2016</v>
      </c>
      <c r="W3706" s="50">
        <f t="shared" si="405"/>
        <v>60</v>
      </c>
    </row>
    <row r="3707" spans="1:23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13">
        <f t="shared" si="403"/>
        <v>103</v>
      </c>
      <c r="P3707" s="39">
        <f t="shared" si="404"/>
        <v>83.57</v>
      </c>
      <c r="Q3707" s="39" t="s">
        <v>8346</v>
      </c>
      <c r="R3707" s="39" t="s">
        <v>8316</v>
      </c>
      <c r="S3707" s="42">
        <f t="shared" si="399"/>
        <v>41792.542987430556</v>
      </c>
      <c r="T3707" s="42">
        <f t="shared" si="400"/>
        <v>41813.750004629634</v>
      </c>
      <c r="U3707" s="40">
        <f t="shared" si="401"/>
        <v>2014</v>
      </c>
      <c r="V3707" s="40">
        <f t="shared" si="402"/>
        <v>2014</v>
      </c>
      <c r="W3707" s="50">
        <f t="shared" si="405"/>
        <v>21.207017199078109</v>
      </c>
    </row>
    <row r="3708" spans="1:23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13">
        <f t="shared" si="403"/>
        <v>121</v>
      </c>
      <c r="P3708" s="39">
        <f t="shared" si="404"/>
        <v>140</v>
      </c>
      <c r="Q3708" s="39" t="s">
        <v>8346</v>
      </c>
      <c r="R3708" s="39" t="s">
        <v>8316</v>
      </c>
      <c r="S3708" s="42">
        <f t="shared" si="399"/>
        <v>41879.913772557869</v>
      </c>
      <c r="T3708" s="42">
        <f t="shared" si="400"/>
        <v>41894.913772557869</v>
      </c>
      <c r="U3708" s="40">
        <f t="shared" si="401"/>
        <v>2014</v>
      </c>
      <c r="V3708" s="40">
        <f t="shared" si="402"/>
        <v>2014</v>
      </c>
      <c r="W3708" s="50">
        <f t="shared" si="405"/>
        <v>15</v>
      </c>
    </row>
    <row r="3709" spans="1:23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13">
        <f t="shared" si="403"/>
        <v>186</v>
      </c>
      <c r="P3709" s="39">
        <f t="shared" si="404"/>
        <v>80.87</v>
      </c>
      <c r="Q3709" s="39" t="s">
        <v>8346</v>
      </c>
      <c r="R3709" s="39" t="s">
        <v>8316</v>
      </c>
      <c r="S3709" s="42">
        <f t="shared" si="399"/>
        <v>42552.048360856483</v>
      </c>
      <c r="T3709" s="42">
        <f t="shared" si="400"/>
        <v>42573.226390740747</v>
      </c>
      <c r="U3709" s="40">
        <f t="shared" si="401"/>
        <v>2016</v>
      </c>
      <c r="V3709" s="40">
        <f t="shared" si="402"/>
        <v>2016</v>
      </c>
      <c r="W3709" s="50">
        <f t="shared" si="405"/>
        <v>21.178029884264106</v>
      </c>
    </row>
    <row r="3710" spans="1:23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13">
        <f t="shared" si="403"/>
        <v>300</v>
      </c>
      <c r="P3710" s="39">
        <f t="shared" si="404"/>
        <v>53.85</v>
      </c>
      <c r="Q3710" s="39" t="s">
        <v>8346</v>
      </c>
      <c r="R3710" s="39" t="s">
        <v>8316</v>
      </c>
      <c r="S3710" s="42">
        <f t="shared" si="399"/>
        <v>41810.142207013894</v>
      </c>
      <c r="T3710" s="42">
        <f t="shared" si="400"/>
        <v>41824.142202384261</v>
      </c>
      <c r="U3710" s="40">
        <f t="shared" si="401"/>
        <v>2014</v>
      </c>
      <c r="V3710" s="40">
        <f t="shared" si="402"/>
        <v>2014</v>
      </c>
      <c r="W3710" s="50">
        <f t="shared" si="405"/>
        <v>13.999995370366378</v>
      </c>
    </row>
    <row r="3711" spans="1:23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13">
        <f t="shared" si="403"/>
        <v>108</v>
      </c>
      <c r="P3711" s="39">
        <f t="shared" si="404"/>
        <v>30.93</v>
      </c>
      <c r="Q3711" s="39" t="s">
        <v>8346</v>
      </c>
      <c r="R3711" s="39" t="s">
        <v>8316</v>
      </c>
      <c r="S3711" s="42">
        <f t="shared" si="399"/>
        <v>41785.707714652774</v>
      </c>
      <c r="T3711" s="42">
        <f t="shared" si="400"/>
        <v>41815.707714652774</v>
      </c>
      <c r="U3711" s="40">
        <f t="shared" si="401"/>
        <v>2014</v>
      </c>
      <c r="V3711" s="40">
        <f t="shared" si="402"/>
        <v>2014</v>
      </c>
      <c r="W3711" s="50">
        <f t="shared" si="405"/>
        <v>30</v>
      </c>
    </row>
    <row r="3712" spans="1:23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13">
        <f t="shared" si="403"/>
        <v>141</v>
      </c>
      <c r="P3712" s="39">
        <f t="shared" si="404"/>
        <v>67.959999999999994</v>
      </c>
      <c r="Q3712" s="39" t="s">
        <v>8346</v>
      </c>
      <c r="R3712" s="39" t="s">
        <v>8316</v>
      </c>
      <c r="S3712" s="42">
        <f t="shared" si="399"/>
        <v>42072.576261435184</v>
      </c>
      <c r="T3712" s="42">
        <f t="shared" si="400"/>
        <v>42097.576261435184</v>
      </c>
      <c r="U3712" s="40">
        <f t="shared" si="401"/>
        <v>2015</v>
      </c>
      <c r="V3712" s="40">
        <f t="shared" si="402"/>
        <v>2015</v>
      </c>
      <c r="W3712" s="50">
        <f t="shared" si="405"/>
        <v>25</v>
      </c>
    </row>
    <row r="3713" spans="1:23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13">
        <f t="shared" si="403"/>
        <v>114</v>
      </c>
      <c r="P3713" s="39">
        <f t="shared" si="404"/>
        <v>27.14</v>
      </c>
      <c r="Q3713" s="39" t="s">
        <v>8346</v>
      </c>
      <c r="R3713" s="39" t="s">
        <v>8316</v>
      </c>
      <c r="S3713" s="42">
        <f t="shared" si="399"/>
        <v>41779.724231168984</v>
      </c>
      <c r="T3713" s="42">
        <f t="shared" si="400"/>
        <v>41805.666666666664</v>
      </c>
      <c r="U3713" s="40">
        <f t="shared" si="401"/>
        <v>2014</v>
      </c>
      <c r="V3713" s="40">
        <f t="shared" si="402"/>
        <v>2014</v>
      </c>
      <c r="W3713" s="50">
        <f t="shared" si="405"/>
        <v>25.94243549767998</v>
      </c>
    </row>
    <row r="3714" spans="1:23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13">
        <f t="shared" si="403"/>
        <v>154</v>
      </c>
      <c r="P3714" s="39">
        <f t="shared" si="404"/>
        <v>110.87</v>
      </c>
      <c r="Q3714" s="39" t="s">
        <v>8346</v>
      </c>
      <c r="R3714" s="39" t="s">
        <v>8316</v>
      </c>
      <c r="S3714" s="42">
        <f t="shared" ref="S3714:S3777" si="406">((((LEFT(J3714,10) &amp; "." &amp; RIGHT(J3714,3))/60)/60)/24)+DATE(1970,1,1)</f>
        <v>42134.172081793979</v>
      </c>
      <c r="T3714" s="42">
        <f t="shared" ref="T3714:T3777" si="407">((((LEFT(I3714,10) &amp; "." &amp; RIGHT(I3714,3))/60)/60)/24)+DATE(1970,1,1)</f>
        <v>42155.290978472221</v>
      </c>
      <c r="U3714" s="40">
        <f t="shared" ref="U3714:U3777" si="408">YEAR(T3714)</f>
        <v>2015</v>
      </c>
      <c r="V3714" s="40">
        <f t="shared" ref="V3714:V3777" si="409">YEAR(S3714)</f>
        <v>2015</v>
      </c>
      <c r="W3714" s="50">
        <f t="shared" si="405"/>
        <v>21.118896678242891</v>
      </c>
    </row>
    <row r="3715" spans="1:23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13">
        <f t="shared" ref="O3715:O3778" si="410">IFERROR(ROUND(E3715/D3715*100,0),"no backers")</f>
        <v>102</v>
      </c>
      <c r="P3715" s="39">
        <f t="shared" ref="P3715:P3778" si="411">IFERROR(ROUND(E3715/L3715,2),0)</f>
        <v>106.84</v>
      </c>
      <c r="Q3715" s="39" t="s">
        <v>8346</v>
      </c>
      <c r="R3715" s="39" t="s">
        <v>8316</v>
      </c>
      <c r="S3715" s="42">
        <f t="shared" si="406"/>
        <v>42505.738034328708</v>
      </c>
      <c r="T3715" s="42">
        <f t="shared" si="407"/>
        <v>42525.738034328708</v>
      </c>
      <c r="U3715" s="40">
        <f t="shared" si="408"/>
        <v>2016</v>
      </c>
      <c r="V3715" s="40">
        <f t="shared" si="409"/>
        <v>2016</v>
      </c>
      <c r="W3715" s="50">
        <f t="shared" ref="W3715:W3778" si="412">T3715-S3715</f>
        <v>20</v>
      </c>
    </row>
    <row r="3716" spans="1:23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13">
        <f t="shared" si="410"/>
        <v>102</v>
      </c>
      <c r="P3716" s="39">
        <f t="shared" si="411"/>
        <v>105.52</v>
      </c>
      <c r="Q3716" s="39" t="s">
        <v>8346</v>
      </c>
      <c r="R3716" s="39" t="s">
        <v>8316</v>
      </c>
      <c r="S3716" s="42">
        <f t="shared" si="406"/>
        <v>42118.556338738432</v>
      </c>
      <c r="T3716" s="42">
        <f t="shared" si="407"/>
        <v>42150.165980787038</v>
      </c>
      <c r="U3716" s="40">
        <f t="shared" si="408"/>
        <v>2015</v>
      </c>
      <c r="V3716" s="40">
        <f t="shared" si="409"/>
        <v>2015</v>
      </c>
      <c r="W3716" s="50">
        <f t="shared" si="412"/>
        <v>31.609642048606474</v>
      </c>
    </row>
    <row r="3717" spans="1:23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13">
        <f t="shared" si="410"/>
        <v>103</v>
      </c>
      <c r="P3717" s="39">
        <f t="shared" si="411"/>
        <v>132.96</v>
      </c>
      <c r="Q3717" s="39" t="s">
        <v>8346</v>
      </c>
      <c r="R3717" s="39" t="s">
        <v>8316</v>
      </c>
      <c r="S3717" s="42">
        <f t="shared" si="406"/>
        <v>42036.995599756949</v>
      </c>
      <c r="T3717" s="42">
        <f t="shared" si="407"/>
        <v>42094.536114814808</v>
      </c>
      <c r="U3717" s="40">
        <f t="shared" si="408"/>
        <v>2015</v>
      </c>
      <c r="V3717" s="40">
        <f t="shared" si="409"/>
        <v>2015</v>
      </c>
      <c r="W3717" s="50">
        <f t="shared" si="412"/>
        <v>57.540515057859011</v>
      </c>
    </row>
    <row r="3718" spans="1:23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13">
        <f t="shared" si="410"/>
        <v>156</v>
      </c>
      <c r="P3718" s="39">
        <f t="shared" si="411"/>
        <v>51.92</v>
      </c>
      <c r="Q3718" s="39" t="s">
        <v>8346</v>
      </c>
      <c r="R3718" s="39" t="s">
        <v>8316</v>
      </c>
      <c r="S3718" s="42">
        <f t="shared" si="406"/>
        <v>42360.887836909722</v>
      </c>
      <c r="T3718" s="42">
        <f t="shared" si="407"/>
        <v>42390.887836909722</v>
      </c>
      <c r="U3718" s="40">
        <f t="shared" si="408"/>
        <v>2016</v>
      </c>
      <c r="V3718" s="40">
        <f t="shared" si="409"/>
        <v>2015</v>
      </c>
      <c r="W3718" s="50">
        <f t="shared" si="412"/>
        <v>30</v>
      </c>
    </row>
    <row r="3719" spans="1:23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13">
        <f t="shared" si="410"/>
        <v>101</v>
      </c>
      <c r="P3719" s="39">
        <f t="shared" si="411"/>
        <v>310</v>
      </c>
      <c r="Q3719" s="39" t="s">
        <v>8346</v>
      </c>
      <c r="R3719" s="39" t="s">
        <v>8316</v>
      </c>
      <c r="S3719" s="42">
        <f t="shared" si="406"/>
        <v>42102.8663084375</v>
      </c>
      <c r="T3719" s="42">
        <f t="shared" si="407"/>
        <v>42133.866313067127</v>
      </c>
      <c r="U3719" s="40">
        <f t="shared" si="408"/>
        <v>2015</v>
      </c>
      <c r="V3719" s="40">
        <f t="shared" si="409"/>
        <v>2015</v>
      </c>
      <c r="W3719" s="50">
        <f t="shared" si="412"/>
        <v>31.000004629626346</v>
      </c>
    </row>
    <row r="3720" spans="1:23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13">
        <f t="shared" si="410"/>
        <v>239</v>
      </c>
      <c r="P3720" s="39">
        <f t="shared" si="411"/>
        <v>26.02</v>
      </c>
      <c r="Q3720" s="39" t="s">
        <v>8346</v>
      </c>
      <c r="R3720" s="39" t="s">
        <v>8316</v>
      </c>
      <c r="S3720" s="42">
        <f t="shared" si="406"/>
        <v>42032.716146701394</v>
      </c>
      <c r="T3720" s="42">
        <f t="shared" si="407"/>
        <v>42062.716146701394</v>
      </c>
      <c r="U3720" s="40">
        <f t="shared" si="408"/>
        <v>2015</v>
      </c>
      <c r="V3720" s="40">
        <f t="shared" si="409"/>
        <v>2015</v>
      </c>
      <c r="W3720" s="50">
        <f t="shared" si="412"/>
        <v>30</v>
      </c>
    </row>
    <row r="3721" spans="1:23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13">
        <f t="shared" si="410"/>
        <v>210</v>
      </c>
      <c r="P3721" s="39">
        <f t="shared" si="411"/>
        <v>105</v>
      </c>
      <c r="Q3721" s="39" t="s">
        <v>8346</v>
      </c>
      <c r="R3721" s="39" t="s">
        <v>8316</v>
      </c>
      <c r="S3721" s="42">
        <f t="shared" si="406"/>
        <v>42147.729933634255</v>
      </c>
      <c r="T3721" s="42">
        <f t="shared" si="407"/>
        <v>42177.729933634255</v>
      </c>
      <c r="U3721" s="40">
        <f t="shared" si="408"/>
        <v>2015</v>
      </c>
      <c r="V3721" s="40">
        <f t="shared" si="409"/>
        <v>2015</v>
      </c>
      <c r="W3721" s="50">
        <f t="shared" si="412"/>
        <v>30</v>
      </c>
    </row>
    <row r="3722" spans="1:23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13">
        <f t="shared" si="410"/>
        <v>105</v>
      </c>
      <c r="P3722" s="39">
        <f t="shared" si="411"/>
        <v>86.23</v>
      </c>
      <c r="Q3722" s="39" t="s">
        <v>8346</v>
      </c>
      <c r="R3722" s="39" t="s">
        <v>8316</v>
      </c>
      <c r="S3722" s="42">
        <f t="shared" si="406"/>
        <v>42165.993127384259</v>
      </c>
      <c r="T3722" s="42">
        <f t="shared" si="407"/>
        <v>42187.99312506945</v>
      </c>
      <c r="U3722" s="40">
        <f t="shared" si="408"/>
        <v>2015</v>
      </c>
      <c r="V3722" s="40">
        <f t="shared" si="409"/>
        <v>2015</v>
      </c>
      <c r="W3722" s="50">
        <f t="shared" si="412"/>
        <v>21.999997685190465</v>
      </c>
    </row>
    <row r="3723" spans="1:23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13">
        <f t="shared" si="410"/>
        <v>101</v>
      </c>
      <c r="P3723" s="39">
        <f t="shared" si="411"/>
        <v>114.55</v>
      </c>
      <c r="Q3723" s="39" t="s">
        <v>8346</v>
      </c>
      <c r="R3723" s="39" t="s">
        <v>8316</v>
      </c>
      <c r="S3723" s="42">
        <f t="shared" si="406"/>
        <v>41927.936158379627</v>
      </c>
      <c r="T3723" s="42">
        <f t="shared" si="407"/>
        <v>41948.977825046299</v>
      </c>
      <c r="U3723" s="40">
        <f t="shared" si="408"/>
        <v>2014</v>
      </c>
      <c r="V3723" s="40">
        <f t="shared" si="409"/>
        <v>2014</v>
      </c>
      <c r="W3723" s="50">
        <f t="shared" si="412"/>
        <v>21.041666666671517</v>
      </c>
    </row>
    <row r="3724" spans="1:23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13">
        <f t="shared" si="410"/>
        <v>111</v>
      </c>
      <c r="P3724" s="39">
        <f t="shared" si="411"/>
        <v>47.66</v>
      </c>
      <c r="Q3724" s="39" t="s">
        <v>8346</v>
      </c>
      <c r="R3724" s="39" t="s">
        <v>8316</v>
      </c>
      <c r="S3724" s="42">
        <f t="shared" si="406"/>
        <v>42381.671850081024</v>
      </c>
      <c r="T3724" s="42">
        <f t="shared" si="407"/>
        <v>42411.957645138886</v>
      </c>
      <c r="U3724" s="40">
        <f t="shared" si="408"/>
        <v>2016</v>
      </c>
      <c r="V3724" s="40">
        <f t="shared" si="409"/>
        <v>2016</v>
      </c>
      <c r="W3724" s="50">
        <f t="shared" si="412"/>
        <v>30.285795057861833</v>
      </c>
    </row>
    <row r="3725" spans="1:23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13">
        <f t="shared" si="410"/>
        <v>102</v>
      </c>
      <c r="P3725" s="39">
        <f t="shared" si="411"/>
        <v>72.89</v>
      </c>
      <c r="Q3725" s="39" t="s">
        <v>8346</v>
      </c>
      <c r="R3725" s="39" t="s">
        <v>8316</v>
      </c>
      <c r="S3725" s="42">
        <f t="shared" si="406"/>
        <v>41943.753040069445</v>
      </c>
      <c r="T3725" s="42">
        <f t="shared" si="407"/>
        <v>41973.794702106476</v>
      </c>
      <c r="U3725" s="40">
        <f t="shared" si="408"/>
        <v>2014</v>
      </c>
      <c r="V3725" s="40">
        <f t="shared" si="409"/>
        <v>2014</v>
      </c>
      <c r="W3725" s="50">
        <f t="shared" si="412"/>
        <v>30.041662037030619</v>
      </c>
    </row>
    <row r="3726" spans="1:23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13">
        <f t="shared" si="410"/>
        <v>103</v>
      </c>
      <c r="P3726" s="39">
        <f t="shared" si="411"/>
        <v>49.55</v>
      </c>
      <c r="Q3726" s="39" t="s">
        <v>8346</v>
      </c>
      <c r="R3726" s="39" t="s">
        <v>8316</v>
      </c>
      <c r="S3726" s="42">
        <f t="shared" si="406"/>
        <v>42465.49144513889</v>
      </c>
      <c r="T3726" s="42">
        <f t="shared" si="407"/>
        <v>42494.958342592596</v>
      </c>
      <c r="U3726" s="40">
        <f t="shared" si="408"/>
        <v>2016</v>
      </c>
      <c r="V3726" s="40">
        <f t="shared" si="409"/>
        <v>2016</v>
      </c>
      <c r="W3726" s="50">
        <f t="shared" si="412"/>
        <v>29.466897453705315</v>
      </c>
    </row>
    <row r="3727" spans="1:23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13">
        <f t="shared" si="410"/>
        <v>127</v>
      </c>
      <c r="P3727" s="39">
        <f t="shared" si="411"/>
        <v>25.4</v>
      </c>
      <c r="Q3727" s="39" t="s">
        <v>8346</v>
      </c>
      <c r="R3727" s="39" t="s">
        <v>8316</v>
      </c>
      <c r="S3727" s="42">
        <f t="shared" si="406"/>
        <v>42401.945225312505</v>
      </c>
      <c r="T3727" s="42">
        <f t="shared" si="407"/>
        <v>42418.895833333328</v>
      </c>
      <c r="U3727" s="40">
        <f t="shared" si="408"/>
        <v>2016</v>
      </c>
      <c r="V3727" s="40">
        <f t="shared" si="409"/>
        <v>2016</v>
      </c>
      <c r="W3727" s="50">
        <f t="shared" si="412"/>
        <v>16.950608020822983</v>
      </c>
    </row>
    <row r="3728" spans="1:23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13">
        <f t="shared" si="410"/>
        <v>339</v>
      </c>
      <c r="P3728" s="39">
        <f t="shared" si="411"/>
        <v>62.59</v>
      </c>
      <c r="Q3728" s="39" t="s">
        <v>8346</v>
      </c>
      <c r="R3728" s="39" t="s">
        <v>8316</v>
      </c>
      <c r="S3728" s="42">
        <f t="shared" si="406"/>
        <v>42462.140872349541</v>
      </c>
      <c r="T3728" s="42">
        <f t="shared" si="407"/>
        <v>42489.875006944443</v>
      </c>
      <c r="U3728" s="40">
        <f t="shared" si="408"/>
        <v>2016</v>
      </c>
      <c r="V3728" s="40">
        <f t="shared" si="409"/>
        <v>2016</v>
      </c>
      <c r="W3728" s="50">
        <f t="shared" si="412"/>
        <v>27.734134594902571</v>
      </c>
    </row>
    <row r="3729" spans="1:23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13">
        <f t="shared" si="410"/>
        <v>101</v>
      </c>
      <c r="P3729" s="39">
        <f t="shared" si="411"/>
        <v>61.06</v>
      </c>
      <c r="Q3729" s="39" t="s">
        <v>8346</v>
      </c>
      <c r="R3729" s="39" t="s">
        <v>8316</v>
      </c>
      <c r="S3729" s="42">
        <f t="shared" si="406"/>
        <v>42632.348313587965</v>
      </c>
      <c r="T3729" s="42">
        <f t="shared" si="407"/>
        <v>42663.204864583327</v>
      </c>
      <c r="U3729" s="40">
        <f t="shared" si="408"/>
        <v>2016</v>
      </c>
      <c r="V3729" s="40">
        <f t="shared" si="409"/>
        <v>2016</v>
      </c>
      <c r="W3729" s="50">
        <f t="shared" si="412"/>
        <v>30.85655099536234</v>
      </c>
    </row>
    <row r="3730" spans="1:23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13">
        <f t="shared" si="410"/>
        <v>9</v>
      </c>
      <c r="P3730" s="39">
        <f t="shared" si="411"/>
        <v>60.06</v>
      </c>
      <c r="Q3730" s="39" t="s">
        <v>8346</v>
      </c>
      <c r="R3730" s="39" t="s">
        <v>8316</v>
      </c>
      <c r="S3730" s="42">
        <f t="shared" si="406"/>
        <v>42205.171020555557</v>
      </c>
      <c r="T3730" s="42">
        <f t="shared" si="407"/>
        <v>42235.171020555557</v>
      </c>
      <c r="U3730" s="40">
        <f t="shared" si="408"/>
        <v>2015</v>
      </c>
      <c r="V3730" s="40">
        <f t="shared" si="409"/>
        <v>2015</v>
      </c>
      <c r="W3730" s="50">
        <f t="shared" si="412"/>
        <v>30</v>
      </c>
    </row>
    <row r="3731" spans="1:23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13">
        <f t="shared" si="410"/>
        <v>7</v>
      </c>
      <c r="P3731" s="39">
        <f t="shared" si="411"/>
        <v>72.400000000000006</v>
      </c>
      <c r="Q3731" s="39" t="s">
        <v>8346</v>
      </c>
      <c r="R3731" s="39" t="s">
        <v>8316</v>
      </c>
      <c r="S3731" s="42">
        <f t="shared" si="406"/>
        <v>42041.205005925927</v>
      </c>
      <c r="T3731" s="42">
        <f t="shared" si="407"/>
        <v>42086.163343888889</v>
      </c>
      <c r="U3731" s="40">
        <f t="shared" si="408"/>
        <v>2015</v>
      </c>
      <c r="V3731" s="40">
        <f t="shared" si="409"/>
        <v>2015</v>
      </c>
      <c r="W3731" s="50">
        <f t="shared" si="412"/>
        <v>44.958337962962105</v>
      </c>
    </row>
    <row r="3732" spans="1:23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13">
        <f t="shared" si="410"/>
        <v>10</v>
      </c>
      <c r="P3732" s="39">
        <f t="shared" si="411"/>
        <v>100</v>
      </c>
      <c r="Q3732" s="39" t="s">
        <v>8346</v>
      </c>
      <c r="R3732" s="39" t="s">
        <v>8316</v>
      </c>
      <c r="S3732" s="42">
        <f t="shared" si="406"/>
        <v>42203.677768043985</v>
      </c>
      <c r="T3732" s="42">
        <f t="shared" si="407"/>
        <v>42233.677768043985</v>
      </c>
      <c r="U3732" s="40">
        <f t="shared" si="408"/>
        <v>2015</v>
      </c>
      <c r="V3732" s="40">
        <f t="shared" si="409"/>
        <v>2015</v>
      </c>
      <c r="W3732" s="50">
        <f t="shared" si="412"/>
        <v>30</v>
      </c>
    </row>
    <row r="3733" spans="1:23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13">
        <f t="shared" si="410"/>
        <v>11</v>
      </c>
      <c r="P3733" s="39">
        <f t="shared" si="411"/>
        <v>51.67</v>
      </c>
      <c r="Q3733" s="39" t="s">
        <v>8346</v>
      </c>
      <c r="R3733" s="39" t="s">
        <v>8316</v>
      </c>
      <c r="S3733" s="42">
        <f t="shared" si="406"/>
        <v>41983.752854699072</v>
      </c>
      <c r="T3733" s="42">
        <f t="shared" si="407"/>
        <v>42014.140974305556</v>
      </c>
      <c r="U3733" s="40">
        <f t="shared" si="408"/>
        <v>2015</v>
      </c>
      <c r="V3733" s="40">
        <f t="shared" si="409"/>
        <v>2014</v>
      </c>
      <c r="W3733" s="50">
        <f t="shared" si="412"/>
        <v>30.388119606483087</v>
      </c>
    </row>
    <row r="3734" spans="1:23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13">
        <f t="shared" si="410"/>
        <v>15</v>
      </c>
      <c r="P3734" s="39">
        <f t="shared" si="411"/>
        <v>32.75</v>
      </c>
      <c r="Q3734" s="39" t="s">
        <v>8346</v>
      </c>
      <c r="R3734" s="39" t="s">
        <v>8316</v>
      </c>
      <c r="S3734" s="42">
        <f t="shared" si="406"/>
        <v>41968.677466817127</v>
      </c>
      <c r="T3734" s="42">
        <f t="shared" si="407"/>
        <v>42028.500009259253</v>
      </c>
      <c r="U3734" s="40">
        <f t="shared" si="408"/>
        <v>2015</v>
      </c>
      <c r="V3734" s="40">
        <f t="shared" si="409"/>
        <v>2014</v>
      </c>
      <c r="W3734" s="50">
        <f t="shared" si="412"/>
        <v>59.822542442125268</v>
      </c>
    </row>
    <row r="3735" spans="1:23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13">
        <f t="shared" si="410"/>
        <v>0</v>
      </c>
      <c r="P3735" s="39">
        <f t="shared" si="411"/>
        <v>0</v>
      </c>
      <c r="Q3735" s="39" t="s">
        <v>8346</v>
      </c>
      <c r="R3735" s="39" t="s">
        <v>8316</v>
      </c>
      <c r="S3735" s="42">
        <f t="shared" si="406"/>
        <v>42103.024406342593</v>
      </c>
      <c r="T3735" s="42">
        <f t="shared" si="407"/>
        <v>42112.937502314817</v>
      </c>
      <c r="U3735" s="40">
        <f t="shared" si="408"/>
        <v>2015</v>
      </c>
      <c r="V3735" s="40">
        <f t="shared" si="409"/>
        <v>2015</v>
      </c>
      <c r="W3735" s="50">
        <f t="shared" si="412"/>
        <v>9.9130959722242551</v>
      </c>
    </row>
    <row r="3736" spans="1:23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13">
        <f t="shared" si="410"/>
        <v>28</v>
      </c>
      <c r="P3736" s="39">
        <f t="shared" si="411"/>
        <v>61</v>
      </c>
      <c r="Q3736" s="39" t="s">
        <v>8346</v>
      </c>
      <c r="R3736" s="39" t="s">
        <v>8316</v>
      </c>
      <c r="S3736" s="42">
        <f t="shared" si="406"/>
        <v>42089.901584444444</v>
      </c>
      <c r="T3736" s="42">
        <f t="shared" si="407"/>
        <v>42149.901584444444</v>
      </c>
      <c r="U3736" s="40">
        <f t="shared" si="408"/>
        <v>2015</v>
      </c>
      <c r="V3736" s="40">
        <f t="shared" si="409"/>
        <v>2015</v>
      </c>
      <c r="W3736" s="50">
        <f t="shared" si="412"/>
        <v>60</v>
      </c>
    </row>
    <row r="3737" spans="1:23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13">
        <f t="shared" si="410"/>
        <v>13</v>
      </c>
      <c r="P3737" s="39">
        <f t="shared" si="411"/>
        <v>10</v>
      </c>
      <c r="Q3737" s="39" t="s">
        <v>8346</v>
      </c>
      <c r="R3737" s="39" t="s">
        <v>8316</v>
      </c>
      <c r="S3737" s="42">
        <f t="shared" si="406"/>
        <v>42122.693160752315</v>
      </c>
      <c r="T3737" s="42">
        <f t="shared" si="407"/>
        <v>42152.693160752315</v>
      </c>
      <c r="U3737" s="40">
        <f t="shared" si="408"/>
        <v>2015</v>
      </c>
      <c r="V3737" s="40">
        <f t="shared" si="409"/>
        <v>2015</v>
      </c>
      <c r="W3737" s="50">
        <f t="shared" si="412"/>
        <v>30</v>
      </c>
    </row>
    <row r="3738" spans="1:23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13">
        <f t="shared" si="410"/>
        <v>1</v>
      </c>
      <c r="P3738" s="39">
        <f t="shared" si="411"/>
        <v>10</v>
      </c>
      <c r="Q3738" s="39" t="s">
        <v>8346</v>
      </c>
      <c r="R3738" s="39" t="s">
        <v>8316</v>
      </c>
      <c r="S3738" s="42">
        <f t="shared" si="406"/>
        <v>42048.711725613422</v>
      </c>
      <c r="T3738" s="42">
        <f t="shared" si="407"/>
        <v>42086.750006944443</v>
      </c>
      <c r="U3738" s="40">
        <f t="shared" si="408"/>
        <v>2015</v>
      </c>
      <c r="V3738" s="40">
        <f t="shared" si="409"/>
        <v>2015</v>
      </c>
      <c r="W3738" s="50">
        <f t="shared" si="412"/>
        <v>38.038281331020698</v>
      </c>
    </row>
    <row r="3739" spans="1:23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13">
        <f t="shared" si="410"/>
        <v>21</v>
      </c>
      <c r="P3739" s="39">
        <f t="shared" si="411"/>
        <v>37.5</v>
      </c>
      <c r="Q3739" s="39" t="s">
        <v>8346</v>
      </c>
      <c r="R3739" s="39" t="s">
        <v>8316</v>
      </c>
      <c r="S3739" s="42">
        <f t="shared" si="406"/>
        <v>42297.691017395831</v>
      </c>
      <c r="T3739" s="42">
        <f t="shared" si="407"/>
        <v>42320.290978472221</v>
      </c>
      <c r="U3739" s="40">
        <f t="shared" si="408"/>
        <v>2015</v>
      </c>
      <c r="V3739" s="40">
        <f t="shared" si="409"/>
        <v>2015</v>
      </c>
      <c r="W3739" s="50">
        <f t="shared" si="412"/>
        <v>22.599961076390173</v>
      </c>
    </row>
    <row r="3740" spans="1:23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13">
        <f t="shared" si="410"/>
        <v>18</v>
      </c>
      <c r="P3740" s="39">
        <f t="shared" si="411"/>
        <v>45</v>
      </c>
      <c r="Q3740" s="39" t="s">
        <v>8346</v>
      </c>
      <c r="R3740" s="39" t="s">
        <v>8316</v>
      </c>
      <c r="S3740" s="42">
        <f t="shared" si="406"/>
        <v>41813.938723437495</v>
      </c>
      <c r="T3740" s="42">
        <f t="shared" si="407"/>
        <v>41835.916673611107</v>
      </c>
      <c r="U3740" s="40">
        <f t="shared" si="408"/>
        <v>2014</v>
      </c>
      <c r="V3740" s="40">
        <f t="shared" si="409"/>
        <v>2014</v>
      </c>
      <c r="W3740" s="50">
        <f t="shared" si="412"/>
        <v>21.977950173612044</v>
      </c>
    </row>
    <row r="3741" spans="1:23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13">
        <f t="shared" si="410"/>
        <v>20</v>
      </c>
      <c r="P3741" s="39">
        <f t="shared" si="411"/>
        <v>100.63</v>
      </c>
      <c r="Q3741" s="39" t="s">
        <v>8346</v>
      </c>
      <c r="R3741" s="39" t="s">
        <v>8316</v>
      </c>
      <c r="S3741" s="42">
        <f t="shared" si="406"/>
        <v>42548.449866527779</v>
      </c>
      <c r="T3741" s="42">
        <f t="shared" si="407"/>
        <v>42568.449866527779</v>
      </c>
      <c r="U3741" s="40">
        <f t="shared" si="408"/>
        <v>2016</v>
      </c>
      <c r="V3741" s="40">
        <f t="shared" si="409"/>
        <v>2016</v>
      </c>
      <c r="W3741" s="50">
        <f t="shared" si="412"/>
        <v>20</v>
      </c>
    </row>
    <row r="3742" spans="1:23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13">
        <f t="shared" si="410"/>
        <v>18</v>
      </c>
      <c r="P3742" s="39">
        <f t="shared" si="411"/>
        <v>25.57</v>
      </c>
      <c r="Q3742" s="39" t="s">
        <v>8346</v>
      </c>
      <c r="R3742" s="39" t="s">
        <v>8316</v>
      </c>
      <c r="S3742" s="42">
        <f t="shared" si="406"/>
        <v>41833.089761053241</v>
      </c>
      <c r="T3742" s="42">
        <f t="shared" si="407"/>
        <v>41863.07914858796</v>
      </c>
      <c r="U3742" s="40">
        <f t="shared" si="408"/>
        <v>2014</v>
      </c>
      <c r="V3742" s="40">
        <f t="shared" si="409"/>
        <v>2014</v>
      </c>
      <c r="W3742" s="50">
        <f t="shared" si="412"/>
        <v>29.989387534718844</v>
      </c>
    </row>
    <row r="3743" spans="1:23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13">
        <f t="shared" si="410"/>
        <v>0</v>
      </c>
      <c r="P3743" s="39">
        <f t="shared" si="411"/>
        <v>0</v>
      </c>
      <c r="Q3743" s="39" t="s">
        <v>8346</v>
      </c>
      <c r="R3743" s="39" t="s">
        <v>8316</v>
      </c>
      <c r="S3743" s="42">
        <f t="shared" si="406"/>
        <v>42325.920728587967</v>
      </c>
      <c r="T3743" s="42">
        <f t="shared" si="407"/>
        <v>42355.920728587967</v>
      </c>
      <c r="U3743" s="40">
        <f t="shared" si="408"/>
        <v>2015</v>
      </c>
      <c r="V3743" s="40">
        <f t="shared" si="409"/>
        <v>2015</v>
      </c>
      <c r="W3743" s="50">
        <f t="shared" si="412"/>
        <v>30</v>
      </c>
    </row>
    <row r="3744" spans="1:23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13">
        <f t="shared" si="410"/>
        <v>2</v>
      </c>
      <c r="P3744" s="39">
        <f t="shared" si="411"/>
        <v>25</v>
      </c>
      <c r="Q3744" s="39" t="s">
        <v>8346</v>
      </c>
      <c r="R3744" s="39" t="s">
        <v>8316</v>
      </c>
      <c r="S3744" s="42">
        <f t="shared" si="406"/>
        <v>41858.214631296294</v>
      </c>
      <c r="T3744" s="42">
        <f t="shared" si="407"/>
        <v>41888.214631296294</v>
      </c>
      <c r="U3744" s="40">
        <f t="shared" si="408"/>
        <v>2014</v>
      </c>
      <c r="V3744" s="40">
        <f t="shared" si="409"/>
        <v>2014</v>
      </c>
      <c r="W3744" s="50">
        <f t="shared" si="412"/>
        <v>30</v>
      </c>
    </row>
    <row r="3745" spans="1:23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13">
        <f t="shared" si="410"/>
        <v>0</v>
      </c>
      <c r="P3745" s="39">
        <f t="shared" si="411"/>
        <v>0</v>
      </c>
      <c r="Q3745" s="39" t="s">
        <v>8346</v>
      </c>
      <c r="R3745" s="39" t="s">
        <v>8316</v>
      </c>
      <c r="S3745" s="42">
        <f t="shared" si="406"/>
        <v>41793.710242638888</v>
      </c>
      <c r="T3745" s="42">
        <f t="shared" si="407"/>
        <v>41823.710242638888</v>
      </c>
      <c r="U3745" s="40">
        <f t="shared" si="408"/>
        <v>2014</v>
      </c>
      <c r="V3745" s="40">
        <f t="shared" si="409"/>
        <v>2014</v>
      </c>
      <c r="W3745" s="50">
        <f t="shared" si="412"/>
        <v>30</v>
      </c>
    </row>
    <row r="3746" spans="1:23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13">
        <f t="shared" si="410"/>
        <v>0</v>
      </c>
      <c r="P3746" s="39">
        <f t="shared" si="411"/>
        <v>0</v>
      </c>
      <c r="Q3746" s="39" t="s">
        <v>8346</v>
      </c>
      <c r="R3746" s="39" t="s">
        <v>8316</v>
      </c>
      <c r="S3746" s="42">
        <f t="shared" si="406"/>
        <v>41793.814270277777</v>
      </c>
      <c r="T3746" s="42">
        <f t="shared" si="407"/>
        <v>41825.165980787038</v>
      </c>
      <c r="U3746" s="40">
        <f t="shared" si="408"/>
        <v>2014</v>
      </c>
      <c r="V3746" s="40">
        <f t="shared" si="409"/>
        <v>2014</v>
      </c>
      <c r="W3746" s="50">
        <f t="shared" si="412"/>
        <v>31.351710509261466</v>
      </c>
    </row>
    <row r="3747" spans="1:23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13">
        <f t="shared" si="410"/>
        <v>10</v>
      </c>
      <c r="P3747" s="39">
        <f t="shared" si="411"/>
        <v>10</v>
      </c>
      <c r="Q3747" s="39" t="s">
        <v>8346</v>
      </c>
      <c r="R3747" s="39" t="s">
        <v>8316</v>
      </c>
      <c r="S3747" s="42">
        <f t="shared" si="406"/>
        <v>41831.697940995371</v>
      </c>
      <c r="T3747" s="42">
        <f t="shared" si="407"/>
        <v>41861.697940995371</v>
      </c>
      <c r="U3747" s="40">
        <f t="shared" si="408"/>
        <v>2014</v>
      </c>
      <c r="V3747" s="40">
        <f t="shared" si="409"/>
        <v>2014</v>
      </c>
      <c r="W3747" s="50">
        <f t="shared" si="412"/>
        <v>30</v>
      </c>
    </row>
    <row r="3748" spans="1:23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13">
        <f t="shared" si="410"/>
        <v>2</v>
      </c>
      <c r="P3748" s="39">
        <f t="shared" si="411"/>
        <v>202</v>
      </c>
      <c r="Q3748" s="39" t="s">
        <v>8346</v>
      </c>
      <c r="R3748" s="39" t="s">
        <v>8316</v>
      </c>
      <c r="S3748" s="42">
        <f t="shared" si="406"/>
        <v>42621.389345358795</v>
      </c>
      <c r="T3748" s="42">
        <f t="shared" si="407"/>
        <v>42651.389345358795</v>
      </c>
      <c r="U3748" s="40">
        <f t="shared" si="408"/>
        <v>2016</v>
      </c>
      <c r="V3748" s="40">
        <f t="shared" si="409"/>
        <v>2016</v>
      </c>
      <c r="W3748" s="50">
        <f t="shared" si="412"/>
        <v>30</v>
      </c>
    </row>
    <row r="3749" spans="1:23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13">
        <f t="shared" si="410"/>
        <v>1</v>
      </c>
      <c r="P3749" s="39">
        <f t="shared" si="411"/>
        <v>25</v>
      </c>
      <c r="Q3749" s="39" t="s">
        <v>8346</v>
      </c>
      <c r="R3749" s="39" t="s">
        <v>8316</v>
      </c>
      <c r="S3749" s="42">
        <f t="shared" si="406"/>
        <v>42164.29973259259</v>
      </c>
      <c r="T3749" s="42">
        <f t="shared" si="407"/>
        <v>42190.957640509267</v>
      </c>
      <c r="U3749" s="40">
        <f t="shared" si="408"/>
        <v>2015</v>
      </c>
      <c r="V3749" s="40">
        <f t="shared" si="409"/>
        <v>2015</v>
      </c>
      <c r="W3749" s="50">
        <f t="shared" si="412"/>
        <v>26.657907916676777</v>
      </c>
    </row>
    <row r="3750" spans="1:23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13">
        <f t="shared" si="410"/>
        <v>104</v>
      </c>
      <c r="P3750" s="39">
        <f t="shared" si="411"/>
        <v>99.54</v>
      </c>
      <c r="Q3750" s="39" t="s">
        <v>8346</v>
      </c>
      <c r="R3750" s="39" t="s">
        <v>8318</v>
      </c>
      <c r="S3750" s="42">
        <f t="shared" si="406"/>
        <v>42395.706440231486</v>
      </c>
      <c r="T3750" s="42">
        <f t="shared" si="407"/>
        <v>42416.24930949074</v>
      </c>
      <c r="U3750" s="40">
        <f t="shared" si="408"/>
        <v>2016</v>
      </c>
      <c r="V3750" s="40">
        <f t="shared" si="409"/>
        <v>2016</v>
      </c>
      <c r="W3750" s="50">
        <f t="shared" si="412"/>
        <v>20.542869259254076</v>
      </c>
    </row>
    <row r="3751" spans="1:23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13">
        <f t="shared" si="410"/>
        <v>105</v>
      </c>
      <c r="P3751" s="39">
        <f t="shared" si="411"/>
        <v>75</v>
      </c>
      <c r="Q3751" s="39" t="s">
        <v>8346</v>
      </c>
      <c r="R3751" s="39" t="s">
        <v>8318</v>
      </c>
      <c r="S3751" s="42">
        <f t="shared" si="406"/>
        <v>42458.127182731478</v>
      </c>
      <c r="T3751" s="42">
        <f t="shared" si="407"/>
        <v>42489.165976157412</v>
      </c>
      <c r="U3751" s="40">
        <f t="shared" si="408"/>
        <v>2016</v>
      </c>
      <c r="V3751" s="40">
        <f t="shared" si="409"/>
        <v>2016</v>
      </c>
      <c r="W3751" s="50">
        <f t="shared" si="412"/>
        <v>31.038793425934273</v>
      </c>
    </row>
    <row r="3752" spans="1:23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13">
        <f t="shared" si="410"/>
        <v>100</v>
      </c>
      <c r="P3752" s="39">
        <f t="shared" si="411"/>
        <v>215.25</v>
      </c>
      <c r="Q3752" s="39" t="s">
        <v>8346</v>
      </c>
      <c r="R3752" s="39" t="s">
        <v>8318</v>
      </c>
      <c r="S3752" s="42">
        <f t="shared" si="406"/>
        <v>42016.981581111118</v>
      </c>
      <c r="T3752" s="42">
        <f t="shared" si="407"/>
        <v>42045.332640509267</v>
      </c>
      <c r="U3752" s="40">
        <f t="shared" si="408"/>
        <v>2015</v>
      </c>
      <c r="V3752" s="40">
        <f t="shared" si="409"/>
        <v>2015</v>
      </c>
      <c r="W3752" s="50">
        <f t="shared" si="412"/>
        <v>28.351059398148209</v>
      </c>
    </row>
    <row r="3753" spans="1:23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13">
        <f t="shared" si="410"/>
        <v>133</v>
      </c>
      <c r="P3753" s="39">
        <f t="shared" si="411"/>
        <v>120.55</v>
      </c>
      <c r="Q3753" s="39" t="s">
        <v>8346</v>
      </c>
      <c r="R3753" s="39" t="s">
        <v>8318</v>
      </c>
      <c r="S3753" s="42">
        <f t="shared" si="406"/>
        <v>42403.035574918984</v>
      </c>
      <c r="T3753" s="42">
        <f t="shared" si="407"/>
        <v>42462.993901307869</v>
      </c>
      <c r="U3753" s="40">
        <f t="shared" si="408"/>
        <v>2016</v>
      </c>
      <c r="V3753" s="40">
        <f t="shared" si="409"/>
        <v>2016</v>
      </c>
      <c r="W3753" s="50">
        <f t="shared" si="412"/>
        <v>59.958326388885325</v>
      </c>
    </row>
    <row r="3754" spans="1:23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13">
        <f t="shared" si="410"/>
        <v>113</v>
      </c>
      <c r="P3754" s="39">
        <f t="shared" si="411"/>
        <v>37.67</v>
      </c>
      <c r="Q3754" s="39" t="s">
        <v>8346</v>
      </c>
      <c r="R3754" s="39" t="s">
        <v>8318</v>
      </c>
      <c r="S3754" s="42">
        <f t="shared" si="406"/>
        <v>42619.802492303235</v>
      </c>
      <c r="T3754" s="42">
        <f t="shared" si="407"/>
        <v>42659.875006944443</v>
      </c>
      <c r="U3754" s="40">
        <f t="shared" si="408"/>
        <v>2016</v>
      </c>
      <c r="V3754" s="40">
        <f t="shared" si="409"/>
        <v>2016</v>
      </c>
      <c r="W3754" s="50">
        <f t="shared" si="412"/>
        <v>40.072514641207817</v>
      </c>
    </row>
    <row r="3755" spans="1:23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13">
        <f t="shared" si="410"/>
        <v>103</v>
      </c>
      <c r="P3755" s="39">
        <f t="shared" si="411"/>
        <v>172.23</v>
      </c>
      <c r="Q3755" s="39" t="s">
        <v>8346</v>
      </c>
      <c r="R3755" s="39" t="s">
        <v>8318</v>
      </c>
      <c r="S3755" s="42">
        <f t="shared" si="406"/>
        <v>42128.824083333333</v>
      </c>
      <c r="T3755" s="42">
        <f t="shared" si="407"/>
        <v>42158.000006944443</v>
      </c>
      <c r="U3755" s="40">
        <f t="shared" si="408"/>
        <v>2015</v>
      </c>
      <c r="V3755" s="40">
        <f t="shared" si="409"/>
        <v>2015</v>
      </c>
      <c r="W3755" s="50">
        <f t="shared" si="412"/>
        <v>29.175923611110193</v>
      </c>
    </row>
    <row r="3756" spans="1:23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13">
        <f t="shared" si="410"/>
        <v>120</v>
      </c>
      <c r="P3756" s="39">
        <f t="shared" si="411"/>
        <v>111.11</v>
      </c>
      <c r="Q3756" s="39" t="s">
        <v>8346</v>
      </c>
      <c r="R3756" s="39" t="s">
        <v>8318</v>
      </c>
      <c r="S3756" s="42">
        <f t="shared" si="406"/>
        <v>41808.881223807868</v>
      </c>
      <c r="T3756" s="42">
        <f t="shared" si="407"/>
        <v>41846.207647453703</v>
      </c>
      <c r="U3756" s="40">
        <f t="shared" si="408"/>
        <v>2014</v>
      </c>
      <c r="V3756" s="40">
        <f t="shared" si="409"/>
        <v>2014</v>
      </c>
      <c r="W3756" s="50">
        <f t="shared" si="412"/>
        <v>37.326423645834439</v>
      </c>
    </row>
    <row r="3757" spans="1:23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13">
        <f t="shared" si="410"/>
        <v>130</v>
      </c>
      <c r="P3757" s="39">
        <f t="shared" si="411"/>
        <v>25.46</v>
      </c>
      <c r="Q3757" s="39" t="s">
        <v>8346</v>
      </c>
      <c r="R3757" s="39" t="s">
        <v>8318</v>
      </c>
      <c r="S3757" s="42">
        <f t="shared" si="406"/>
        <v>42445.866982719905</v>
      </c>
      <c r="T3757" s="42">
        <f t="shared" si="407"/>
        <v>42475.866982719905</v>
      </c>
      <c r="U3757" s="40">
        <f t="shared" si="408"/>
        <v>2016</v>
      </c>
      <c r="V3757" s="40">
        <f t="shared" si="409"/>
        <v>2016</v>
      </c>
      <c r="W3757" s="50">
        <f t="shared" si="412"/>
        <v>30</v>
      </c>
    </row>
    <row r="3758" spans="1:23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13">
        <f t="shared" si="410"/>
        <v>101</v>
      </c>
      <c r="P3758" s="39">
        <f t="shared" si="411"/>
        <v>267.64999999999998</v>
      </c>
      <c r="Q3758" s="39" t="s">
        <v>8346</v>
      </c>
      <c r="R3758" s="39" t="s">
        <v>8318</v>
      </c>
      <c r="S3758" s="42">
        <f t="shared" si="406"/>
        <v>41771.814793958336</v>
      </c>
      <c r="T3758" s="42">
        <f t="shared" si="407"/>
        <v>41801.814793958336</v>
      </c>
      <c r="U3758" s="40">
        <f t="shared" si="408"/>
        <v>2014</v>
      </c>
      <c r="V3758" s="40">
        <f t="shared" si="409"/>
        <v>2014</v>
      </c>
      <c r="W3758" s="50">
        <f t="shared" si="412"/>
        <v>30</v>
      </c>
    </row>
    <row r="3759" spans="1:23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13">
        <f t="shared" si="410"/>
        <v>109</v>
      </c>
      <c r="P3759" s="39">
        <f t="shared" si="411"/>
        <v>75.959999999999994</v>
      </c>
      <c r="Q3759" s="39" t="s">
        <v>8346</v>
      </c>
      <c r="R3759" s="39" t="s">
        <v>8318</v>
      </c>
      <c r="S3759" s="42">
        <f t="shared" si="406"/>
        <v>41954.850874016207</v>
      </c>
      <c r="T3759" s="42">
        <f t="shared" si="407"/>
        <v>41974.850874016207</v>
      </c>
      <c r="U3759" s="40">
        <f t="shared" si="408"/>
        <v>2014</v>
      </c>
      <c r="V3759" s="40">
        <f t="shared" si="409"/>
        <v>2014</v>
      </c>
      <c r="W3759" s="50">
        <f t="shared" si="412"/>
        <v>20</v>
      </c>
    </row>
    <row r="3760" spans="1:23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13">
        <f t="shared" si="410"/>
        <v>102</v>
      </c>
      <c r="P3760" s="39">
        <f t="shared" si="411"/>
        <v>59.04</v>
      </c>
      <c r="Q3760" s="39" t="s">
        <v>8346</v>
      </c>
      <c r="R3760" s="39" t="s">
        <v>8318</v>
      </c>
      <c r="S3760" s="42">
        <f t="shared" si="406"/>
        <v>41747.471515486111</v>
      </c>
      <c r="T3760" s="42">
        <f t="shared" si="407"/>
        <v>41778.208340277779</v>
      </c>
      <c r="U3760" s="40">
        <f t="shared" si="408"/>
        <v>2014</v>
      </c>
      <c r="V3760" s="40">
        <f t="shared" si="409"/>
        <v>2014</v>
      </c>
      <c r="W3760" s="50">
        <f t="shared" si="412"/>
        <v>30.736824791667459</v>
      </c>
    </row>
    <row r="3761" spans="1:23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13">
        <f t="shared" si="410"/>
        <v>110</v>
      </c>
      <c r="P3761" s="39">
        <f t="shared" si="411"/>
        <v>50.11</v>
      </c>
      <c r="Q3761" s="39" t="s">
        <v>8346</v>
      </c>
      <c r="R3761" s="39" t="s">
        <v>8318</v>
      </c>
      <c r="S3761" s="42">
        <f t="shared" si="406"/>
        <v>42182.108258715278</v>
      </c>
      <c r="T3761" s="42">
        <f t="shared" si="407"/>
        <v>42242.108258715278</v>
      </c>
      <c r="U3761" s="40">
        <f t="shared" si="408"/>
        <v>2015</v>
      </c>
      <c r="V3761" s="40">
        <f t="shared" si="409"/>
        <v>2015</v>
      </c>
      <c r="W3761" s="50">
        <f t="shared" si="412"/>
        <v>60</v>
      </c>
    </row>
    <row r="3762" spans="1:23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13">
        <f t="shared" si="410"/>
        <v>101</v>
      </c>
      <c r="P3762" s="39">
        <f t="shared" si="411"/>
        <v>55.5</v>
      </c>
      <c r="Q3762" s="39" t="s">
        <v>8346</v>
      </c>
      <c r="R3762" s="39" t="s">
        <v>8318</v>
      </c>
      <c r="S3762" s="42">
        <f t="shared" si="406"/>
        <v>41739.525305393516</v>
      </c>
      <c r="T3762" s="42">
        <f t="shared" si="407"/>
        <v>41764.525305393516</v>
      </c>
      <c r="U3762" s="40">
        <f t="shared" si="408"/>
        <v>2014</v>
      </c>
      <c r="V3762" s="40">
        <f t="shared" si="409"/>
        <v>2014</v>
      </c>
      <c r="W3762" s="50">
        <f t="shared" si="412"/>
        <v>25</v>
      </c>
    </row>
    <row r="3763" spans="1:23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13">
        <f t="shared" si="410"/>
        <v>100</v>
      </c>
      <c r="P3763" s="39">
        <f t="shared" si="411"/>
        <v>166.67</v>
      </c>
      <c r="Q3763" s="39" t="s">
        <v>8346</v>
      </c>
      <c r="R3763" s="39" t="s">
        <v>8318</v>
      </c>
      <c r="S3763" s="42">
        <f t="shared" si="406"/>
        <v>42173.466874270831</v>
      </c>
      <c r="T3763" s="42">
        <f t="shared" si="407"/>
        <v>42226.958340277779</v>
      </c>
      <c r="U3763" s="40">
        <f t="shared" si="408"/>
        <v>2015</v>
      </c>
      <c r="V3763" s="40">
        <f t="shared" si="409"/>
        <v>2015</v>
      </c>
      <c r="W3763" s="50">
        <f t="shared" si="412"/>
        <v>53.491466006948031</v>
      </c>
    </row>
    <row r="3764" spans="1:23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13">
        <f t="shared" si="410"/>
        <v>106</v>
      </c>
      <c r="P3764" s="39">
        <f t="shared" si="411"/>
        <v>47.43</v>
      </c>
      <c r="Q3764" s="39" t="s">
        <v>8346</v>
      </c>
      <c r="R3764" s="39" t="s">
        <v>8318</v>
      </c>
      <c r="S3764" s="42">
        <f t="shared" si="406"/>
        <v>42193.813540381947</v>
      </c>
      <c r="T3764" s="42">
        <f t="shared" si="407"/>
        <v>42218.813540381947</v>
      </c>
      <c r="U3764" s="40">
        <f t="shared" si="408"/>
        <v>2015</v>
      </c>
      <c r="V3764" s="40">
        <f t="shared" si="409"/>
        <v>2015</v>
      </c>
      <c r="W3764" s="50">
        <f t="shared" si="412"/>
        <v>25</v>
      </c>
    </row>
    <row r="3765" spans="1:23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13">
        <f t="shared" si="410"/>
        <v>100</v>
      </c>
      <c r="P3765" s="39">
        <f t="shared" si="411"/>
        <v>64.94</v>
      </c>
      <c r="Q3765" s="39" t="s">
        <v>8346</v>
      </c>
      <c r="R3765" s="39" t="s">
        <v>8318</v>
      </c>
      <c r="S3765" s="42">
        <f t="shared" si="406"/>
        <v>42065.750303541667</v>
      </c>
      <c r="T3765" s="42">
        <f t="shared" si="407"/>
        <v>42095.708641504629</v>
      </c>
      <c r="U3765" s="40">
        <f t="shared" si="408"/>
        <v>2015</v>
      </c>
      <c r="V3765" s="40">
        <f t="shared" si="409"/>
        <v>2015</v>
      </c>
      <c r="W3765" s="50">
        <f t="shared" si="412"/>
        <v>29.958337962962105</v>
      </c>
    </row>
    <row r="3766" spans="1:23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13">
        <f t="shared" si="410"/>
        <v>100</v>
      </c>
      <c r="P3766" s="39">
        <f t="shared" si="411"/>
        <v>55.56</v>
      </c>
      <c r="Q3766" s="39" t="s">
        <v>8346</v>
      </c>
      <c r="R3766" s="39" t="s">
        <v>8318</v>
      </c>
      <c r="S3766" s="42">
        <f t="shared" si="406"/>
        <v>42499.842972592596</v>
      </c>
      <c r="T3766" s="42">
        <f t="shared" si="407"/>
        <v>42519.025001851856</v>
      </c>
      <c r="U3766" s="40">
        <f t="shared" si="408"/>
        <v>2016</v>
      </c>
      <c r="V3766" s="40">
        <f t="shared" si="409"/>
        <v>2016</v>
      </c>
      <c r="W3766" s="50">
        <f t="shared" si="412"/>
        <v>19.182029259260162</v>
      </c>
    </row>
    <row r="3767" spans="1:23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13">
        <f t="shared" si="410"/>
        <v>113</v>
      </c>
      <c r="P3767" s="39">
        <f t="shared" si="411"/>
        <v>74.22</v>
      </c>
      <c r="Q3767" s="39" t="s">
        <v>8346</v>
      </c>
      <c r="R3767" s="39" t="s">
        <v>8318</v>
      </c>
      <c r="S3767" s="42">
        <f t="shared" si="406"/>
        <v>41820.776417615743</v>
      </c>
      <c r="T3767" s="42">
        <f t="shared" si="407"/>
        <v>41850.776417615743</v>
      </c>
      <c r="U3767" s="40">
        <f t="shared" si="408"/>
        <v>2014</v>
      </c>
      <c r="V3767" s="40">
        <f t="shared" si="409"/>
        <v>2014</v>
      </c>
      <c r="W3767" s="50">
        <f t="shared" si="412"/>
        <v>30</v>
      </c>
    </row>
    <row r="3768" spans="1:23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13">
        <f t="shared" si="410"/>
        <v>103</v>
      </c>
      <c r="P3768" s="39">
        <f t="shared" si="411"/>
        <v>106.93</v>
      </c>
      <c r="Q3768" s="39" t="s">
        <v>8346</v>
      </c>
      <c r="R3768" s="39" t="s">
        <v>8318</v>
      </c>
      <c r="S3768" s="42">
        <f t="shared" si="406"/>
        <v>41788.167188020838</v>
      </c>
      <c r="T3768" s="42">
        <f t="shared" si="407"/>
        <v>41823.167188020838</v>
      </c>
      <c r="U3768" s="40">
        <f t="shared" si="408"/>
        <v>2014</v>
      </c>
      <c r="V3768" s="40">
        <f t="shared" si="409"/>
        <v>2014</v>
      </c>
      <c r="W3768" s="50">
        <f t="shared" si="412"/>
        <v>35</v>
      </c>
    </row>
    <row r="3769" spans="1:23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13">
        <f t="shared" si="410"/>
        <v>117</v>
      </c>
      <c r="P3769" s="39">
        <f t="shared" si="411"/>
        <v>41.7</v>
      </c>
      <c r="Q3769" s="39" t="s">
        <v>8346</v>
      </c>
      <c r="R3769" s="39" t="s">
        <v>8318</v>
      </c>
      <c r="S3769" s="42">
        <f t="shared" si="406"/>
        <v>42050.019642326384</v>
      </c>
      <c r="T3769" s="42">
        <f t="shared" si="407"/>
        <v>42064.207649768519</v>
      </c>
      <c r="U3769" s="40">
        <f t="shared" si="408"/>
        <v>2015</v>
      </c>
      <c r="V3769" s="40">
        <f t="shared" si="409"/>
        <v>2015</v>
      </c>
      <c r="W3769" s="50">
        <f t="shared" si="412"/>
        <v>14.188007442135131</v>
      </c>
    </row>
    <row r="3770" spans="1:23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13">
        <f t="shared" si="410"/>
        <v>108</v>
      </c>
      <c r="P3770" s="39">
        <f t="shared" si="411"/>
        <v>74.239999999999995</v>
      </c>
      <c r="Q3770" s="39" t="s">
        <v>8346</v>
      </c>
      <c r="R3770" s="39" t="s">
        <v>8318</v>
      </c>
      <c r="S3770" s="42">
        <f t="shared" si="406"/>
        <v>41772.727894560187</v>
      </c>
      <c r="T3770" s="42">
        <f t="shared" si="407"/>
        <v>41802.727894560187</v>
      </c>
      <c r="U3770" s="40">
        <f t="shared" si="408"/>
        <v>2014</v>
      </c>
      <c r="V3770" s="40">
        <f t="shared" si="409"/>
        <v>2014</v>
      </c>
      <c r="W3770" s="50">
        <f t="shared" si="412"/>
        <v>30</v>
      </c>
    </row>
    <row r="3771" spans="1:23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13">
        <f t="shared" si="410"/>
        <v>100</v>
      </c>
      <c r="P3771" s="39">
        <f t="shared" si="411"/>
        <v>73.33</v>
      </c>
      <c r="Q3771" s="39" t="s">
        <v>8346</v>
      </c>
      <c r="R3771" s="39" t="s">
        <v>8318</v>
      </c>
      <c r="S3771" s="42">
        <f t="shared" si="406"/>
        <v>42445.598137488429</v>
      </c>
      <c r="T3771" s="42">
        <f t="shared" si="407"/>
        <v>42475.598137488429</v>
      </c>
      <c r="U3771" s="40">
        <f t="shared" si="408"/>
        <v>2016</v>
      </c>
      <c r="V3771" s="40">
        <f t="shared" si="409"/>
        <v>2016</v>
      </c>
      <c r="W3771" s="50">
        <f t="shared" si="412"/>
        <v>30</v>
      </c>
    </row>
    <row r="3772" spans="1:23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13">
        <f t="shared" si="410"/>
        <v>100</v>
      </c>
      <c r="P3772" s="39">
        <f t="shared" si="411"/>
        <v>100</v>
      </c>
      <c r="Q3772" s="39" t="s">
        <v>8346</v>
      </c>
      <c r="R3772" s="39" t="s">
        <v>8318</v>
      </c>
      <c r="S3772" s="42">
        <f t="shared" si="406"/>
        <v>42138.930671412032</v>
      </c>
      <c r="T3772" s="42">
        <f t="shared" si="407"/>
        <v>42168.930671412032</v>
      </c>
      <c r="U3772" s="40">
        <f t="shared" si="408"/>
        <v>2015</v>
      </c>
      <c r="V3772" s="40">
        <f t="shared" si="409"/>
        <v>2015</v>
      </c>
      <c r="W3772" s="50">
        <f t="shared" si="412"/>
        <v>30</v>
      </c>
    </row>
    <row r="3773" spans="1:23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13">
        <f t="shared" si="410"/>
        <v>146</v>
      </c>
      <c r="P3773" s="39">
        <f t="shared" si="411"/>
        <v>38.42</v>
      </c>
      <c r="Q3773" s="39" t="s">
        <v>8346</v>
      </c>
      <c r="R3773" s="39" t="s">
        <v>8318</v>
      </c>
      <c r="S3773" s="42">
        <f t="shared" si="406"/>
        <v>42493.857090879625</v>
      </c>
      <c r="T3773" s="42">
        <f t="shared" si="407"/>
        <v>42508.000006944443</v>
      </c>
      <c r="U3773" s="40">
        <f t="shared" si="408"/>
        <v>2016</v>
      </c>
      <c r="V3773" s="40">
        <f t="shared" si="409"/>
        <v>2016</v>
      </c>
      <c r="W3773" s="50">
        <f t="shared" si="412"/>
        <v>14.142916064818564</v>
      </c>
    </row>
    <row r="3774" spans="1:23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13">
        <f t="shared" si="410"/>
        <v>110</v>
      </c>
      <c r="P3774" s="39">
        <f t="shared" si="411"/>
        <v>166.97</v>
      </c>
      <c r="Q3774" s="39" t="s">
        <v>8346</v>
      </c>
      <c r="R3774" s="39" t="s">
        <v>8318</v>
      </c>
      <c r="S3774" s="42">
        <f t="shared" si="406"/>
        <v>42682.616973449076</v>
      </c>
      <c r="T3774" s="42">
        <f t="shared" si="407"/>
        <v>42703.250002314817</v>
      </c>
      <c r="U3774" s="40">
        <f t="shared" si="408"/>
        <v>2016</v>
      </c>
      <c r="V3774" s="40">
        <f t="shared" si="409"/>
        <v>2016</v>
      </c>
      <c r="W3774" s="50">
        <f t="shared" si="412"/>
        <v>20.633028865740926</v>
      </c>
    </row>
    <row r="3775" spans="1:23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13">
        <f t="shared" si="410"/>
        <v>108</v>
      </c>
      <c r="P3775" s="39">
        <f t="shared" si="411"/>
        <v>94.91</v>
      </c>
      <c r="Q3775" s="39" t="s">
        <v>8346</v>
      </c>
      <c r="R3775" s="39" t="s">
        <v>8318</v>
      </c>
      <c r="S3775" s="42">
        <f t="shared" si="406"/>
        <v>42656.005176469902</v>
      </c>
      <c r="T3775" s="42">
        <f t="shared" si="407"/>
        <v>42689.088896759262</v>
      </c>
      <c r="U3775" s="40">
        <f t="shared" si="408"/>
        <v>2016</v>
      </c>
      <c r="V3775" s="40">
        <f t="shared" si="409"/>
        <v>2016</v>
      </c>
      <c r="W3775" s="50">
        <f t="shared" si="412"/>
        <v>33.083720289359917</v>
      </c>
    </row>
    <row r="3776" spans="1:23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13">
        <f t="shared" si="410"/>
        <v>100</v>
      </c>
      <c r="P3776" s="39">
        <f t="shared" si="411"/>
        <v>100</v>
      </c>
      <c r="Q3776" s="39" t="s">
        <v>8346</v>
      </c>
      <c r="R3776" s="39" t="s">
        <v>8318</v>
      </c>
      <c r="S3776" s="42">
        <f t="shared" si="406"/>
        <v>42087.792310821758</v>
      </c>
      <c r="T3776" s="42">
        <f t="shared" si="407"/>
        <v>42103.792303877315</v>
      </c>
      <c r="U3776" s="40">
        <f t="shared" si="408"/>
        <v>2015</v>
      </c>
      <c r="V3776" s="40">
        <f t="shared" si="409"/>
        <v>2015</v>
      </c>
      <c r="W3776" s="50">
        <f t="shared" si="412"/>
        <v>15.999993055556843</v>
      </c>
    </row>
    <row r="3777" spans="1:23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13">
        <f t="shared" si="410"/>
        <v>100</v>
      </c>
      <c r="P3777" s="39">
        <f t="shared" si="411"/>
        <v>143.21</v>
      </c>
      <c r="Q3777" s="39" t="s">
        <v>8346</v>
      </c>
      <c r="R3777" s="39" t="s">
        <v>8318</v>
      </c>
      <c r="S3777" s="42">
        <f t="shared" si="406"/>
        <v>42075.942637071756</v>
      </c>
      <c r="T3777" s="42">
        <f t="shared" si="407"/>
        <v>42103.166666666672</v>
      </c>
      <c r="U3777" s="40">
        <f t="shared" si="408"/>
        <v>2015</v>
      </c>
      <c r="V3777" s="40">
        <f t="shared" si="409"/>
        <v>2015</v>
      </c>
      <c r="W3777" s="50">
        <f t="shared" si="412"/>
        <v>27.224029594915919</v>
      </c>
    </row>
    <row r="3778" spans="1:23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13">
        <f t="shared" si="410"/>
        <v>107</v>
      </c>
      <c r="P3778" s="39">
        <f t="shared" si="411"/>
        <v>90.82</v>
      </c>
      <c r="Q3778" s="39" t="s">
        <v>8346</v>
      </c>
      <c r="R3778" s="39" t="s">
        <v>8318</v>
      </c>
      <c r="S3778" s="42">
        <f t="shared" ref="S3778:S3841" si="413">((((LEFT(J3778,10) &amp; "." &amp; RIGHT(J3778,3))/60)/60)/24)+DATE(1970,1,1)</f>
        <v>41814.367809930554</v>
      </c>
      <c r="T3778" s="42">
        <f t="shared" ref="T3778:T3841" si="414">((((LEFT(I3778,10) &amp; "." &amp; RIGHT(I3778,3))/60)/60)/24)+DATE(1970,1,1)</f>
        <v>41852.041675925924</v>
      </c>
      <c r="U3778" s="40">
        <f t="shared" ref="U3778:U3841" si="415">YEAR(T3778)</f>
        <v>2014</v>
      </c>
      <c r="V3778" s="40">
        <f t="shared" ref="V3778:V3841" si="416">YEAR(S3778)</f>
        <v>2014</v>
      </c>
      <c r="W3778" s="50">
        <f t="shared" si="412"/>
        <v>37.673865995369852</v>
      </c>
    </row>
    <row r="3779" spans="1:23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13">
        <f t="shared" ref="O3779:O3842" si="417">IFERROR(ROUND(E3779/D3779*100,0),"no backers")</f>
        <v>143</v>
      </c>
      <c r="P3779" s="39">
        <f t="shared" ref="P3779:P3842" si="418">IFERROR(ROUND(E3779/L3779,2),0)</f>
        <v>48.54</v>
      </c>
      <c r="Q3779" s="39" t="s">
        <v>8346</v>
      </c>
      <c r="R3779" s="39" t="s">
        <v>8318</v>
      </c>
      <c r="S3779" s="42">
        <f t="shared" si="413"/>
        <v>41887.111363668984</v>
      </c>
      <c r="T3779" s="42">
        <f t="shared" si="414"/>
        <v>41909.166671296298</v>
      </c>
      <c r="U3779" s="40">
        <f t="shared" si="415"/>
        <v>2014</v>
      </c>
      <c r="V3779" s="40">
        <f t="shared" si="416"/>
        <v>2014</v>
      </c>
      <c r="W3779" s="50">
        <f t="shared" ref="W3779:W3842" si="419">T3779-S3779</f>
        <v>22.055307627313596</v>
      </c>
    </row>
    <row r="3780" spans="1:23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13">
        <f t="shared" si="417"/>
        <v>105</v>
      </c>
      <c r="P3780" s="39">
        <f t="shared" si="418"/>
        <v>70.03</v>
      </c>
      <c r="Q3780" s="39" t="s">
        <v>8346</v>
      </c>
      <c r="R3780" s="39" t="s">
        <v>8318</v>
      </c>
      <c r="S3780" s="42">
        <f t="shared" si="413"/>
        <v>41989.819221990736</v>
      </c>
      <c r="T3780" s="42">
        <f t="shared" si="414"/>
        <v>42049.819221990736</v>
      </c>
      <c r="U3780" s="40">
        <f t="shared" si="415"/>
        <v>2015</v>
      </c>
      <c r="V3780" s="40">
        <f t="shared" si="416"/>
        <v>2014</v>
      </c>
      <c r="W3780" s="50">
        <f t="shared" si="419"/>
        <v>60</v>
      </c>
    </row>
    <row r="3781" spans="1:23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13">
        <f t="shared" si="417"/>
        <v>104</v>
      </c>
      <c r="P3781" s="39">
        <f t="shared" si="418"/>
        <v>135.63</v>
      </c>
      <c r="Q3781" s="39" t="s">
        <v>8346</v>
      </c>
      <c r="R3781" s="39" t="s">
        <v>8318</v>
      </c>
      <c r="S3781" s="42">
        <f t="shared" si="413"/>
        <v>42425.7354275463</v>
      </c>
      <c r="T3781" s="42">
        <f t="shared" si="414"/>
        <v>42455.693753935186</v>
      </c>
      <c r="U3781" s="40">
        <f t="shared" si="415"/>
        <v>2016</v>
      </c>
      <c r="V3781" s="40">
        <f t="shared" si="416"/>
        <v>2016</v>
      </c>
      <c r="W3781" s="50">
        <f t="shared" si="419"/>
        <v>29.958326388885325</v>
      </c>
    </row>
    <row r="3782" spans="1:23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13">
        <f t="shared" si="417"/>
        <v>120</v>
      </c>
      <c r="P3782" s="39">
        <f t="shared" si="418"/>
        <v>100</v>
      </c>
      <c r="Q3782" s="39" t="s">
        <v>8346</v>
      </c>
      <c r="R3782" s="39" t="s">
        <v>8318</v>
      </c>
      <c r="S3782" s="42">
        <f t="shared" si="413"/>
        <v>42166.219742881949</v>
      </c>
      <c r="T3782" s="42">
        <f t="shared" si="414"/>
        <v>42198.837511111109</v>
      </c>
      <c r="U3782" s="40">
        <f t="shared" si="415"/>
        <v>2015</v>
      </c>
      <c r="V3782" s="40">
        <f t="shared" si="416"/>
        <v>2015</v>
      </c>
      <c r="W3782" s="50">
        <f t="shared" si="419"/>
        <v>32.617768229159992</v>
      </c>
    </row>
    <row r="3783" spans="1:23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13">
        <f t="shared" si="417"/>
        <v>110</v>
      </c>
      <c r="P3783" s="39">
        <f t="shared" si="418"/>
        <v>94.9</v>
      </c>
      <c r="Q3783" s="39" t="s">
        <v>8346</v>
      </c>
      <c r="R3783" s="39" t="s">
        <v>8318</v>
      </c>
      <c r="S3783" s="42">
        <f t="shared" si="413"/>
        <v>41865.882936168979</v>
      </c>
      <c r="T3783" s="42">
        <f t="shared" si="414"/>
        <v>41890.882936168979</v>
      </c>
      <c r="U3783" s="40">
        <f t="shared" si="415"/>
        <v>2014</v>
      </c>
      <c r="V3783" s="40">
        <f t="shared" si="416"/>
        <v>2014</v>
      </c>
      <c r="W3783" s="50">
        <f t="shared" si="419"/>
        <v>25</v>
      </c>
    </row>
    <row r="3784" spans="1:23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13">
        <f t="shared" si="417"/>
        <v>102</v>
      </c>
      <c r="P3784" s="39">
        <f t="shared" si="418"/>
        <v>75.37</v>
      </c>
      <c r="Q3784" s="39" t="s">
        <v>8346</v>
      </c>
      <c r="R3784" s="39" t="s">
        <v>8318</v>
      </c>
      <c r="S3784" s="42">
        <f t="shared" si="413"/>
        <v>42546.8622372338</v>
      </c>
      <c r="T3784" s="42">
        <f t="shared" si="414"/>
        <v>42575.958335648145</v>
      </c>
      <c r="U3784" s="40">
        <f t="shared" si="415"/>
        <v>2016</v>
      </c>
      <c r="V3784" s="40">
        <f t="shared" si="416"/>
        <v>2016</v>
      </c>
      <c r="W3784" s="50">
        <f t="shared" si="419"/>
        <v>29.096098414345761</v>
      </c>
    </row>
    <row r="3785" spans="1:23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13">
        <f t="shared" si="417"/>
        <v>129</v>
      </c>
      <c r="P3785" s="39">
        <f t="shared" si="418"/>
        <v>64.459999999999994</v>
      </c>
      <c r="Q3785" s="39" t="s">
        <v>8346</v>
      </c>
      <c r="R3785" s="39" t="s">
        <v>8318</v>
      </c>
      <c r="S3785" s="42">
        <f t="shared" si="413"/>
        <v>42420.140283796296</v>
      </c>
      <c r="T3785" s="42">
        <f t="shared" si="414"/>
        <v>42444.666673611107</v>
      </c>
      <c r="U3785" s="40">
        <f t="shared" si="415"/>
        <v>2016</v>
      </c>
      <c r="V3785" s="40">
        <f t="shared" si="416"/>
        <v>2016</v>
      </c>
      <c r="W3785" s="50">
        <f t="shared" si="419"/>
        <v>24.526389814811409</v>
      </c>
    </row>
    <row r="3786" spans="1:23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13">
        <f t="shared" si="417"/>
        <v>115</v>
      </c>
      <c r="P3786" s="39">
        <f t="shared" si="418"/>
        <v>115</v>
      </c>
      <c r="Q3786" s="39" t="s">
        <v>8346</v>
      </c>
      <c r="R3786" s="39" t="s">
        <v>8318</v>
      </c>
      <c r="S3786" s="42">
        <f t="shared" si="413"/>
        <v>42531.980700601853</v>
      </c>
      <c r="T3786" s="42">
        <f t="shared" si="414"/>
        <v>42561.980700601853</v>
      </c>
      <c r="U3786" s="40">
        <f t="shared" si="415"/>
        <v>2016</v>
      </c>
      <c r="V3786" s="40">
        <f t="shared" si="416"/>
        <v>2016</v>
      </c>
      <c r="W3786" s="50">
        <f t="shared" si="419"/>
        <v>30</v>
      </c>
    </row>
    <row r="3787" spans="1:23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13">
        <f t="shared" si="417"/>
        <v>151</v>
      </c>
      <c r="P3787" s="39">
        <f t="shared" si="418"/>
        <v>100.5</v>
      </c>
      <c r="Q3787" s="39" t="s">
        <v>8346</v>
      </c>
      <c r="R3787" s="39" t="s">
        <v>8318</v>
      </c>
      <c r="S3787" s="42">
        <f t="shared" si="413"/>
        <v>42548.638538993051</v>
      </c>
      <c r="T3787" s="42">
        <f t="shared" si="414"/>
        <v>42584.418752083337</v>
      </c>
      <c r="U3787" s="40">
        <f t="shared" si="415"/>
        <v>2016</v>
      </c>
      <c r="V3787" s="40">
        <f t="shared" si="416"/>
        <v>2016</v>
      </c>
      <c r="W3787" s="50">
        <f t="shared" si="419"/>
        <v>35.780213090285542</v>
      </c>
    </row>
    <row r="3788" spans="1:23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13">
        <f t="shared" si="417"/>
        <v>111</v>
      </c>
      <c r="P3788" s="39">
        <f t="shared" si="418"/>
        <v>93.77</v>
      </c>
      <c r="Q3788" s="39" t="s">
        <v>8346</v>
      </c>
      <c r="R3788" s="39" t="s">
        <v>8318</v>
      </c>
      <c r="S3788" s="42">
        <f t="shared" si="413"/>
        <v>42487.037910590276</v>
      </c>
      <c r="T3788" s="42">
        <f t="shared" si="414"/>
        <v>42517.037910590276</v>
      </c>
      <c r="U3788" s="40">
        <f t="shared" si="415"/>
        <v>2016</v>
      </c>
      <c r="V3788" s="40">
        <f t="shared" si="416"/>
        <v>2016</v>
      </c>
      <c r="W3788" s="50">
        <f t="shared" si="419"/>
        <v>30</v>
      </c>
    </row>
    <row r="3789" spans="1:23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13">
        <f t="shared" si="417"/>
        <v>100</v>
      </c>
      <c r="P3789" s="39">
        <f t="shared" si="418"/>
        <v>35.1</v>
      </c>
      <c r="Q3789" s="39" t="s">
        <v>8346</v>
      </c>
      <c r="R3789" s="39" t="s">
        <v>8318</v>
      </c>
      <c r="S3789" s="42">
        <f t="shared" si="413"/>
        <v>42167.53479636574</v>
      </c>
      <c r="T3789" s="42">
        <f t="shared" si="414"/>
        <v>42196.165973842595</v>
      </c>
      <c r="U3789" s="40">
        <f t="shared" si="415"/>
        <v>2015</v>
      </c>
      <c r="V3789" s="40">
        <f t="shared" si="416"/>
        <v>2015</v>
      </c>
      <c r="W3789" s="50">
        <f t="shared" si="419"/>
        <v>28.631177476854646</v>
      </c>
    </row>
    <row r="3790" spans="1:23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13">
        <f t="shared" si="417"/>
        <v>1</v>
      </c>
      <c r="P3790" s="39">
        <f t="shared" si="418"/>
        <v>500</v>
      </c>
      <c r="Q3790" s="39" t="s">
        <v>8346</v>
      </c>
      <c r="R3790" s="39" t="s">
        <v>8318</v>
      </c>
      <c r="S3790" s="42">
        <f t="shared" si="413"/>
        <v>42333.695830081022</v>
      </c>
      <c r="T3790" s="42">
        <f t="shared" si="414"/>
        <v>42361.679172222226</v>
      </c>
      <c r="U3790" s="40">
        <f t="shared" si="415"/>
        <v>2015</v>
      </c>
      <c r="V3790" s="40">
        <f t="shared" si="416"/>
        <v>2015</v>
      </c>
      <c r="W3790" s="50">
        <f t="shared" si="419"/>
        <v>27.983342141204048</v>
      </c>
    </row>
    <row r="3791" spans="1:23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13">
        <f t="shared" si="417"/>
        <v>3</v>
      </c>
      <c r="P3791" s="39">
        <f t="shared" si="418"/>
        <v>29</v>
      </c>
      <c r="Q3791" s="39" t="s">
        <v>8346</v>
      </c>
      <c r="R3791" s="39" t="s">
        <v>8318</v>
      </c>
      <c r="S3791" s="42">
        <f t="shared" si="413"/>
        <v>42138.798826597224</v>
      </c>
      <c r="T3791" s="42">
        <f t="shared" si="414"/>
        <v>42170.798824282407</v>
      </c>
      <c r="U3791" s="40">
        <f t="shared" si="415"/>
        <v>2015</v>
      </c>
      <c r="V3791" s="40">
        <f t="shared" si="416"/>
        <v>2015</v>
      </c>
      <c r="W3791" s="50">
        <f t="shared" si="419"/>
        <v>31.999997685183189</v>
      </c>
    </row>
    <row r="3792" spans="1:23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13">
        <f t="shared" si="417"/>
        <v>0</v>
      </c>
      <c r="P3792" s="39">
        <f t="shared" si="418"/>
        <v>0</v>
      </c>
      <c r="Q3792" s="39" t="s">
        <v>8346</v>
      </c>
      <c r="R3792" s="39" t="s">
        <v>8318</v>
      </c>
      <c r="S3792" s="42">
        <f t="shared" si="413"/>
        <v>42666.666937766204</v>
      </c>
      <c r="T3792" s="42">
        <f t="shared" si="414"/>
        <v>42696.708599803242</v>
      </c>
      <c r="U3792" s="40">
        <f t="shared" si="415"/>
        <v>2016</v>
      </c>
      <c r="V3792" s="40">
        <f t="shared" si="416"/>
        <v>2016</v>
      </c>
      <c r="W3792" s="50">
        <f t="shared" si="419"/>
        <v>30.041662037037895</v>
      </c>
    </row>
    <row r="3793" spans="1:23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13">
        <f t="shared" si="417"/>
        <v>0</v>
      </c>
      <c r="P3793" s="39">
        <f t="shared" si="418"/>
        <v>0</v>
      </c>
      <c r="Q3793" s="39" t="s">
        <v>8346</v>
      </c>
      <c r="R3793" s="39" t="s">
        <v>8318</v>
      </c>
      <c r="S3793" s="42">
        <f t="shared" si="413"/>
        <v>41766.692043888892</v>
      </c>
      <c r="T3793" s="42">
        <f t="shared" si="414"/>
        <v>41826.692043888892</v>
      </c>
      <c r="U3793" s="40">
        <f t="shared" si="415"/>
        <v>2014</v>
      </c>
      <c r="V3793" s="40">
        <f t="shared" si="416"/>
        <v>2014</v>
      </c>
      <c r="W3793" s="50">
        <f t="shared" si="419"/>
        <v>60</v>
      </c>
    </row>
    <row r="3794" spans="1:23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13">
        <f t="shared" si="417"/>
        <v>0</v>
      </c>
      <c r="P3794" s="39">
        <f t="shared" si="418"/>
        <v>17.5</v>
      </c>
      <c r="Q3794" s="39" t="s">
        <v>8346</v>
      </c>
      <c r="R3794" s="39" t="s">
        <v>8318</v>
      </c>
      <c r="S3794" s="42">
        <f t="shared" si="413"/>
        <v>42170.447014143516</v>
      </c>
      <c r="T3794" s="42">
        <f t="shared" si="414"/>
        <v>42200.447014143516</v>
      </c>
      <c r="U3794" s="40">
        <f t="shared" si="415"/>
        <v>2015</v>
      </c>
      <c r="V3794" s="40">
        <f t="shared" si="416"/>
        <v>2015</v>
      </c>
      <c r="W3794" s="50">
        <f t="shared" si="419"/>
        <v>30</v>
      </c>
    </row>
    <row r="3795" spans="1:23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13">
        <f t="shared" si="417"/>
        <v>60</v>
      </c>
      <c r="P3795" s="39">
        <f t="shared" si="418"/>
        <v>174</v>
      </c>
      <c r="Q3795" s="39" t="s">
        <v>8346</v>
      </c>
      <c r="R3795" s="39" t="s">
        <v>8318</v>
      </c>
      <c r="S3795" s="42">
        <f t="shared" si="413"/>
        <v>41968.939001493054</v>
      </c>
      <c r="T3795" s="42">
        <f t="shared" si="414"/>
        <v>41989.938994548604</v>
      </c>
      <c r="U3795" s="40">
        <f t="shared" si="415"/>
        <v>2014</v>
      </c>
      <c r="V3795" s="40">
        <f t="shared" si="416"/>
        <v>2014</v>
      </c>
      <c r="W3795" s="50">
        <f t="shared" si="419"/>
        <v>20.999993055549567</v>
      </c>
    </row>
    <row r="3796" spans="1:23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13">
        <f t="shared" si="417"/>
        <v>1</v>
      </c>
      <c r="P3796" s="39">
        <f t="shared" si="418"/>
        <v>50</v>
      </c>
      <c r="Q3796" s="39" t="s">
        <v>8346</v>
      </c>
      <c r="R3796" s="39" t="s">
        <v>8318</v>
      </c>
      <c r="S3796" s="42">
        <f t="shared" si="413"/>
        <v>42132.580490208333</v>
      </c>
      <c r="T3796" s="42">
        <f t="shared" si="414"/>
        <v>42162.580490208333</v>
      </c>
      <c r="U3796" s="40">
        <f t="shared" si="415"/>
        <v>2015</v>
      </c>
      <c r="V3796" s="40">
        <f t="shared" si="416"/>
        <v>2015</v>
      </c>
      <c r="W3796" s="50">
        <f t="shared" si="419"/>
        <v>30</v>
      </c>
    </row>
    <row r="3797" spans="1:23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13">
        <f t="shared" si="417"/>
        <v>2</v>
      </c>
      <c r="P3797" s="39">
        <f t="shared" si="418"/>
        <v>5</v>
      </c>
      <c r="Q3797" s="39" t="s">
        <v>8346</v>
      </c>
      <c r="R3797" s="39" t="s">
        <v>8318</v>
      </c>
      <c r="S3797" s="42">
        <f t="shared" si="413"/>
        <v>42201.436232523149</v>
      </c>
      <c r="T3797" s="42">
        <f t="shared" si="414"/>
        <v>42244.9375</v>
      </c>
      <c r="U3797" s="40">
        <f t="shared" si="415"/>
        <v>2015</v>
      </c>
      <c r="V3797" s="40">
        <f t="shared" si="416"/>
        <v>2015</v>
      </c>
      <c r="W3797" s="50">
        <f t="shared" si="419"/>
        <v>43.501267476851353</v>
      </c>
    </row>
    <row r="3798" spans="1:23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13">
        <f t="shared" si="417"/>
        <v>0</v>
      </c>
      <c r="P3798" s="39">
        <f t="shared" si="418"/>
        <v>1</v>
      </c>
      <c r="Q3798" s="39" t="s">
        <v>8346</v>
      </c>
      <c r="R3798" s="39" t="s">
        <v>8318</v>
      </c>
      <c r="S3798" s="42">
        <f t="shared" si="413"/>
        <v>42689.029589768514</v>
      </c>
      <c r="T3798" s="42">
        <f t="shared" si="414"/>
        <v>42749.029589768514</v>
      </c>
      <c r="U3798" s="40">
        <f t="shared" si="415"/>
        <v>2017</v>
      </c>
      <c r="V3798" s="40">
        <f t="shared" si="416"/>
        <v>2016</v>
      </c>
      <c r="W3798" s="50">
        <f t="shared" si="419"/>
        <v>60</v>
      </c>
    </row>
    <row r="3799" spans="1:23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13">
        <f t="shared" si="417"/>
        <v>90</v>
      </c>
      <c r="P3799" s="39">
        <f t="shared" si="418"/>
        <v>145.41</v>
      </c>
      <c r="Q3799" s="39" t="s">
        <v>8346</v>
      </c>
      <c r="R3799" s="39" t="s">
        <v>8318</v>
      </c>
      <c r="S3799" s="42">
        <f t="shared" si="413"/>
        <v>42084.881541261573</v>
      </c>
      <c r="T3799" s="42">
        <f t="shared" si="414"/>
        <v>42114.881541261573</v>
      </c>
      <c r="U3799" s="40">
        <f t="shared" si="415"/>
        <v>2015</v>
      </c>
      <c r="V3799" s="40">
        <f t="shared" si="416"/>
        <v>2015</v>
      </c>
      <c r="W3799" s="50">
        <f t="shared" si="419"/>
        <v>30</v>
      </c>
    </row>
    <row r="3800" spans="1:23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13">
        <f t="shared" si="417"/>
        <v>1</v>
      </c>
      <c r="P3800" s="39">
        <f t="shared" si="418"/>
        <v>205</v>
      </c>
      <c r="Q3800" s="39" t="s">
        <v>8346</v>
      </c>
      <c r="R3800" s="39" t="s">
        <v>8318</v>
      </c>
      <c r="S3800" s="42">
        <f t="shared" si="413"/>
        <v>41831.722780648146</v>
      </c>
      <c r="T3800" s="42">
        <f t="shared" si="414"/>
        <v>41861.722780648146</v>
      </c>
      <c r="U3800" s="40">
        <f t="shared" si="415"/>
        <v>2014</v>
      </c>
      <c r="V3800" s="40">
        <f t="shared" si="416"/>
        <v>2014</v>
      </c>
      <c r="W3800" s="50">
        <f t="shared" si="419"/>
        <v>30</v>
      </c>
    </row>
    <row r="3801" spans="1:23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13">
        <f t="shared" si="417"/>
        <v>4</v>
      </c>
      <c r="P3801" s="39">
        <f t="shared" si="418"/>
        <v>100.5</v>
      </c>
      <c r="Q3801" s="39" t="s">
        <v>8346</v>
      </c>
      <c r="R3801" s="39" t="s">
        <v>8318</v>
      </c>
      <c r="S3801" s="42">
        <f t="shared" si="413"/>
        <v>42410.931062997683</v>
      </c>
      <c r="T3801" s="42">
        <f t="shared" si="414"/>
        <v>42440.931062997683</v>
      </c>
      <c r="U3801" s="40">
        <f t="shared" si="415"/>
        <v>2016</v>
      </c>
      <c r="V3801" s="40">
        <f t="shared" si="416"/>
        <v>2016</v>
      </c>
      <c r="W3801" s="50">
        <f t="shared" si="419"/>
        <v>30</v>
      </c>
    </row>
    <row r="3802" spans="1:23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13">
        <f t="shared" si="417"/>
        <v>4</v>
      </c>
      <c r="P3802" s="39">
        <f t="shared" si="418"/>
        <v>55.06</v>
      </c>
      <c r="Q3802" s="39" t="s">
        <v>8346</v>
      </c>
      <c r="R3802" s="39" t="s">
        <v>8318</v>
      </c>
      <c r="S3802" s="42">
        <f t="shared" si="413"/>
        <v>41982.737081979169</v>
      </c>
      <c r="T3802" s="42">
        <f t="shared" si="414"/>
        <v>42015.207642824069</v>
      </c>
      <c r="U3802" s="40">
        <f t="shared" si="415"/>
        <v>2015</v>
      </c>
      <c r="V3802" s="40">
        <f t="shared" si="416"/>
        <v>2014</v>
      </c>
      <c r="W3802" s="50">
        <f t="shared" si="419"/>
        <v>32.470560844900319</v>
      </c>
    </row>
    <row r="3803" spans="1:23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13">
        <f t="shared" si="417"/>
        <v>9</v>
      </c>
      <c r="P3803" s="39">
        <f t="shared" si="418"/>
        <v>47.33</v>
      </c>
      <c r="Q3803" s="39" t="s">
        <v>8346</v>
      </c>
      <c r="R3803" s="39" t="s">
        <v>8318</v>
      </c>
      <c r="S3803" s="42">
        <f t="shared" si="413"/>
        <v>41975.676120555552</v>
      </c>
      <c r="T3803" s="42">
        <f t="shared" si="414"/>
        <v>42006.676113611116</v>
      </c>
      <c r="U3803" s="40">
        <f t="shared" si="415"/>
        <v>2015</v>
      </c>
      <c r="V3803" s="40">
        <f t="shared" si="416"/>
        <v>2014</v>
      </c>
      <c r="W3803" s="50">
        <f t="shared" si="419"/>
        <v>30.999993055564119</v>
      </c>
    </row>
    <row r="3804" spans="1:23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13">
        <f t="shared" si="417"/>
        <v>0</v>
      </c>
      <c r="P3804" s="39">
        <f t="shared" si="418"/>
        <v>0</v>
      </c>
      <c r="Q3804" s="39" t="s">
        <v>8346</v>
      </c>
      <c r="R3804" s="39" t="s">
        <v>8318</v>
      </c>
      <c r="S3804" s="42">
        <f t="shared" si="413"/>
        <v>42269.126237337958</v>
      </c>
      <c r="T3804" s="42">
        <f t="shared" si="414"/>
        <v>42299.126237337958</v>
      </c>
      <c r="U3804" s="40">
        <f t="shared" si="415"/>
        <v>2015</v>
      </c>
      <c r="V3804" s="40">
        <f t="shared" si="416"/>
        <v>2015</v>
      </c>
      <c r="W3804" s="50">
        <f t="shared" si="419"/>
        <v>30</v>
      </c>
    </row>
    <row r="3805" spans="1:23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13">
        <f t="shared" si="417"/>
        <v>20</v>
      </c>
      <c r="P3805" s="39">
        <f t="shared" si="418"/>
        <v>58.95</v>
      </c>
      <c r="Q3805" s="39" t="s">
        <v>8346</v>
      </c>
      <c r="R3805" s="39" t="s">
        <v>8318</v>
      </c>
      <c r="S3805" s="42">
        <f t="shared" si="413"/>
        <v>42403.971858425924</v>
      </c>
      <c r="T3805" s="42">
        <f t="shared" si="414"/>
        <v>42433.971858425924</v>
      </c>
      <c r="U3805" s="40">
        <f t="shared" si="415"/>
        <v>2016</v>
      </c>
      <c r="V3805" s="40">
        <f t="shared" si="416"/>
        <v>2016</v>
      </c>
      <c r="W3805" s="50">
        <f t="shared" si="419"/>
        <v>30</v>
      </c>
    </row>
    <row r="3806" spans="1:23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13">
        <f t="shared" si="417"/>
        <v>0</v>
      </c>
      <c r="P3806" s="39">
        <f t="shared" si="418"/>
        <v>0</v>
      </c>
      <c r="Q3806" s="39" t="s">
        <v>8346</v>
      </c>
      <c r="R3806" s="39" t="s">
        <v>8318</v>
      </c>
      <c r="S3806" s="42">
        <f t="shared" si="413"/>
        <v>42527.009537314814</v>
      </c>
      <c r="T3806" s="42">
        <f t="shared" si="414"/>
        <v>42582.291671296298</v>
      </c>
      <c r="U3806" s="40">
        <f t="shared" si="415"/>
        <v>2016</v>
      </c>
      <c r="V3806" s="40">
        <f t="shared" si="416"/>
        <v>2016</v>
      </c>
      <c r="W3806" s="50">
        <f t="shared" si="419"/>
        <v>55.282133981483639</v>
      </c>
    </row>
    <row r="3807" spans="1:23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13">
        <f t="shared" si="417"/>
        <v>0</v>
      </c>
      <c r="P3807" s="39">
        <f t="shared" si="418"/>
        <v>1.5</v>
      </c>
      <c r="Q3807" s="39" t="s">
        <v>8346</v>
      </c>
      <c r="R3807" s="39" t="s">
        <v>8318</v>
      </c>
      <c r="S3807" s="42">
        <f t="shared" si="413"/>
        <v>41849.887044444447</v>
      </c>
      <c r="T3807" s="42">
        <f t="shared" si="414"/>
        <v>41909.887044444447</v>
      </c>
      <c r="U3807" s="40">
        <f t="shared" si="415"/>
        <v>2014</v>
      </c>
      <c r="V3807" s="40">
        <f t="shared" si="416"/>
        <v>2014</v>
      </c>
      <c r="W3807" s="50">
        <f t="shared" si="419"/>
        <v>60</v>
      </c>
    </row>
    <row r="3808" spans="1:23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13">
        <f t="shared" si="417"/>
        <v>0</v>
      </c>
      <c r="P3808" s="39">
        <f t="shared" si="418"/>
        <v>5</v>
      </c>
      <c r="Q3808" s="39" t="s">
        <v>8346</v>
      </c>
      <c r="R3808" s="39" t="s">
        <v>8318</v>
      </c>
      <c r="S3808" s="42">
        <f t="shared" si="413"/>
        <v>41799.259043761573</v>
      </c>
      <c r="T3808" s="42">
        <f t="shared" si="414"/>
        <v>41819.259043761573</v>
      </c>
      <c r="U3808" s="40">
        <f t="shared" si="415"/>
        <v>2014</v>
      </c>
      <c r="V3808" s="40">
        <f t="shared" si="416"/>
        <v>2014</v>
      </c>
      <c r="W3808" s="50">
        <f t="shared" si="419"/>
        <v>20</v>
      </c>
    </row>
    <row r="3809" spans="1:23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13">
        <f t="shared" si="417"/>
        <v>30</v>
      </c>
      <c r="P3809" s="39">
        <f t="shared" si="418"/>
        <v>50.56</v>
      </c>
      <c r="Q3809" s="39" t="s">
        <v>8346</v>
      </c>
      <c r="R3809" s="39" t="s">
        <v>8318</v>
      </c>
      <c r="S3809" s="42">
        <f t="shared" si="413"/>
        <v>42090.909027071757</v>
      </c>
      <c r="T3809" s="42">
        <f t="shared" si="414"/>
        <v>42097.90902475694</v>
      </c>
      <c r="U3809" s="40">
        <f t="shared" si="415"/>
        <v>2015</v>
      </c>
      <c r="V3809" s="40">
        <f t="shared" si="416"/>
        <v>2015</v>
      </c>
      <c r="W3809" s="50">
        <f t="shared" si="419"/>
        <v>6.9999976851831889</v>
      </c>
    </row>
    <row r="3810" spans="1:23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13">
        <f t="shared" si="417"/>
        <v>100</v>
      </c>
      <c r="P3810" s="39">
        <f t="shared" si="418"/>
        <v>41.67</v>
      </c>
      <c r="Q3810" s="39" t="s">
        <v>8346</v>
      </c>
      <c r="R3810" s="39" t="s">
        <v>8316</v>
      </c>
      <c r="S3810" s="42">
        <f t="shared" si="413"/>
        <v>42059.453926145834</v>
      </c>
      <c r="T3810" s="42">
        <f t="shared" si="414"/>
        <v>42119.412264108796</v>
      </c>
      <c r="U3810" s="40">
        <f t="shared" si="415"/>
        <v>2015</v>
      </c>
      <c r="V3810" s="40">
        <f t="shared" si="416"/>
        <v>2015</v>
      </c>
      <c r="W3810" s="50">
        <f t="shared" si="419"/>
        <v>59.958337962962105</v>
      </c>
    </row>
    <row r="3811" spans="1:23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13">
        <f t="shared" si="417"/>
        <v>101</v>
      </c>
      <c r="P3811" s="39">
        <f t="shared" si="418"/>
        <v>53.29</v>
      </c>
      <c r="Q3811" s="39" t="s">
        <v>8346</v>
      </c>
      <c r="R3811" s="39" t="s">
        <v>8316</v>
      </c>
      <c r="S3811" s="42">
        <f t="shared" si="413"/>
        <v>41800.526711886574</v>
      </c>
      <c r="T3811" s="42">
        <f t="shared" si="414"/>
        <v>41850.958335648145</v>
      </c>
      <c r="U3811" s="40">
        <f t="shared" si="415"/>
        <v>2014</v>
      </c>
      <c r="V3811" s="40">
        <f t="shared" si="416"/>
        <v>2014</v>
      </c>
      <c r="W3811" s="50">
        <f t="shared" si="419"/>
        <v>50.431623761571245</v>
      </c>
    </row>
    <row r="3812" spans="1:23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13">
        <f t="shared" si="417"/>
        <v>122</v>
      </c>
      <c r="P3812" s="39">
        <f t="shared" si="418"/>
        <v>70.23</v>
      </c>
      <c r="Q3812" s="39" t="s">
        <v>8346</v>
      </c>
      <c r="R3812" s="39" t="s">
        <v>8316</v>
      </c>
      <c r="S3812" s="42">
        <f t="shared" si="413"/>
        <v>42054.849055069441</v>
      </c>
      <c r="T3812" s="42">
        <f t="shared" si="414"/>
        <v>42084.807393032403</v>
      </c>
      <c r="U3812" s="40">
        <f t="shared" si="415"/>
        <v>2015</v>
      </c>
      <c r="V3812" s="40">
        <f t="shared" si="416"/>
        <v>2015</v>
      </c>
      <c r="W3812" s="50">
        <f t="shared" si="419"/>
        <v>29.958337962962105</v>
      </c>
    </row>
    <row r="3813" spans="1:23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13">
        <f t="shared" si="417"/>
        <v>330</v>
      </c>
      <c r="P3813" s="39">
        <f t="shared" si="418"/>
        <v>43.42</v>
      </c>
      <c r="Q3813" s="39" t="s">
        <v>8346</v>
      </c>
      <c r="R3813" s="39" t="s">
        <v>8316</v>
      </c>
      <c r="S3813" s="42">
        <f t="shared" si="413"/>
        <v>42487.627006631941</v>
      </c>
      <c r="T3813" s="42">
        <f t="shared" si="414"/>
        <v>42521.458337962962</v>
      </c>
      <c r="U3813" s="40">
        <f t="shared" si="415"/>
        <v>2016</v>
      </c>
      <c r="V3813" s="40">
        <f t="shared" si="416"/>
        <v>2016</v>
      </c>
      <c r="W3813" s="50">
        <f t="shared" si="419"/>
        <v>33.83133133102092</v>
      </c>
    </row>
    <row r="3814" spans="1:23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13">
        <f t="shared" si="417"/>
        <v>110</v>
      </c>
      <c r="P3814" s="39">
        <f t="shared" si="418"/>
        <v>199.18</v>
      </c>
      <c r="Q3814" s="39" t="s">
        <v>8346</v>
      </c>
      <c r="R3814" s="39" t="s">
        <v>8316</v>
      </c>
      <c r="S3814" s="42">
        <f t="shared" si="413"/>
        <v>42109.751260509263</v>
      </c>
      <c r="T3814" s="42">
        <f t="shared" si="414"/>
        <v>42156.165973842595</v>
      </c>
      <c r="U3814" s="40">
        <f t="shared" si="415"/>
        <v>2015</v>
      </c>
      <c r="V3814" s="40">
        <f t="shared" si="416"/>
        <v>2015</v>
      </c>
      <c r="W3814" s="50">
        <f t="shared" si="419"/>
        <v>46.414713333331747</v>
      </c>
    </row>
    <row r="3815" spans="1:23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13">
        <f t="shared" si="417"/>
        <v>101</v>
      </c>
      <c r="P3815" s="39">
        <f t="shared" si="418"/>
        <v>78.52</v>
      </c>
      <c r="Q3815" s="39" t="s">
        <v>8346</v>
      </c>
      <c r="R3815" s="39" t="s">
        <v>8316</v>
      </c>
      <c r="S3815" s="42">
        <f t="shared" si="413"/>
        <v>42497.275706261571</v>
      </c>
      <c r="T3815" s="42">
        <f t="shared" si="414"/>
        <v>42535.90486782408</v>
      </c>
      <c r="U3815" s="40">
        <f t="shared" si="415"/>
        <v>2016</v>
      </c>
      <c r="V3815" s="40">
        <f t="shared" si="416"/>
        <v>2016</v>
      </c>
      <c r="W3815" s="50">
        <f t="shared" si="419"/>
        <v>38.629161562508671</v>
      </c>
    </row>
    <row r="3816" spans="1:23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13">
        <f t="shared" si="417"/>
        <v>140</v>
      </c>
      <c r="P3816" s="39">
        <f t="shared" si="418"/>
        <v>61.82</v>
      </c>
      <c r="Q3816" s="39" t="s">
        <v>8346</v>
      </c>
      <c r="R3816" s="39" t="s">
        <v>8316</v>
      </c>
      <c r="S3816" s="42">
        <f t="shared" si="413"/>
        <v>42058.90408231481</v>
      </c>
      <c r="T3816" s="42">
        <f t="shared" si="414"/>
        <v>42095.165980787038</v>
      </c>
      <c r="U3816" s="40">
        <f t="shared" si="415"/>
        <v>2015</v>
      </c>
      <c r="V3816" s="40">
        <f t="shared" si="416"/>
        <v>2015</v>
      </c>
      <c r="W3816" s="50">
        <f t="shared" si="419"/>
        <v>36.261898472228495</v>
      </c>
    </row>
    <row r="3817" spans="1:23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13">
        <f t="shared" si="417"/>
        <v>100</v>
      </c>
      <c r="P3817" s="39">
        <f t="shared" si="418"/>
        <v>50</v>
      </c>
      <c r="Q3817" s="39" t="s">
        <v>8346</v>
      </c>
      <c r="R3817" s="39" t="s">
        <v>8316</v>
      </c>
      <c r="S3817" s="42">
        <f t="shared" si="413"/>
        <v>42207.259926585648</v>
      </c>
      <c r="T3817" s="42">
        <f t="shared" si="414"/>
        <v>42236.958340277779</v>
      </c>
      <c r="U3817" s="40">
        <f t="shared" si="415"/>
        <v>2015</v>
      </c>
      <c r="V3817" s="40">
        <f t="shared" si="416"/>
        <v>2015</v>
      </c>
      <c r="W3817" s="50">
        <f t="shared" si="419"/>
        <v>29.698413692130998</v>
      </c>
    </row>
    <row r="3818" spans="1:23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13">
        <f t="shared" si="417"/>
        <v>119</v>
      </c>
      <c r="P3818" s="39">
        <f t="shared" si="418"/>
        <v>48.34</v>
      </c>
      <c r="Q3818" s="39" t="s">
        <v>8346</v>
      </c>
      <c r="R3818" s="39" t="s">
        <v>8316</v>
      </c>
      <c r="S3818" s="42">
        <f t="shared" si="413"/>
        <v>41807.690090543983</v>
      </c>
      <c r="T3818" s="42">
        <f t="shared" si="414"/>
        <v>41837.690090543983</v>
      </c>
      <c r="U3818" s="40">
        <f t="shared" si="415"/>
        <v>2014</v>
      </c>
      <c r="V3818" s="40">
        <f t="shared" si="416"/>
        <v>2014</v>
      </c>
      <c r="W3818" s="50">
        <f t="shared" si="419"/>
        <v>30</v>
      </c>
    </row>
    <row r="3819" spans="1:23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13">
        <f t="shared" si="417"/>
        <v>107</v>
      </c>
      <c r="P3819" s="39">
        <f t="shared" si="418"/>
        <v>107.25</v>
      </c>
      <c r="Q3819" s="39" t="s">
        <v>8346</v>
      </c>
      <c r="R3819" s="39" t="s">
        <v>8316</v>
      </c>
      <c r="S3819" s="42">
        <f t="shared" si="413"/>
        <v>42284.696946944445</v>
      </c>
      <c r="T3819" s="42">
        <f t="shared" si="414"/>
        <v>42301.165973842595</v>
      </c>
      <c r="U3819" s="40">
        <f t="shared" si="415"/>
        <v>2015</v>
      </c>
      <c r="V3819" s="40">
        <f t="shared" si="416"/>
        <v>2015</v>
      </c>
      <c r="W3819" s="50">
        <f t="shared" si="419"/>
        <v>16.469026898150332</v>
      </c>
    </row>
    <row r="3820" spans="1:23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13">
        <f t="shared" si="417"/>
        <v>228</v>
      </c>
      <c r="P3820" s="39">
        <f t="shared" si="418"/>
        <v>57</v>
      </c>
      <c r="Q3820" s="39" t="s">
        <v>8346</v>
      </c>
      <c r="R3820" s="39" t="s">
        <v>8316</v>
      </c>
      <c r="S3820" s="42">
        <f t="shared" si="413"/>
        <v>42045.842386365737</v>
      </c>
      <c r="T3820" s="42">
        <f t="shared" si="414"/>
        <v>42075.800724328699</v>
      </c>
      <c r="U3820" s="40">
        <f t="shared" si="415"/>
        <v>2015</v>
      </c>
      <c r="V3820" s="40">
        <f t="shared" si="416"/>
        <v>2015</v>
      </c>
      <c r="W3820" s="50">
        <f t="shared" si="419"/>
        <v>29.958337962962105</v>
      </c>
    </row>
    <row r="3821" spans="1:23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13">
        <f t="shared" si="417"/>
        <v>106</v>
      </c>
      <c r="P3821" s="39">
        <f t="shared" si="418"/>
        <v>40.92</v>
      </c>
      <c r="Q3821" s="39" t="s">
        <v>8346</v>
      </c>
      <c r="R3821" s="39" t="s">
        <v>8316</v>
      </c>
      <c r="S3821" s="42">
        <f t="shared" si="413"/>
        <v>42184.209538240742</v>
      </c>
      <c r="T3821" s="42">
        <f t="shared" si="414"/>
        <v>42202.876399537039</v>
      </c>
      <c r="U3821" s="40">
        <f t="shared" si="415"/>
        <v>2015</v>
      </c>
      <c r="V3821" s="40">
        <f t="shared" si="416"/>
        <v>2015</v>
      </c>
      <c r="W3821" s="50">
        <f t="shared" si="419"/>
        <v>18.666861296296702</v>
      </c>
    </row>
    <row r="3822" spans="1:23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13">
        <f t="shared" si="417"/>
        <v>143</v>
      </c>
      <c r="P3822" s="39">
        <f t="shared" si="418"/>
        <v>21.5</v>
      </c>
      <c r="Q3822" s="39" t="s">
        <v>8346</v>
      </c>
      <c r="R3822" s="39" t="s">
        <v>8316</v>
      </c>
      <c r="S3822" s="42">
        <f t="shared" si="413"/>
        <v>42160.651825428242</v>
      </c>
      <c r="T3822" s="42">
        <f t="shared" si="414"/>
        <v>42190.651825428242</v>
      </c>
      <c r="U3822" s="40">
        <f t="shared" si="415"/>
        <v>2015</v>
      </c>
      <c r="V3822" s="40">
        <f t="shared" si="416"/>
        <v>2015</v>
      </c>
      <c r="W3822" s="50">
        <f t="shared" si="419"/>
        <v>30</v>
      </c>
    </row>
    <row r="3823" spans="1:23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13">
        <f t="shared" si="417"/>
        <v>105</v>
      </c>
      <c r="P3823" s="39">
        <f t="shared" si="418"/>
        <v>79.540000000000006</v>
      </c>
      <c r="Q3823" s="39" t="s">
        <v>8346</v>
      </c>
      <c r="R3823" s="39" t="s">
        <v>8316</v>
      </c>
      <c r="S3823" s="42">
        <f t="shared" si="413"/>
        <v>42341.180641284722</v>
      </c>
      <c r="T3823" s="42">
        <f t="shared" si="414"/>
        <v>42373.180638969905</v>
      </c>
      <c r="U3823" s="40">
        <f t="shared" si="415"/>
        <v>2016</v>
      </c>
      <c r="V3823" s="40">
        <f t="shared" si="416"/>
        <v>2015</v>
      </c>
      <c r="W3823" s="50">
        <f t="shared" si="419"/>
        <v>31.999997685183189</v>
      </c>
    </row>
    <row r="3824" spans="1:23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13">
        <f t="shared" si="417"/>
        <v>110</v>
      </c>
      <c r="P3824" s="39">
        <f t="shared" si="418"/>
        <v>72.38</v>
      </c>
      <c r="Q3824" s="39" t="s">
        <v>8346</v>
      </c>
      <c r="R3824" s="39" t="s">
        <v>8316</v>
      </c>
      <c r="S3824" s="42">
        <f t="shared" si="413"/>
        <v>42329.838164548608</v>
      </c>
      <c r="T3824" s="42">
        <f t="shared" si="414"/>
        <v>42388.957642824069</v>
      </c>
      <c r="U3824" s="40">
        <f t="shared" si="415"/>
        <v>2016</v>
      </c>
      <c r="V3824" s="40">
        <f t="shared" si="416"/>
        <v>2015</v>
      </c>
      <c r="W3824" s="50">
        <f t="shared" si="419"/>
        <v>59.119478275461006</v>
      </c>
    </row>
    <row r="3825" spans="1:23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13">
        <f t="shared" si="417"/>
        <v>106</v>
      </c>
      <c r="P3825" s="39">
        <f t="shared" si="418"/>
        <v>64.63</v>
      </c>
      <c r="Q3825" s="39" t="s">
        <v>8346</v>
      </c>
      <c r="R3825" s="39" t="s">
        <v>8316</v>
      </c>
      <c r="S3825" s="42">
        <f t="shared" si="413"/>
        <v>42170.91023199074</v>
      </c>
      <c r="T3825" s="42">
        <f t="shared" si="414"/>
        <v>42205.165980787038</v>
      </c>
      <c r="U3825" s="40">
        <f t="shared" si="415"/>
        <v>2015</v>
      </c>
      <c r="V3825" s="40">
        <f t="shared" si="416"/>
        <v>2015</v>
      </c>
      <c r="W3825" s="50">
        <f t="shared" si="419"/>
        <v>34.255748796298576</v>
      </c>
    </row>
    <row r="3826" spans="1:23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13">
        <f t="shared" si="417"/>
        <v>108</v>
      </c>
      <c r="P3826" s="39">
        <f t="shared" si="418"/>
        <v>38.57</v>
      </c>
      <c r="Q3826" s="39" t="s">
        <v>8346</v>
      </c>
      <c r="R3826" s="39" t="s">
        <v>8316</v>
      </c>
      <c r="S3826" s="42">
        <f t="shared" si="413"/>
        <v>42571.626202581021</v>
      </c>
      <c r="T3826" s="42">
        <f t="shared" si="414"/>
        <v>42583.570148842591</v>
      </c>
      <c r="U3826" s="40">
        <f t="shared" si="415"/>
        <v>2016</v>
      </c>
      <c r="V3826" s="40">
        <f t="shared" si="416"/>
        <v>2016</v>
      </c>
      <c r="W3826" s="50">
        <f t="shared" si="419"/>
        <v>11.94394626157009</v>
      </c>
    </row>
    <row r="3827" spans="1:23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13">
        <f t="shared" si="417"/>
        <v>105</v>
      </c>
      <c r="P3827" s="39">
        <f t="shared" si="418"/>
        <v>107.57</v>
      </c>
      <c r="Q3827" s="39" t="s">
        <v>8346</v>
      </c>
      <c r="R3827" s="39" t="s">
        <v>8316</v>
      </c>
      <c r="S3827" s="42">
        <f t="shared" si="413"/>
        <v>42151.069615902772</v>
      </c>
      <c r="T3827" s="42">
        <f t="shared" si="414"/>
        <v>42172.069608958336</v>
      </c>
      <c r="U3827" s="40">
        <f t="shared" si="415"/>
        <v>2015</v>
      </c>
      <c r="V3827" s="40">
        <f t="shared" si="416"/>
        <v>2015</v>
      </c>
      <c r="W3827" s="50">
        <f t="shared" si="419"/>
        <v>20.999993055564119</v>
      </c>
    </row>
    <row r="3828" spans="1:23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13">
        <f t="shared" si="417"/>
        <v>119</v>
      </c>
      <c r="P3828" s="39">
        <f t="shared" si="418"/>
        <v>27.5</v>
      </c>
      <c r="Q3828" s="39" t="s">
        <v>8346</v>
      </c>
      <c r="R3828" s="39" t="s">
        <v>8316</v>
      </c>
      <c r="S3828" s="42">
        <f t="shared" si="413"/>
        <v>42101.423546226855</v>
      </c>
      <c r="T3828" s="42">
        <f t="shared" si="414"/>
        <v>42131.423546226855</v>
      </c>
      <c r="U3828" s="40">
        <f t="shared" si="415"/>
        <v>2015</v>
      </c>
      <c r="V3828" s="40">
        <f t="shared" si="416"/>
        <v>2015</v>
      </c>
      <c r="W3828" s="50">
        <f t="shared" si="419"/>
        <v>30</v>
      </c>
    </row>
    <row r="3829" spans="1:23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13">
        <f t="shared" si="417"/>
        <v>153</v>
      </c>
      <c r="P3829" s="39">
        <f t="shared" si="418"/>
        <v>70.459999999999994</v>
      </c>
      <c r="Q3829" s="39" t="s">
        <v>8346</v>
      </c>
      <c r="R3829" s="39" t="s">
        <v>8316</v>
      </c>
      <c r="S3829" s="42">
        <f t="shared" si="413"/>
        <v>42034.9282546412</v>
      </c>
      <c r="T3829" s="42">
        <f t="shared" si="414"/>
        <v>42090.000004629634</v>
      </c>
      <c r="U3829" s="40">
        <f t="shared" si="415"/>
        <v>2015</v>
      </c>
      <c r="V3829" s="40">
        <f t="shared" si="416"/>
        <v>2015</v>
      </c>
      <c r="W3829" s="50">
        <f t="shared" si="419"/>
        <v>55.071749988434021</v>
      </c>
    </row>
    <row r="3830" spans="1:23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13">
        <f t="shared" si="417"/>
        <v>100</v>
      </c>
      <c r="P3830" s="39">
        <f t="shared" si="418"/>
        <v>178.57</v>
      </c>
      <c r="Q3830" s="39" t="s">
        <v>8346</v>
      </c>
      <c r="R3830" s="39" t="s">
        <v>8316</v>
      </c>
      <c r="S3830" s="42">
        <f t="shared" si="413"/>
        <v>41944.527634108796</v>
      </c>
      <c r="T3830" s="42">
        <f t="shared" si="414"/>
        <v>42004.569296145841</v>
      </c>
      <c r="U3830" s="40">
        <f t="shared" si="415"/>
        <v>2014</v>
      </c>
      <c r="V3830" s="40">
        <f t="shared" si="416"/>
        <v>2014</v>
      </c>
      <c r="W3830" s="50">
        <f t="shared" si="419"/>
        <v>60.041662037045171</v>
      </c>
    </row>
    <row r="3831" spans="1:23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13">
        <f t="shared" si="417"/>
        <v>100</v>
      </c>
      <c r="P3831" s="39">
        <f t="shared" si="418"/>
        <v>62.63</v>
      </c>
      <c r="Q3831" s="39" t="s">
        <v>8346</v>
      </c>
      <c r="R3831" s="39" t="s">
        <v>8316</v>
      </c>
      <c r="S3831" s="42">
        <f t="shared" si="413"/>
        <v>42593.865409386577</v>
      </c>
      <c r="T3831" s="42">
        <f t="shared" si="414"/>
        <v>42613.865409386577</v>
      </c>
      <c r="U3831" s="40">
        <f t="shared" si="415"/>
        <v>2016</v>
      </c>
      <c r="V3831" s="40">
        <f t="shared" si="416"/>
        <v>2016</v>
      </c>
      <c r="W3831" s="50">
        <f t="shared" si="419"/>
        <v>20</v>
      </c>
    </row>
    <row r="3832" spans="1:23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13">
        <f t="shared" si="417"/>
        <v>225</v>
      </c>
      <c r="P3832" s="39">
        <f t="shared" si="418"/>
        <v>75</v>
      </c>
      <c r="Q3832" s="39" t="s">
        <v>8346</v>
      </c>
      <c r="R3832" s="39" t="s">
        <v>8316</v>
      </c>
      <c r="S3832" s="42">
        <f t="shared" si="413"/>
        <v>42503.740875127318</v>
      </c>
      <c r="T3832" s="42">
        <f t="shared" si="414"/>
        <v>42517.740870497684</v>
      </c>
      <c r="U3832" s="40">
        <f t="shared" si="415"/>
        <v>2016</v>
      </c>
      <c r="V3832" s="40">
        <f t="shared" si="416"/>
        <v>2016</v>
      </c>
      <c r="W3832" s="50">
        <f t="shared" si="419"/>
        <v>13.999995370366378</v>
      </c>
    </row>
    <row r="3833" spans="1:23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13">
        <f t="shared" si="417"/>
        <v>106</v>
      </c>
      <c r="P3833" s="39">
        <f t="shared" si="418"/>
        <v>58.9</v>
      </c>
      <c r="Q3833" s="39" t="s">
        <v>8346</v>
      </c>
      <c r="R3833" s="39" t="s">
        <v>8316</v>
      </c>
      <c r="S3833" s="42">
        <f t="shared" si="413"/>
        <v>41927.848906770836</v>
      </c>
      <c r="T3833" s="42">
        <f t="shared" si="414"/>
        <v>41948.8905734375</v>
      </c>
      <c r="U3833" s="40">
        <f t="shared" si="415"/>
        <v>2014</v>
      </c>
      <c r="V3833" s="40">
        <f t="shared" si="416"/>
        <v>2014</v>
      </c>
      <c r="W3833" s="50">
        <f t="shared" si="419"/>
        <v>21.041666666664241</v>
      </c>
    </row>
    <row r="3834" spans="1:23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13">
        <f t="shared" si="417"/>
        <v>105</v>
      </c>
      <c r="P3834" s="39">
        <f t="shared" si="418"/>
        <v>139.56</v>
      </c>
      <c r="Q3834" s="39" t="s">
        <v>8346</v>
      </c>
      <c r="R3834" s="39" t="s">
        <v>8316</v>
      </c>
      <c r="S3834" s="42">
        <f t="shared" si="413"/>
        <v>42375.114992303235</v>
      </c>
      <c r="T3834" s="42">
        <f t="shared" si="414"/>
        <v>42420.114992303235</v>
      </c>
      <c r="U3834" s="40">
        <f t="shared" si="415"/>
        <v>2016</v>
      </c>
      <c r="V3834" s="40">
        <f t="shared" si="416"/>
        <v>2016</v>
      </c>
      <c r="W3834" s="50">
        <f t="shared" si="419"/>
        <v>45</v>
      </c>
    </row>
    <row r="3835" spans="1:23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13">
        <f t="shared" si="417"/>
        <v>117</v>
      </c>
      <c r="P3835" s="39">
        <f t="shared" si="418"/>
        <v>70</v>
      </c>
      <c r="Q3835" s="39" t="s">
        <v>8346</v>
      </c>
      <c r="R3835" s="39" t="s">
        <v>8316</v>
      </c>
      <c r="S3835" s="42">
        <f t="shared" si="413"/>
        <v>41963.872372361104</v>
      </c>
      <c r="T3835" s="42">
        <f t="shared" si="414"/>
        <v>41974.7979275463</v>
      </c>
      <c r="U3835" s="40">
        <f t="shared" si="415"/>
        <v>2014</v>
      </c>
      <c r="V3835" s="40">
        <f t="shared" si="416"/>
        <v>2014</v>
      </c>
      <c r="W3835" s="50">
        <f t="shared" si="419"/>
        <v>10.925555185196572</v>
      </c>
    </row>
    <row r="3836" spans="1:23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13">
        <f t="shared" si="417"/>
        <v>109</v>
      </c>
      <c r="P3836" s="39">
        <f t="shared" si="418"/>
        <v>57.39</v>
      </c>
      <c r="Q3836" s="39" t="s">
        <v>8346</v>
      </c>
      <c r="R3836" s="39" t="s">
        <v>8316</v>
      </c>
      <c r="S3836" s="42">
        <f t="shared" si="413"/>
        <v>42143.445220682872</v>
      </c>
      <c r="T3836" s="42">
        <f t="shared" si="414"/>
        <v>42173.445220682872</v>
      </c>
      <c r="U3836" s="40">
        <f t="shared" si="415"/>
        <v>2015</v>
      </c>
      <c r="V3836" s="40">
        <f t="shared" si="416"/>
        <v>2015</v>
      </c>
      <c r="W3836" s="50">
        <f t="shared" si="419"/>
        <v>30</v>
      </c>
    </row>
    <row r="3837" spans="1:23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13">
        <f t="shared" si="417"/>
        <v>160</v>
      </c>
      <c r="P3837" s="39">
        <f t="shared" si="418"/>
        <v>40</v>
      </c>
      <c r="Q3837" s="39" t="s">
        <v>8346</v>
      </c>
      <c r="R3837" s="39" t="s">
        <v>8316</v>
      </c>
      <c r="S3837" s="42">
        <f t="shared" si="413"/>
        <v>42460.942231574074</v>
      </c>
      <c r="T3837" s="42">
        <f t="shared" si="414"/>
        <v>42481.942224629631</v>
      </c>
      <c r="U3837" s="40">
        <f t="shared" si="415"/>
        <v>2016</v>
      </c>
      <c r="V3837" s="40">
        <f t="shared" si="416"/>
        <v>2016</v>
      </c>
      <c r="W3837" s="50">
        <f t="shared" si="419"/>
        <v>20.999993055556843</v>
      </c>
    </row>
    <row r="3838" spans="1:23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13">
        <f t="shared" si="417"/>
        <v>113</v>
      </c>
      <c r="P3838" s="39">
        <f t="shared" si="418"/>
        <v>64.290000000000006</v>
      </c>
      <c r="Q3838" s="39" t="s">
        <v>8346</v>
      </c>
      <c r="R3838" s="39" t="s">
        <v>8316</v>
      </c>
      <c r="S3838" s="42">
        <f t="shared" si="413"/>
        <v>42553.926535324077</v>
      </c>
      <c r="T3838" s="42">
        <f t="shared" si="414"/>
        <v>42585.17292060185</v>
      </c>
      <c r="U3838" s="40">
        <f t="shared" si="415"/>
        <v>2016</v>
      </c>
      <c r="V3838" s="40">
        <f t="shared" si="416"/>
        <v>2016</v>
      </c>
      <c r="W3838" s="50">
        <f t="shared" si="419"/>
        <v>31.246385277772788</v>
      </c>
    </row>
    <row r="3839" spans="1:23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13">
        <f t="shared" si="417"/>
        <v>102</v>
      </c>
      <c r="P3839" s="39">
        <f t="shared" si="418"/>
        <v>120.12</v>
      </c>
      <c r="Q3839" s="39" t="s">
        <v>8346</v>
      </c>
      <c r="R3839" s="39" t="s">
        <v>8316</v>
      </c>
      <c r="S3839" s="42">
        <f t="shared" si="413"/>
        <v>42152.765721736112</v>
      </c>
      <c r="T3839" s="42">
        <f t="shared" si="414"/>
        <v>42188.765726365738</v>
      </c>
      <c r="U3839" s="40">
        <f t="shared" si="415"/>
        <v>2015</v>
      </c>
      <c r="V3839" s="40">
        <f t="shared" si="416"/>
        <v>2015</v>
      </c>
      <c r="W3839" s="50">
        <f t="shared" si="419"/>
        <v>36.000004629626346</v>
      </c>
    </row>
    <row r="3840" spans="1:23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13">
        <f t="shared" si="417"/>
        <v>101</v>
      </c>
      <c r="P3840" s="39">
        <f t="shared" si="418"/>
        <v>1008.24</v>
      </c>
      <c r="Q3840" s="39" t="s">
        <v>8346</v>
      </c>
      <c r="R3840" s="39" t="s">
        <v>8316</v>
      </c>
      <c r="S3840" s="42">
        <f t="shared" si="413"/>
        <v>42116.710754733795</v>
      </c>
      <c r="T3840" s="42">
        <f t="shared" si="414"/>
        <v>42146.710754733795</v>
      </c>
      <c r="U3840" s="40">
        <f t="shared" si="415"/>
        <v>2015</v>
      </c>
      <c r="V3840" s="40">
        <f t="shared" si="416"/>
        <v>2015</v>
      </c>
      <c r="W3840" s="50">
        <f t="shared" si="419"/>
        <v>30</v>
      </c>
    </row>
    <row r="3841" spans="1:23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13">
        <f t="shared" si="417"/>
        <v>101</v>
      </c>
      <c r="P3841" s="39">
        <f t="shared" si="418"/>
        <v>63.28</v>
      </c>
      <c r="Q3841" s="39" t="s">
        <v>8346</v>
      </c>
      <c r="R3841" s="39" t="s">
        <v>8316</v>
      </c>
      <c r="S3841" s="42">
        <f t="shared" si="413"/>
        <v>42155.142647268513</v>
      </c>
      <c r="T3841" s="42">
        <f t="shared" si="414"/>
        <v>42215.142647268513</v>
      </c>
      <c r="U3841" s="40">
        <f t="shared" si="415"/>
        <v>2015</v>
      </c>
      <c r="V3841" s="40">
        <f t="shared" si="416"/>
        <v>2015</v>
      </c>
      <c r="W3841" s="50">
        <f t="shared" si="419"/>
        <v>60</v>
      </c>
    </row>
    <row r="3842" spans="1:23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13">
        <f t="shared" si="417"/>
        <v>6500</v>
      </c>
      <c r="P3842" s="39">
        <f t="shared" si="418"/>
        <v>21.67</v>
      </c>
      <c r="Q3842" s="39" t="s">
        <v>8346</v>
      </c>
      <c r="R3842" s="39" t="s">
        <v>8316</v>
      </c>
      <c r="S3842" s="42">
        <f t="shared" ref="S3842:S3905" si="420">((((LEFT(J3842,10) &amp; "." &amp; RIGHT(J3842,3))/60)/60)/24)+DATE(1970,1,1)</f>
        <v>42432.701734131944</v>
      </c>
      <c r="T3842" s="42">
        <f t="shared" ref="T3842:T3905" si="421">((((LEFT(I3842,10) &amp; "." &amp; RIGHT(I3842,3))/60)/60)/24)+DATE(1970,1,1)</f>
        <v>42457.660060520837</v>
      </c>
      <c r="U3842" s="40">
        <f t="shared" ref="U3842:U3905" si="422">YEAR(T3842)</f>
        <v>2016</v>
      </c>
      <c r="V3842" s="40">
        <f t="shared" ref="V3842:V3905" si="423">YEAR(S3842)</f>
        <v>2016</v>
      </c>
      <c r="W3842" s="50">
        <f t="shared" si="419"/>
        <v>24.958326388892601</v>
      </c>
    </row>
    <row r="3843" spans="1:23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13">
        <f t="shared" ref="O3843:O3906" si="424">IFERROR(ROUND(E3843/D3843*100,0),"no backers")</f>
        <v>9</v>
      </c>
      <c r="P3843" s="39">
        <f t="shared" ref="P3843:P3906" si="425">IFERROR(ROUND(E3843/L3843,2),0)</f>
        <v>25.65</v>
      </c>
      <c r="Q3843" s="39" t="s">
        <v>8346</v>
      </c>
      <c r="R3843" s="39" t="s">
        <v>8316</v>
      </c>
      <c r="S3843" s="42">
        <f t="shared" si="420"/>
        <v>41780.785732488424</v>
      </c>
      <c r="T3843" s="42">
        <f t="shared" si="421"/>
        <v>41840.785732488424</v>
      </c>
      <c r="U3843" s="40">
        <f t="shared" si="422"/>
        <v>2014</v>
      </c>
      <c r="V3843" s="40">
        <f t="shared" si="423"/>
        <v>2014</v>
      </c>
      <c r="W3843" s="50">
        <f t="shared" ref="W3843:W3906" si="426">T3843-S3843</f>
        <v>60</v>
      </c>
    </row>
    <row r="3844" spans="1:23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13">
        <f t="shared" si="424"/>
        <v>22</v>
      </c>
      <c r="P3844" s="39">
        <f t="shared" si="425"/>
        <v>47.7</v>
      </c>
      <c r="Q3844" s="39" t="s">
        <v>8346</v>
      </c>
      <c r="R3844" s="39" t="s">
        <v>8316</v>
      </c>
      <c r="S3844" s="42">
        <f t="shared" si="420"/>
        <v>41740.493658009262</v>
      </c>
      <c r="T3844" s="42">
        <f t="shared" si="421"/>
        <v>41770.493658009262</v>
      </c>
      <c r="U3844" s="40">
        <f t="shared" si="422"/>
        <v>2014</v>
      </c>
      <c r="V3844" s="40">
        <f t="shared" si="423"/>
        <v>2014</v>
      </c>
      <c r="W3844" s="50">
        <f t="shared" si="426"/>
        <v>30</v>
      </c>
    </row>
    <row r="3845" spans="1:23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13">
        <f t="shared" si="424"/>
        <v>21</v>
      </c>
      <c r="P3845" s="39">
        <f t="shared" si="425"/>
        <v>56.05</v>
      </c>
      <c r="Q3845" s="39" t="s">
        <v>8346</v>
      </c>
      <c r="R3845" s="39" t="s">
        <v>8316</v>
      </c>
      <c r="S3845" s="42">
        <f t="shared" si="420"/>
        <v>41766.072500740738</v>
      </c>
      <c r="T3845" s="42">
        <f t="shared" si="421"/>
        <v>41791.072500740738</v>
      </c>
      <c r="U3845" s="40">
        <f t="shared" si="422"/>
        <v>2014</v>
      </c>
      <c r="V3845" s="40">
        <f t="shared" si="423"/>
        <v>2014</v>
      </c>
      <c r="W3845" s="50">
        <f t="shared" si="426"/>
        <v>25</v>
      </c>
    </row>
    <row r="3846" spans="1:23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13">
        <f t="shared" si="424"/>
        <v>41</v>
      </c>
      <c r="P3846" s="39">
        <f t="shared" si="425"/>
        <v>81.319999999999993</v>
      </c>
      <c r="Q3846" s="39" t="s">
        <v>8346</v>
      </c>
      <c r="R3846" s="39" t="s">
        <v>8316</v>
      </c>
      <c r="S3846" s="42">
        <f t="shared" si="420"/>
        <v>41766.617293217598</v>
      </c>
      <c r="T3846" s="42">
        <f t="shared" si="421"/>
        <v>41793.290980787038</v>
      </c>
      <c r="U3846" s="40">
        <f t="shared" si="422"/>
        <v>2014</v>
      </c>
      <c r="V3846" s="40">
        <f t="shared" si="423"/>
        <v>2014</v>
      </c>
      <c r="W3846" s="50">
        <f t="shared" si="426"/>
        <v>26.673687569440517</v>
      </c>
    </row>
    <row r="3847" spans="1:23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13">
        <f t="shared" si="424"/>
        <v>2</v>
      </c>
      <c r="P3847" s="39">
        <f t="shared" si="425"/>
        <v>70.17</v>
      </c>
      <c r="Q3847" s="39" t="s">
        <v>8346</v>
      </c>
      <c r="R3847" s="39" t="s">
        <v>8316</v>
      </c>
      <c r="S3847" s="42">
        <f t="shared" si="420"/>
        <v>42248.62702284722</v>
      </c>
      <c r="T3847" s="42">
        <f t="shared" si="421"/>
        <v>42278.62702284722</v>
      </c>
      <c r="U3847" s="40">
        <f t="shared" si="422"/>
        <v>2015</v>
      </c>
      <c r="V3847" s="40">
        <f t="shared" si="423"/>
        <v>2015</v>
      </c>
      <c r="W3847" s="50">
        <f t="shared" si="426"/>
        <v>30</v>
      </c>
    </row>
    <row r="3848" spans="1:23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13">
        <f t="shared" si="424"/>
        <v>3</v>
      </c>
      <c r="P3848" s="39">
        <f t="shared" si="425"/>
        <v>23.63</v>
      </c>
      <c r="Q3848" s="39" t="s">
        <v>8346</v>
      </c>
      <c r="R3848" s="39" t="s">
        <v>8316</v>
      </c>
      <c r="S3848" s="42">
        <f t="shared" si="420"/>
        <v>41885.221557199075</v>
      </c>
      <c r="T3848" s="42">
        <f t="shared" si="421"/>
        <v>41916.290983101855</v>
      </c>
      <c r="U3848" s="40">
        <f t="shared" si="422"/>
        <v>2014</v>
      </c>
      <c r="V3848" s="40">
        <f t="shared" si="423"/>
        <v>2014</v>
      </c>
      <c r="W3848" s="50">
        <f t="shared" si="426"/>
        <v>31.069425902780495</v>
      </c>
    </row>
    <row r="3849" spans="1:23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13">
        <f t="shared" si="424"/>
        <v>16</v>
      </c>
      <c r="P3849" s="39">
        <f t="shared" si="425"/>
        <v>188.56</v>
      </c>
      <c r="Q3849" s="39" t="s">
        <v>8346</v>
      </c>
      <c r="R3849" s="39" t="s">
        <v>8316</v>
      </c>
      <c r="S3849" s="42">
        <f t="shared" si="420"/>
        <v>42159.224437395838</v>
      </c>
      <c r="T3849" s="42">
        <f t="shared" si="421"/>
        <v>42204.224437395838</v>
      </c>
      <c r="U3849" s="40">
        <f t="shared" si="422"/>
        <v>2015</v>
      </c>
      <c r="V3849" s="40">
        <f t="shared" si="423"/>
        <v>2015</v>
      </c>
      <c r="W3849" s="50">
        <f t="shared" si="426"/>
        <v>45</v>
      </c>
    </row>
    <row r="3850" spans="1:23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13">
        <f t="shared" si="424"/>
        <v>16</v>
      </c>
      <c r="P3850" s="39">
        <f t="shared" si="425"/>
        <v>49.51</v>
      </c>
      <c r="Q3850" s="39" t="s">
        <v>8346</v>
      </c>
      <c r="R3850" s="39" t="s">
        <v>8316</v>
      </c>
      <c r="S3850" s="42">
        <f t="shared" si="420"/>
        <v>42265.817013761574</v>
      </c>
      <c r="T3850" s="42">
        <f t="shared" si="421"/>
        <v>42295.817013761574</v>
      </c>
      <c r="U3850" s="40">
        <f t="shared" si="422"/>
        <v>2015</v>
      </c>
      <c r="V3850" s="40">
        <f t="shared" si="423"/>
        <v>2015</v>
      </c>
      <c r="W3850" s="50">
        <f t="shared" si="426"/>
        <v>30</v>
      </c>
    </row>
    <row r="3851" spans="1:23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13">
        <f t="shared" si="424"/>
        <v>7</v>
      </c>
      <c r="P3851" s="39">
        <f t="shared" si="425"/>
        <v>75.459999999999994</v>
      </c>
      <c r="Q3851" s="39" t="s">
        <v>8346</v>
      </c>
      <c r="R3851" s="39" t="s">
        <v>8316</v>
      </c>
      <c r="S3851" s="42">
        <f t="shared" si="420"/>
        <v>42136.767176898153</v>
      </c>
      <c r="T3851" s="42">
        <f t="shared" si="421"/>
        <v>42166.767176898153</v>
      </c>
      <c r="U3851" s="40">
        <f t="shared" si="422"/>
        <v>2015</v>
      </c>
      <c r="V3851" s="40">
        <f t="shared" si="423"/>
        <v>2015</v>
      </c>
      <c r="W3851" s="50">
        <f t="shared" si="426"/>
        <v>30</v>
      </c>
    </row>
    <row r="3852" spans="1:23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13">
        <f t="shared" si="424"/>
        <v>4</v>
      </c>
      <c r="P3852" s="39">
        <f t="shared" si="425"/>
        <v>9.5</v>
      </c>
      <c r="Q3852" s="39" t="s">
        <v>8346</v>
      </c>
      <c r="R3852" s="39" t="s">
        <v>8316</v>
      </c>
      <c r="S3852" s="42">
        <f t="shared" si="420"/>
        <v>41975.124341932868</v>
      </c>
      <c r="T3852" s="42">
        <f t="shared" si="421"/>
        <v>42005.124341932868</v>
      </c>
      <c r="U3852" s="40">
        <f t="shared" si="422"/>
        <v>2015</v>
      </c>
      <c r="V3852" s="40">
        <f t="shared" si="423"/>
        <v>2014</v>
      </c>
      <c r="W3852" s="50">
        <f t="shared" si="426"/>
        <v>30</v>
      </c>
    </row>
    <row r="3853" spans="1:23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13">
        <f t="shared" si="424"/>
        <v>34</v>
      </c>
      <c r="P3853" s="39">
        <f t="shared" si="425"/>
        <v>35.5</v>
      </c>
      <c r="Q3853" s="39" t="s">
        <v>8346</v>
      </c>
      <c r="R3853" s="39" t="s">
        <v>8316</v>
      </c>
      <c r="S3853" s="42">
        <f t="shared" si="420"/>
        <v>42172.439573831012</v>
      </c>
      <c r="T3853" s="42">
        <f t="shared" si="421"/>
        <v>42202.439573831012</v>
      </c>
      <c r="U3853" s="40">
        <f t="shared" si="422"/>
        <v>2015</v>
      </c>
      <c r="V3853" s="40">
        <f t="shared" si="423"/>
        <v>2015</v>
      </c>
      <c r="W3853" s="50">
        <f t="shared" si="426"/>
        <v>30</v>
      </c>
    </row>
    <row r="3854" spans="1:23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13">
        <f t="shared" si="424"/>
        <v>0</v>
      </c>
      <c r="P3854" s="39">
        <f t="shared" si="425"/>
        <v>10</v>
      </c>
      <c r="Q3854" s="39" t="s">
        <v>8346</v>
      </c>
      <c r="R3854" s="39" t="s">
        <v>8316</v>
      </c>
      <c r="S3854" s="42">
        <f t="shared" si="420"/>
        <v>42065.190704583336</v>
      </c>
      <c r="T3854" s="42">
        <f t="shared" si="421"/>
        <v>42090.149030972229</v>
      </c>
      <c r="U3854" s="40">
        <f t="shared" si="422"/>
        <v>2015</v>
      </c>
      <c r="V3854" s="40">
        <f t="shared" si="423"/>
        <v>2015</v>
      </c>
      <c r="W3854" s="50">
        <f t="shared" si="426"/>
        <v>24.958326388892601</v>
      </c>
    </row>
    <row r="3855" spans="1:23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13">
        <f t="shared" si="424"/>
        <v>0</v>
      </c>
      <c r="P3855" s="39">
        <f t="shared" si="425"/>
        <v>13</v>
      </c>
      <c r="Q3855" s="39" t="s">
        <v>8346</v>
      </c>
      <c r="R3855" s="39" t="s">
        <v>8316</v>
      </c>
      <c r="S3855" s="42">
        <f t="shared" si="420"/>
        <v>41848.840025208337</v>
      </c>
      <c r="T3855" s="42">
        <f t="shared" si="421"/>
        <v>41883.840025208337</v>
      </c>
      <c r="U3855" s="40">
        <f t="shared" si="422"/>
        <v>2014</v>
      </c>
      <c r="V3855" s="40">
        <f t="shared" si="423"/>
        <v>2014</v>
      </c>
      <c r="W3855" s="50">
        <f t="shared" si="426"/>
        <v>35</v>
      </c>
    </row>
    <row r="3856" spans="1:23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13">
        <f t="shared" si="424"/>
        <v>16</v>
      </c>
      <c r="P3856" s="39">
        <f t="shared" si="425"/>
        <v>89.4</v>
      </c>
      <c r="Q3856" s="39" t="s">
        <v>8346</v>
      </c>
      <c r="R3856" s="39" t="s">
        <v>8316</v>
      </c>
      <c r="S3856" s="42">
        <f t="shared" si="420"/>
        <v>42103.884931226858</v>
      </c>
      <c r="T3856" s="42">
        <f t="shared" si="421"/>
        <v>42133.884931226858</v>
      </c>
      <c r="U3856" s="40">
        <f t="shared" si="422"/>
        <v>2015</v>
      </c>
      <c r="V3856" s="40">
        <f t="shared" si="423"/>
        <v>2015</v>
      </c>
      <c r="W3856" s="50">
        <f t="shared" si="426"/>
        <v>30</v>
      </c>
    </row>
    <row r="3857" spans="1:23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13">
        <f t="shared" si="424"/>
        <v>3</v>
      </c>
      <c r="P3857" s="39">
        <f t="shared" si="425"/>
        <v>25</v>
      </c>
      <c r="Q3857" s="39" t="s">
        <v>8346</v>
      </c>
      <c r="R3857" s="39" t="s">
        <v>8316</v>
      </c>
      <c r="S3857" s="42">
        <f t="shared" si="420"/>
        <v>42059.970739247685</v>
      </c>
      <c r="T3857" s="42">
        <f t="shared" si="421"/>
        <v>42089.929065636577</v>
      </c>
      <c r="U3857" s="40">
        <f t="shared" si="422"/>
        <v>2015</v>
      </c>
      <c r="V3857" s="40">
        <f t="shared" si="423"/>
        <v>2015</v>
      </c>
      <c r="W3857" s="50">
        <f t="shared" si="426"/>
        <v>29.958326388892601</v>
      </c>
    </row>
    <row r="3858" spans="1:23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13">
        <f t="shared" si="424"/>
        <v>0</v>
      </c>
      <c r="P3858" s="39">
        <f t="shared" si="425"/>
        <v>1</v>
      </c>
      <c r="Q3858" s="39" t="s">
        <v>8346</v>
      </c>
      <c r="R3858" s="39" t="s">
        <v>8316</v>
      </c>
      <c r="S3858" s="42">
        <f t="shared" si="420"/>
        <v>42041.743090312506</v>
      </c>
      <c r="T3858" s="42">
        <f t="shared" si="421"/>
        <v>42071.701428275468</v>
      </c>
      <c r="U3858" s="40">
        <f t="shared" si="422"/>
        <v>2015</v>
      </c>
      <c r="V3858" s="40">
        <f t="shared" si="423"/>
        <v>2015</v>
      </c>
      <c r="W3858" s="50">
        <f t="shared" si="426"/>
        <v>29.958337962962105</v>
      </c>
    </row>
    <row r="3859" spans="1:23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13">
        <f t="shared" si="424"/>
        <v>5</v>
      </c>
      <c r="P3859" s="39">
        <f t="shared" si="425"/>
        <v>65</v>
      </c>
      <c r="Q3859" s="39" t="s">
        <v>8346</v>
      </c>
      <c r="R3859" s="39" t="s">
        <v>8316</v>
      </c>
      <c r="S3859" s="42">
        <f t="shared" si="420"/>
        <v>41829.737160763892</v>
      </c>
      <c r="T3859" s="42">
        <f t="shared" si="421"/>
        <v>41852.716668055553</v>
      </c>
      <c r="U3859" s="40">
        <f t="shared" si="422"/>
        <v>2014</v>
      </c>
      <c r="V3859" s="40">
        <f t="shared" si="423"/>
        <v>2014</v>
      </c>
      <c r="W3859" s="50">
        <f t="shared" si="426"/>
        <v>22.979507291660411</v>
      </c>
    </row>
    <row r="3860" spans="1:23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13">
        <f t="shared" si="424"/>
        <v>2</v>
      </c>
      <c r="P3860" s="39">
        <f t="shared" si="425"/>
        <v>10</v>
      </c>
      <c r="Q3860" s="39" t="s">
        <v>8346</v>
      </c>
      <c r="R3860" s="39" t="s">
        <v>8316</v>
      </c>
      <c r="S3860" s="42">
        <f t="shared" si="420"/>
        <v>42128.431074583335</v>
      </c>
      <c r="T3860" s="42">
        <f t="shared" si="421"/>
        <v>42146.875004629634</v>
      </c>
      <c r="U3860" s="40">
        <f t="shared" si="422"/>
        <v>2015</v>
      </c>
      <c r="V3860" s="40">
        <f t="shared" si="423"/>
        <v>2015</v>
      </c>
      <c r="W3860" s="50">
        <f t="shared" si="426"/>
        <v>18.443930046298192</v>
      </c>
    </row>
    <row r="3861" spans="1:23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13">
        <f t="shared" si="424"/>
        <v>0</v>
      </c>
      <c r="P3861" s="39">
        <f t="shared" si="425"/>
        <v>1</v>
      </c>
      <c r="Q3861" s="39" t="s">
        <v>8346</v>
      </c>
      <c r="R3861" s="39" t="s">
        <v>8316</v>
      </c>
      <c r="S3861" s="42">
        <f t="shared" si="420"/>
        <v>41789.893601932868</v>
      </c>
      <c r="T3861" s="42">
        <f t="shared" si="421"/>
        <v>41815.875</v>
      </c>
      <c r="U3861" s="40">
        <f t="shared" si="422"/>
        <v>2014</v>
      </c>
      <c r="V3861" s="40">
        <f t="shared" si="423"/>
        <v>2014</v>
      </c>
      <c r="W3861" s="50">
        <f t="shared" si="426"/>
        <v>25.981398067131522</v>
      </c>
    </row>
    <row r="3862" spans="1:23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13">
        <f t="shared" si="424"/>
        <v>18</v>
      </c>
      <c r="P3862" s="39">
        <f t="shared" si="425"/>
        <v>81.540000000000006</v>
      </c>
      <c r="Q3862" s="39" t="s">
        <v>8346</v>
      </c>
      <c r="R3862" s="39" t="s">
        <v>8316</v>
      </c>
      <c r="S3862" s="42">
        <f t="shared" si="420"/>
        <v>41833.661003587964</v>
      </c>
      <c r="T3862" s="42">
        <f t="shared" si="421"/>
        <v>41863.661003587964</v>
      </c>
      <c r="U3862" s="40">
        <f t="shared" si="422"/>
        <v>2014</v>
      </c>
      <c r="V3862" s="40">
        <f t="shared" si="423"/>
        <v>2014</v>
      </c>
      <c r="W3862" s="50">
        <f t="shared" si="426"/>
        <v>30</v>
      </c>
    </row>
    <row r="3863" spans="1:23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13">
        <f t="shared" si="424"/>
        <v>5</v>
      </c>
      <c r="P3863" s="39">
        <f t="shared" si="425"/>
        <v>100</v>
      </c>
      <c r="Q3863" s="39" t="s">
        <v>8346</v>
      </c>
      <c r="R3863" s="39" t="s">
        <v>8316</v>
      </c>
      <c r="S3863" s="42">
        <f t="shared" si="420"/>
        <v>41914.590022881945</v>
      </c>
      <c r="T3863" s="42">
        <f t="shared" si="421"/>
        <v>41955.907648379631</v>
      </c>
      <c r="U3863" s="40">
        <f t="shared" si="422"/>
        <v>2014</v>
      </c>
      <c r="V3863" s="40">
        <f t="shared" si="423"/>
        <v>2014</v>
      </c>
      <c r="W3863" s="50">
        <f t="shared" si="426"/>
        <v>41.317625497686095</v>
      </c>
    </row>
    <row r="3864" spans="1:23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13">
        <f t="shared" si="424"/>
        <v>0</v>
      </c>
      <c r="P3864" s="39">
        <f t="shared" si="425"/>
        <v>1</v>
      </c>
      <c r="Q3864" s="39" t="s">
        <v>8346</v>
      </c>
      <c r="R3864" s="39" t="s">
        <v>8316</v>
      </c>
      <c r="S3864" s="42">
        <f t="shared" si="420"/>
        <v>42611.261068935186</v>
      </c>
      <c r="T3864" s="42">
        <f t="shared" si="421"/>
        <v>42625.707645138886</v>
      </c>
      <c r="U3864" s="40">
        <f t="shared" si="422"/>
        <v>2016</v>
      </c>
      <c r="V3864" s="40">
        <f t="shared" si="423"/>
        <v>2016</v>
      </c>
      <c r="W3864" s="50">
        <f t="shared" si="426"/>
        <v>14.446576203699806</v>
      </c>
    </row>
    <row r="3865" spans="1:23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13">
        <f t="shared" si="424"/>
        <v>0</v>
      </c>
      <c r="P3865" s="39">
        <f t="shared" si="425"/>
        <v>0</v>
      </c>
      <c r="Q3865" s="39" t="s">
        <v>8346</v>
      </c>
      <c r="R3865" s="39" t="s">
        <v>8316</v>
      </c>
      <c r="S3865" s="42">
        <f t="shared" si="420"/>
        <v>42253.633163252314</v>
      </c>
      <c r="T3865" s="42">
        <f t="shared" si="421"/>
        <v>42313.674836863429</v>
      </c>
      <c r="U3865" s="40">
        <f t="shared" si="422"/>
        <v>2015</v>
      </c>
      <c r="V3865" s="40">
        <f t="shared" si="423"/>
        <v>2015</v>
      </c>
      <c r="W3865" s="50">
        <f t="shared" si="426"/>
        <v>60.041673611114675</v>
      </c>
    </row>
    <row r="3866" spans="1:23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13">
        <f t="shared" si="424"/>
        <v>1</v>
      </c>
      <c r="P3866" s="39">
        <f t="shared" si="425"/>
        <v>20</v>
      </c>
      <c r="Q3866" s="39" t="s">
        <v>8346</v>
      </c>
      <c r="R3866" s="39" t="s">
        <v>8316</v>
      </c>
      <c r="S3866" s="42">
        <f t="shared" si="420"/>
        <v>42295.891833958332</v>
      </c>
      <c r="T3866" s="42">
        <f t="shared" si="421"/>
        <v>42325.93349599537</v>
      </c>
      <c r="U3866" s="40">
        <f t="shared" si="422"/>
        <v>2015</v>
      </c>
      <c r="V3866" s="40">
        <f t="shared" si="423"/>
        <v>2015</v>
      </c>
      <c r="W3866" s="50">
        <f t="shared" si="426"/>
        <v>30.041662037037895</v>
      </c>
    </row>
    <row r="3867" spans="1:23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13">
        <f t="shared" si="424"/>
        <v>27</v>
      </c>
      <c r="P3867" s="39">
        <f t="shared" si="425"/>
        <v>46.43</v>
      </c>
      <c r="Q3867" s="39" t="s">
        <v>8346</v>
      </c>
      <c r="R3867" s="39" t="s">
        <v>8316</v>
      </c>
      <c r="S3867" s="42">
        <f t="shared" si="420"/>
        <v>41841.651598356482</v>
      </c>
      <c r="T3867" s="42">
        <f t="shared" si="421"/>
        <v>41881.229173611107</v>
      </c>
      <c r="U3867" s="40">
        <f t="shared" si="422"/>
        <v>2014</v>
      </c>
      <c r="V3867" s="40">
        <f t="shared" si="423"/>
        <v>2014</v>
      </c>
      <c r="W3867" s="50">
        <f t="shared" si="426"/>
        <v>39.577575254625117</v>
      </c>
    </row>
    <row r="3868" spans="1:23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13">
        <f t="shared" si="424"/>
        <v>1</v>
      </c>
      <c r="P3868" s="39">
        <f t="shared" si="425"/>
        <v>5.5</v>
      </c>
      <c r="Q3868" s="39" t="s">
        <v>8346</v>
      </c>
      <c r="R3868" s="39" t="s">
        <v>8316</v>
      </c>
      <c r="S3868" s="42">
        <f t="shared" si="420"/>
        <v>42402.94700255787</v>
      </c>
      <c r="T3868" s="42">
        <f t="shared" si="421"/>
        <v>42452.145147453703</v>
      </c>
      <c r="U3868" s="40">
        <f t="shared" si="422"/>
        <v>2016</v>
      </c>
      <c r="V3868" s="40">
        <f t="shared" si="423"/>
        <v>2016</v>
      </c>
      <c r="W3868" s="50">
        <f t="shared" si="426"/>
        <v>49.198144895832229</v>
      </c>
    </row>
    <row r="3869" spans="1:23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13">
        <f t="shared" si="424"/>
        <v>13</v>
      </c>
      <c r="P3869" s="39">
        <f t="shared" si="425"/>
        <v>50.2</v>
      </c>
      <c r="Q3869" s="39" t="s">
        <v>8346</v>
      </c>
      <c r="R3869" s="39" t="s">
        <v>8316</v>
      </c>
      <c r="S3869" s="42">
        <f t="shared" si="420"/>
        <v>42509.814112719905</v>
      </c>
      <c r="T3869" s="42">
        <f t="shared" si="421"/>
        <v>42539.814112719905</v>
      </c>
      <c r="U3869" s="40">
        <f t="shared" si="422"/>
        <v>2016</v>
      </c>
      <c r="V3869" s="40">
        <f t="shared" si="423"/>
        <v>2016</v>
      </c>
      <c r="W3869" s="50">
        <f t="shared" si="426"/>
        <v>30</v>
      </c>
    </row>
    <row r="3870" spans="1:23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13">
        <f t="shared" si="424"/>
        <v>0</v>
      </c>
      <c r="P3870" s="39">
        <f t="shared" si="425"/>
        <v>10</v>
      </c>
      <c r="Q3870" s="39" t="s">
        <v>8346</v>
      </c>
      <c r="R3870" s="39" t="s">
        <v>8318</v>
      </c>
      <c r="S3870" s="42">
        <f t="shared" si="420"/>
        <v>41865.659784780095</v>
      </c>
      <c r="T3870" s="42">
        <f t="shared" si="421"/>
        <v>41890.659784780095</v>
      </c>
      <c r="U3870" s="40">
        <f t="shared" si="422"/>
        <v>2014</v>
      </c>
      <c r="V3870" s="40">
        <f t="shared" si="423"/>
        <v>2014</v>
      </c>
      <c r="W3870" s="50">
        <f t="shared" si="426"/>
        <v>25</v>
      </c>
    </row>
    <row r="3871" spans="1:23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13">
        <f t="shared" si="424"/>
        <v>3</v>
      </c>
      <c r="P3871" s="39">
        <f t="shared" si="425"/>
        <v>30.13</v>
      </c>
      <c r="Q3871" s="39" t="s">
        <v>8346</v>
      </c>
      <c r="R3871" s="39" t="s">
        <v>8318</v>
      </c>
      <c r="S3871" s="42">
        <f t="shared" si="420"/>
        <v>42047.72445361111</v>
      </c>
      <c r="T3871" s="42">
        <f t="shared" si="421"/>
        <v>42077.132646527782</v>
      </c>
      <c r="U3871" s="40">
        <f t="shared" si="422"/>
        <v>2015</v>
      </c>
      <c r="V3871" s="40">
        <f t="shared" si="423"/>
        <v>2015</v>
      </c>
      <c r="W3871" s="50">
        <f t="shared" si="426"/>
        <v>29.408192916671396</v>
      </c>
    </row>
    <row r="3872" spans="1:23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13">
        <f t="shared" si="424"/>
        <v>15</v>
      </c>
      <c r="P3872" s="39">
        <f t="shared" si="425"/>
        <v>150</v>
      </c>
      <c r="Q3872" s="39" t="s">
        <v>8346</v>
      </c>
      <c r="R3872" s="39" t="s">
        <v>8318</v>
      </c>
      <c r="S3872" s="42">
        <f t="shared" si="420"/>
        <v>41793.172204606482</v>
      </c>
      <c r="T3872" s="42">
        <f t="shared" si="421"/>
        <v>41823.172204606482</v>
      </c>
      <c r="U3872" s="40">
        <f t="shared" si="422"/>
        <v>2014</v>
      </c>
      <c r="V3872" s="40">
        <f t="shared" si="423"/>
        <v>2014</v>
      </c>
      <c r="W3872" s="50">
        <f t="shared" si="426"/>
        <v>30</v>
      </c>
    </row>
    <row r="3873" spans="1:23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13">
        <f t="shared" si="424"/>
        <v>3</v>
      </c>
      <c r="P3873" s="39">
        <f t="shared" si="425"/>
        <v>13.33</v>
      </c>
      <c r="Q3873" s="39" t="s">
        <v>8346</v>
      </c>
      <c r="R3873" s="39" t="s">
        <v>8318</v>
      </c>
      <c r="S3873" s="42">
        <f t="shared" si="420"/>
        <v>42763.780671875</v>
      </c>
      <c r="T3873" s="42">
        <f t="shared" si="421"/>
        <v>42823.739009837969</v>
      </c>
      <c r="U3873" s="40">
        <f t="shared" si="422"/>
        <v>2017</v>
      </c>
      <c r="V3873" s="40">
        <f t="shared" si="423"/>
        <v>2017</v>
      </c>
      <c r="W3873" s="50">
        <f t="shared" si="426"/>
        <v>59.958337962969381</v>
      </c>
    </row>
    <row r="3874" spans="1:23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13">
        <f t="shared" si="424"/>
        <v>0</v>
      </c>
      <c r="P3874" s="39">
        <f t="shared" si="425"/>
        <v>0</v>
      </c>
      <c r="Q3874" s="39" t="s">
        <v>8346</v>
      </c>
      <c r="R3874" s="39" t="s">
        <v>8318</v>
      </c>
      <c r="S3874" s="42">
        <f t="shared" si="420"/>
        <v>42180.145798564816</v>
      </c>
      <c r="T3874" s="42">
        <f t="shared" si="421"/>
        <v>42230.145798564816</v>
      </c>
      <c r="U3874" s="40">
        <f t="shared" si="422"/>
        <v>2015</v>
      </c>
      <c r="V3874" s="40">
        <f t="shared" si="423"/>
        <v>2015</v>
      </c>
      <c r="W3874" s="50">
        <f t="shared" si="426"/>
        <v>50</v>
      </c>
    </row>
    <row r="3875" spans="1:23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13">
        <f t="shared" si="424"/>
        <v>0</v>
      </c>
      <c r="P3875" s="39">
        <f t="shared" si="425"/>
        <v>0</v>
      </c>
      <c r="Q3875" s="39" t="s">
        <v>8346</v>
      </c>
      <c r="R3875" s="39" t="s">
        <v>8318</v>
      </c>
      <c r="S3875" s="42">
        <f t="shared" si="420"/>
        <v>42255.696013136578</v>
      </c>
      <c r="T3875" s="42">
        <f t="shared" si="421"/>
        <v>42285.696013136578</v>
      </c>
      <c r="U3875" s="40">
        <f t="shared" si="422"/>
        <v>2015</v>
      </c>
      <c r="V3875" s="40">
        <f t="shared" si="423"/>
        <v>2015</v>
      </c>
      <c r="W3875" s="50">
        <f t="shared" si="426"/>
        <v>30</v>
      </c>
    </row>
    <row r="3876" spans="1:23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13">
        <f t="shared" si="424"/>
        <v>0</v>
      </c>
      <c r="P3876" s="39">
        <f t="shared" si="425"/>
        <v>0</v>
      </c>
      <c r="Q3876" s="39" t="s">
        <v>8346</v>
      </c>
      <c r="R3876" s="39" t="s">
        <v>8318</v>
      </c>
      <c r="S3876" s="42">
        <f t="shared" si="420"/>
        <v>42007.016465532404</v>
      </c>
      <c r="T3876" s="42">
        <f t="shared" si="421"/>
        <v>42028.041668981481</v>
      </c>
      <c r="U3876" s="40">
        <f t="shared" si="422"/>
        <v>2015</v>
      </c>
      <c r="V3876" s="40">
        <f t="shared" si="423"/>
        <v>2015</v>
      </c>
      <c r="W3876" s="50">
        <f t="shared" si="426"/>
        <v>21.025203449076798</v>
      </c>
    </row>
    <row r="3877" spans="1:23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13">
        <f t="shared" si="424"/>
        <v>0</v>
      </c>
      <c r="P3877" s="39">
        <f t="shared" si="425"/>
        <v>0</v>
      </c>
      <c r="Q3877" s="39" t="s">
        <v>8346</v>
      </c>
      <c r="R3877" s="39" t="s">
        <v>8318</v>
      </c>
      <c r="S3877" s="42">
        <f t="shared" si="420"/>
        <v>42615.346821354164</v>
      </c>
      <c r="T3877" s="42">
        <f t="shared" si="421"/>
        <v>42616.416675925924</v>
      </c>
      <c r="U3877" s="40">
        <f t="shared" si="422"/>
        <v>2016</v>
      </c>
      <c r="V3877" s="40">
        <f t="shared" si="423"/>
        <v>2016</v>
      </c>
      <c r="W3877" s="50">
        <f t="shared" si="426"/>
        <v>1.0698545717605157</v>
      </c>
    </row>
    <row r="3878" spans="1:23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13">
        <f t="shared" si="424"/>
        <v>53</v>
      </c>
      <c r="P3878" s="39">
        <f t="shared" si="425"/>
        <v>44.76</v>
      </c>
      <c r="Q3878" s="39" t="s">
        <v>8346</v>
      </c>
      <c r="R3878" s="39" t="s">
        <v>8318</v>
      </c>
      <c r="S3878" s="42">
        <f t="shared" si="420"/>
        <v>42372.624168148148</v>
      </c>
      <c r="T3878" s="42">
        <f t="shared" si="421"/>
        <v>42402.624168148148</v>
      </c>
      <c r="U3878" s="40">
        <f t="shared" si="422"/>
        <v>2016</v>
      </c>
      <c r="V3878" s="40">
        <f t="shared" si="423"/>
        <v>2016</v>
      </c>
      <c r="W3878" s="50">
        <f t="shared" si="426"/>
        <v>30</v>
      </c>
    </row>
    <row r="3879" spans="1:23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13">
        <f t="shared" si="424"/>
        <v>5</v>
      </c>
      <c r="P3879" s="39">
        <f t="shared" si="425"/>
        <v>88.64</v>
      </c>
      <c r="Q3879" s="39" t="s">
        <v>8346</v>
      </c>
      <c r="R3879" s="39" t="s">
        <v>8318</v>
      </c>
      <c r="S3879" s="42">
        <f t="shared" si="420"/>
        <v>42682.677693888894</v>
      </c>
      <c r="T3879" s="42">
        <f t="shared" si="421"/>
        <v>42712.677693888894</v>
      </c>
      <c r="U3879" s="40">
        <f t="shared" si="422"/>
        <v>2016</v>
      </c>
      <c r="V3879" s="40">
        <f t="shared" si="423"/>
        <v>2016</v>
      </c>
      <c r="W3879" s="50">
        <f t="shared" si="426"/>
        <v>30</v>
      </c>
    </row>
    <row r="3880" spans="1:23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13">
        <f t="shared" si="424"/>
        <v>0</v>
      </c>
      <c r="P3880" s="39">
        <f t="shared" si="425"/>
        <v>10</v>
      </c>
      <c r="Q3880" s="39" t="s">
        <v>8346</v>
      </c>
      <c r="R3880" s="39" t="s">
        <v>8318</v>
      </c>
      <c r="S3880" s="42">
        <f t="shared" si="420"/>
        <v>42154.8188280787</v>
      </c>
      <c r="T3880" s="42">
        <f t="shared" si="421"/>
        <v>42185.165980787038</v>
      </c>
      <c r="U3880" s="40">
        <f t="shared" si="422"/>
        <v>2015</v>
      </c>
      <c r="V3880" s="40">
        <f t="shared" si="423"/>
        <v>2015</v>
      </c>
      <c r="W3880" s="50">
        <f t="shared" si="426"/>
        <v>30.347152708338399</v>
      </c>
    </row>
    <row r="3881" spans="1:23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13">
        <f t="shared" si="424"/>
        <v>0</v>
      </c>
      <c r="P3881" s="39">
        <f t="shared" si="425"/>
        <v>0</v>
      </c>
      <c r="Q3881" s="39" t="s">
        <v>8346</v>
      </c>
      <c r="R3881" s="39" t="s">
        <v>8318</v>
      </c>
      <c r="S3881" s="42">
        <f t="shared" si="420"/>
        <v>41999.861069398146</v>
      </c>
      <c r="T3881" s="42">
        <f t="shared" si="421"/>
        <v>42029.861069398146</v>
      </c>
      <c r="U3881" s="40">
        <f t="shared" si="422"/>
        <v>2015</v>
      </c>
      <c r="V3881" s="40">
        <f t="shared" si="423"/>
        <v>2014</v>
      </c>
      <c r="W3881" s="50">
        <f t="shared" si="426"/>
        <v>30</v>
      </c>
    </row>
    <row r="3882" spans="1:23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13">
        <f t="shared" si="424"/>
        <v>13</v>
      </c>
      <c r="P3882" s="39">
        <f t="shared" si="425"/>
        <v>57.65</v>
      </c>
      <c r="Q3882" s="39" t="s">
        <v>8346</v>
      </c>
      <c r="R3882" s="39" t="s">
        <v>8318</v>
      </c>
      <c r="S3882" s="42">
        <f t="shared" si="420"/>
        <v>41815.815055787032</v>
      </c>
      <c r="T3882" s="42">
        <f t="shared" si="421"/>
        <v>41850.958335648145</v>
      </c>
      <c r="U3882" s="40">
        <f t="shared" si="422"/>
        <v>2014</v>
      </c>
      <c r="V3882" s="40">
        <f t="shared" si="423"/>
        <v>2014</v>
      </c>
      <c r="W3882" s="50">
        <f t="shared" si="426"/>
        <v>35.143279861113115</v>
      </c>
    </row>
    <row r="3883" spans="1:23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13">
        <f t="shared" si="424"/>
        <v>5</v>
      </c>
      <c r="P3883" s="39">
        <f t="shared" si="425"/>
        <v>25</v>
      </c>
      <c r="Q3883" s="39" t="s">
        <v>8346</v>
      </c>
      <c r="R3883" s="39" t="s">
        <v>8318</v>
      </c>
      <c r="S3883" s="42">
        <f t="shared" si="420"/>
        <v>42756.018511562499</v>
      </c>
      <c r="T3883" s="42">
        <f t="shared" si="421"/>
        <v>42786.018511562499</v>
      </c>
      <c r="U3883" s="40">
        <f t="shared" si="422"/>
        <v>2017</v>
      </c>
      <c r="V3883" s="40">
        <f t="shared" si="423"/>
        <v>2017</v>
      </c>
      <c r="W3883" s="50">
        <f t="shared" si="426"/>
        <v>30</v>
      </c>
    </row>
    <row r="3884" spans="1:23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13">
        <f t="shared" si="424"/>
        <v>0</v>
      </c>
      <c r="P3884" s="39">
        <f t="shared" si="425"/>
        <v>0</v>
      </c>
      <c r="Q3884" s="39" t="s">
        <v>8346</v>
      </c>
      <c r="R3884" s="39" t="s">
        <v>8318</v>
      </c>
      <c r="S3884" s="42">
        <f t="shared" si="420"/>
        <v>42373.983455671296</v>
      </c>
      <c r="T3884" s="42">
        <f t="shared" si="421"/>
        <v>42400.960421064818</v>
      </c>
      <c r="U3884" s="40">
        <f t="shared" si="422"/>
        <v>2016</v>
      </c>
      <c r="V3884" s="40">
        <f t="shared" si="423"/>
        <v>2016</v>
      </c>
      <c r="W3884" s="50">
        <f t="shared" si="426"/>
        <v>26.976965393521823</v>
      </c>
    </row>
    <row r="3885" spans="1:23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13">
        <f t="shared" si="424"/>
        <v>0</v>
      </c>
      <c r="P3885" s="39">
        <f t="shared" si="425"/>
        <v>0</v>
      </c>
      <c r="Q3885" s="39" t="s">
        <v>8346</v>
      </c>
      <c r="R3885" s="39" t="s">
        <v>8318</v>
      </c>
      <c r="S3885" s="42">
        <f t="shared" si="420"/>
        <v>41854.602651261572</v>
      </c>
      <c r="T3885" s="42">
        <f t="shared" si="421"/>
        <v>41884.602651261572</v>
      </c>
      <c r="U3885" s="40">
        <f t="shared" si="422"/>
        <v>2014</v>
      </c>
      <c r="V3885" s="40">
        <f t="shared" si="423"/>
        <v>2014</v>
      </c>
      <c r="W3885" s="50">
        <f t="shared" si="426"/>
        <v>30</v>
      </c>
    </row>
    <row r="3886" spans="1:23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13">
        <f t="shared" si="424"/>
        <v>0</v>
      </c>
      <c r="P3886" s="39">
        <f t="shared" si="425"/>
        <v>0</v>
      </c>
      <c r="Q3886" s="39" t="s">
        <v>8346</v>
      </c>
      <c r="R3886" s="39" t="s">
        <v>8318</v>
      </c>
      <c r="S3886" s="42">
        <f t="shared" si="420"/>
        <v>42065.791583240745</v>
      </c>
      <c r="T3886" s="42">
        <f t="shared" si="421"/>
        <v>42090.749909629623</v>
      </c>
      <c r="U3886" s="40">
        <f t="shared" si="422"/>
        <v>2015</v>
      </c>
      <c r="V3886" s="40">
        <f t="shared" si="423"/>
        <v>2015</v>
      </c>
      <c r="W3886" s="50">
        <f t="shared" si="426"/>
        <v>24.958326388878049</v>
      </c>
    </row>
    <row r="3887" spans="1:23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13">
        <f t="shared" si="424"/>
        <v>0</v>
      </c>
      <c r="P3887" s="39">
        <f t="shared" si="425"/>
        <v>0</v>
      </c>
      <c r="Q3887" s="39" t="s">
        <v>8346</v>
      </c>
      <c r="R3887" s="39" t="s">
        <v>8318</v>
      </c>
      <c r="S3887" s="42">
        <f t="shared" si="420"/>
        <v>42469.951286932876</v>
      </c>
      <c r="T3887" s="42">
        <f t="shared" si="421"/>
        <v>42499.951286932876</v>
      </c>
      <c r="U3887" s="40">
        <f t="shared" si="422"/>
        <v>2016</v>
      </c>
      <c r="V3887" s="40">
        <f t="shared" si="423"/>
        <v>2016</v>
      </c>
      <c r="W3887" s="50">
        <f t="shared" si="426"/>
        <v>30</v>
      </c>
    </row>
    <row r="3888" spans="1:23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13">
        <f t="shared" si="424"/>
        <v>0</v>
      </c>
      <c r="P3888" s="39">
        <f t="shared" si="425"/>
        <v>0</v>
      </c>
      <c r="Q3888" s="39" t="s">
        <v>8346</v>
      </c>
      <c r="R3888" s="39" t="s">
        <v>8318</v>
      </c>
      <c r="S3888" s="42">
        <f t="shared" si="420"/>
        <v>41954.228040532405</v>
      </c>
      <c r="T3888" s="42">
        <f t="shared" si="421"/>
        <v>41984.228040532405</v>
      </c>
      <c r="U3888" s="40">
        <f t="shared" si="422"/>
        <v>2014</v>
      </c>
      <c r="V3888" s="40">
        <f t="shared" si="423"/>
        <v>2014</v>
      </c>
      <c r="W3888" s="50">
        <f t="shared" si="426"/>
        <v>30</v>
      </c>
    </row>
    <row r="3889" spans="1:23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13">
        <f t="shared" si="424"/>
        <v>2</v>
      </c>
      <c r="P3889" s="39">
        <f t="shared" si="425"/>
        <v>17.5</v>
      </c>
      <c r="Q3889" s="39" t="s">
        <v>8346</v>
      </c>
      <c r="R3889" s="39" t="s">
        <v>8318</v>
      </c>
      <c r="S3889" s="42">
        <f t="shared" si="420"/>
        <v>42079.857976030093</v>
      </c>
      <c r="T3889" s="42">
        <f t="shared" si="421"/>
        <v>42125.916673611107</v>
      </c>
      <c r="U3889" s="40">
        <f t="shared" si="422"/>
        <v>2015</v>
      </c>
      <c r="V3889" s="40">
        <f t="shared" si="423"/>
        <v>2015</v>
      </c>
      <c r="W3889" s="50">
        <f t="shared" si="426"/>
        <v>46.058697581014712</v>
      </c>
    </row>
    <row r="3890" spans="1:23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13">
        <f t="shared" si="424"/>
        <v>27</v>
      </c>
      <c r="P3890" s="39">
        <f t="shared" si="425"/>
        <v>38.71</v>
      </c>
      <c r="Q3890" s="39" t="s">
        <v>8346</v>
      </c>
      <c r="R3890" s="39" t="s">
        <v>8316</v>
      </c>
      <c r="S3890" s="42">
        <f t="shared" si="420"/>
        <v>42762.545814328711</v>
      </c>
      <c r="T3890" s="42">
        <f t="shared" si="421"/>
        <v>42792.545814328711</v>
      </c>
      <c r="U3890" s="40">
        <f t="shared" si="422"/>
        <v>2017</v>
      </c>
      <c r="V3890" s="40">
        <f t="shared" si="423"/>
        <v>2017</v>
      </c>
      <c r="W3890" s="50">
        <f t="shared" si="426"/>
        <v>30</v>
      </c>
    </row>
    <row r="3891" spans="1:23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13">
        <f t="shared" si="424"/>
        <v>1</v>
      </c>
      <c r="P3891" s="39">
        <f t="shared" si="425"/>
        <v>13.11</v>
      </c>
      <c r="Q3891" s="39" t="s">
        <v>8346</v>
      </c>
      <c r="R3891" s="39" t="s">
        <v>8316</v>
      </c>
      <c r="S3891" s="42">
        <f t="shared" si="420"/>
        <v>41977.004984143518</v>
      </c>
      <c r="T3891" s="42">
        <f t="shared" si="421"/>
        <v>42008.9764</v>
      </c>
      <c r="U3891" s="40">
        <f t="shared" si="422"/>
        <v>2015</v>
      </c>
      <c r="V3891" s="40">
        <f t="shared" si="423"/>
        <v>2014</v>
      </c>
      <c r="W3891" s="50">
        <f t="shared" si="426"/>
        <v>31.971415856482054</v>
      </c>
    </row>
    <row r="3892" spans="1:23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13">
        <f t="shared" si="424"/>
        <v>17</v>
      </c>
      <c r="P3892" s="39">
        <f t="shared" si="425"/>
        <v>315.5</v>
      </c>
      <c r="Q3892" s="39" t="s">
        <v>8346</v>
      </c>
      <c r="R3892" s="39" t="s">
        <v>8316</v>
      </c>
      <c r="S3892" s="42">
        <f t="shared" si="420"/>
        <v>42171.758615092593</v>
      </c>
      <c r="T3892" s="42">
        <f t="shared" si="421"/>
        <v>42231.758615092593</v>
      </c>
      <c r="U3892" s="40">
        <f t="shared" si="422"/>
        <v>2015</v>
      </c>
      <c r="V3892" s="40">
        <f t="shared" si="423"/>
        <v>2015</v>
      </c>
      <c r="W3892" s="50">
        <f t="shared" si="426"/>
        <v>60</v>
      </c>
    </row>
    <row r="3893" spans="1:23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13">
        <f t="shared" si="424"/>
        <v>33</v>
      </c>
      <c r="P3893" s="39">
        <f t="shared" si="425"/>
        <v>37.14</v>
      </c>
      <c r="Q3893" s="39" t="s">
        <v>8346</v>
      </c>
      <c r="R3893" s="39" t="s">
        <v>8316</v>
      </c>
      <c r="S3893" s="42">
        <f t="shared" si="420"/>
        <v>42056.132456527776</v>
      </c>
      <c r="T3893" s="42">
        <f t="shared" si="421"/>
        <v>42086.207647453703</v>
      </c>
      <c r="U3893" s="40">
        <f t="shared" si="422"/>
        <v>2015</v>
      </c>
      <c r="V3893" s="40">
        <f t="shared" si="423"/>
        <v>2015</v>
      </c>
      <c r="W3893" s="50">
        <f t="shared" si="426"/>
        <v>30.075190925927018</v>
      </c>
    </row>
    <row r="3894" spans="1:23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13">
        <f t="shared" si="424"/>
        <v>0</v>
      </c>
      <c r="P3894" s="39">
        <f t="shared" si="425"/>
        <v>0</v>
      </c>
      <c r="Q3894" s="39" t="s">
        <v>8346</v>
      </c>
      <c r="R3894" s="39" t="s">
        <v>8316</v>
      </c>
      <c r="S3894" s="42">
        <f t="shared" si="420"/>
        <v>41867.652286539349</v>
      </c>
      <c r="T3894" s="42">
        <f t="shared" si="421"/>
        <v>41875.291673611107</v>
      </c>
      <c r="U3894" s="40">
        <f t="shared" si="422"/>
        <v>2014</v>
      </c>
      <c r="V3894" s="40">
        <f t="shared" si="423"/>
        <v>2014</v>
      </c>
      <c r="W3894" s="50">
        <f t="shared" si="426"/>
        <v>7.6393870717583923</v>
      </c>
    </row>
    <row r="3895" spans="1:23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13">
        <f t="shared" si="424"/>
        <v>22</v>
      </c>
      <c r="P3895" s="39">
        <f t="shared" si="425"/>
        <v>128.27000000000001</v>
      </c>
      <c r="Q3895" s="39" t="s">
        <v>8346</v>
      </c>
      <c r="R3895" s="39" t="s">
        <v>8316</v>
      </c>
      <c r="S3895" s="42">
        <f t="shared" si="420"/>
        <v>41779.657880092593</v>
      </c>
      <c r="T3895" s="42">
        <f t="shared" si="421"/>
        <v>41821.250004629634</v>
      </c>
      <c r="U3895" s="40">
        <f t="shared" si="422"/>
        <v>2014</v>
      </c>
      <c r="V3895" s="40">
        <f t="shared" si="423"/>
        <v>2014</v>
      </c>
      <c r="W3895" s="50">
        <f t="shared" si="426"/>
        <v>41.592124537040945</v>
      </c>
    </row>
    <row r="3896" spans="1:23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13">
        <f t="shared" si="424"/>
        <v>3</v>
      </c>
      <c r="P3896" s="39">
        <f t="shared" si="425"/>
        <v>47.27</v>
      </c>
      <c r="Q3896" s="39" t="s">
        <v>8346</v>
      </c>
      <c r="R3896" s="39" t="s">
        <v>8316</v>
      </c>
      <c r="S3896" s="42">
        <f t="shared" si="420"/>
        <v>42679.958481620371</v>
      </c>
      <c r="T3896" s="42">
        <f t="shared" si="421"/>
        <v>42710.207642824069</v>
      </c>
      <c r="U3896" s="40">
        <f t="shared" si="422"/>
        <v>2016</v>
      </c>
      <c r="V3896" s="40">
        <f t="shared" si="423"/>
        <v>2016</v>
      </c>
      <c r="W3896" s="50">
        <f t="shared" si="426"/>
        <v>30.24916120369744</v>
      </c>
    </row>
    <row r="3897" spans="1:23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13">
        <f t="shared" si="424"/>
        <v>5</v>
      </c>
      <c r="P3897" s="39">
        <f t="shared" si="425"/>
        <v>50</v>
      </c>
      <c r="Q3897" s="39" t="s">
        <v>8346</v>
      </c>
      <c r="R3897" s="39" t="s">
        <v>8316</v>
      </c>
      <c r="S3897" s="42">
        <f t="shared" si="420"/>
        <v>42032.250217800931</v>
      </c>
      <c r="T3897" s="42">
        <f t="shared" si="421"/>
        <v>42063.25021085648</v>
      </c>
      <c r="U3897" s="40">
        <f t="shared" si="422"/>
        <v>2015</v>
      </c>
      <c r="V3897" s="40">
        <f t="shared" si="423"/>
        <v>2015</v>
      </c>
      <c r="W3897" s="50">
        <f t="shared" si="426"/>
        <v>30.999993055549567</v>
      </c>
    </row>
    <row r="3898" spans="1:23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13">
        <f t="shared" si="424"/>
        <v>11</v>
      </c>
      <c r="P3898" s="39">
        <f t="shared" si="425"/>
        <v>42.5</v>
      </c>
      <c r="Q3898" s="39" t="s">
        <v>8346</v>
      </c>
      <c r="R3898" s="39" t="s">
        <v>8316</v>
      </c>
      <c r="S3898" s="42">
        <f t="shared" si="420"/>
        <v>41793.191877060184</v>
      </c>
      <c r="T3898" s="42">
        <f t="shared" si="421"/>
        <v>41807.191884004627</v>
      </c>
      <c r="U3898" s="40">
        <f t="shared" si="422"/>
        <v>2014</v>
      </c>
      <c r="V3898" s="40">
        <f t="shared" si="423"/>
        <v>2014</v>
      </c>
      <c r="W3898" s="50">
        <f t="shared" si="426"/>
        <v>14.000006944443157</v>
      </c>
    </row>
    <row r="3899" spans="1:23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13">
        <f t="shared" si="424"/>
        <v>18</v>
      </c>
      <c r="P3899" s="39">
        <f t="shared" si="425"/>
        <v>44</v>
      </c>
      <c r="Q3899" s="39" t="s">
        <v>8346</v>
      </c>
      <c r="R3899" s="39" t="s">
        <v>8316</v>
      </c>
      <c r="S3899" s="42">
        <f t="shared" si="420"/>
        <v>41982.873653738425</v>
      </c>
      <c r="T3899" s="42">
        <f t="shared" si="421"/>
        <v>42012.873653738425</v>
      </c>
      <c r="U3899" s="40">
        <f t="shared" si="422"/>
        <v>2015</v>
      </c>
      <c r="V3899" s="40">
        <f t="shared" si="423"/>
        <v>2014</v>
      </c>
      <c r="W3899" s="50">
        <f t="shared" si="426"/>
        <v>30</v>
      </c>
    </row>
    <row r="3900" spans="1:23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13">
        <f t="shared" si="424"/>
        <v>33</v>
      </c>
      <c r="P3900" s="39">
        <f t="shared" si="425"/>
        <v>50.88</v>
      </c>
      <c r="Q3900" s="39" t="s">
        <v>8346</v>
      </c>
      <c r="R3900" s="39" t="s">
        <v>8316</v>
      </c>
      <c r="S3900" s="42">
        <f t="shared" si="420"/>
        <v>42193.482294791669</v>
      </c>
      <c r="T3900" s="42">
        <f t="shared" si="421"/>
        <v>42233.666668981481</v>
      </c>
      <c r="U3900" s="40">
        <f t="shared" si="422"/>
        <v>2015</v>
      </c>
      <c r="V3900" s="40">
        <f t="shared" si="423"/>
        <v>2015</v>
      </c>
      <c r="W3900" s="50">
        <f t="shared" si="426"/>
        <v>40.184374189811933</v>
      </c>
    </row>
    <row r="3901" spans="1:23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13">
        <f t="shared" si="424"/>
        <v>1</v>
      </c>
      <c r="P3901" s="39">
        <f t="shared" si="425"/>
        <v>62.5</v>
      </c>
      <c r="Q3901" s="39" t="s">
        <v>8346</v>
      </c>
      <c r="R3901" s="39" t="s">
        <v>8316</v>
      </c>
      <c r="S3901" s="42">
        <f t="shared" si="420"/>
        <v>41843.775018067128</v>
      </c>
      <c r="T3901" s="42">
        <f t="shared" si="421"/>
        <v>41863.775018067128</v>
      </c>
      <c r="U3901" s="40">
        <f t="shared" si="422"/>
        <v>2014</v>
      </c>
      <c r="V3901" s="40">
        <f t="shared" si="423"/>
        <v>2014</v>
      </c>
      <c r="W3901" s="50">
        <f t="shared" si="426"/>
        <v>20</v>
      </c>
    </row>
    <row r="3902" spans="1:23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13">
        <f t="shared" si="424"/>
        <v>5</v>
      </c>
      <c r="P3902" s="39">
        <f t="shared" si="425"/>
        <v>27</v>
      </c>
      <c r="Q3902" s="39" t="s">
        <v>8346</v>
      </c>
      <c r="R3902" s="39" t="s">
        <v>8316</v>
      </c>
      <c r="S3902" s="42">
        <f t="shared" si="420"/>
        <v>42136.092497581019</v>
      </c>
      <c r="T3902" s="42">
        <f t="shared" si="421"/>
        <v>42166.092497581019</v>
      </c>
      <c r="U3902" s="40">
        <f t="shared" si="422"/>
        <v>2015</v>
      </c>
      <c r="V3902" s="40">
        <f t="shared" si="423"/>
        <v>2015</v>
      </c>
      <c r="W3902" s="50">
        <f t="shared" si="426"/>
        <v>30</v>
      </c>
    </row>
    <row r="3903" spans="1:23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13">
        <f t="shared" si="424"/>
        <v>1</v>
      </c>
      <c r="P3903" s="39">
        <f t="shared" si="425"/>
        <v>25</v>
      </c>
      <c r="Q3903" s="39" t="s">
        <v>8346</v>
      </c>
      <c r="R3903" s="39" t="s">
        <v>8316</v>
      </c>
      <c r="S3903" s="42">
        <f t="shared" si="420"/>
        <v>42317.826384247688</v>
      </c>
      <c r="T3903" s="42">
        <f t="shared" si="421"/>
        <v>42357.826384247688</v>
      </c>
      <c r="U3903" s="40">
        <f t="shared" si="422"/>
        <v>2015</v>
      </c>
      <c r="V3903" s="40">
        <f t="shared" si="423"/>
        <v>2015</v>
      </c>
      <c r="W3903" s="50">
        <f t="shared" si="426"/>
        <v>40</v>
      </c>
    </row>
    <row r="3904" spans="1:23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13">
        <f t="shared" si="424"/>
        <v>49</v>
      </c>
      <c r="P3904" s="39">
        <f t="shared" si="425"/>
        <v>47.26</v>
      </c>
      <c r="Q3904" s="39" t="s">
        <v>8346</v>
      </c>
      <c r="R3904" s="39" t="s">
        <v>8316</v>
      </c>
      <c r="S3904" s="42">
        <f t="shared" si="420"/>
        <v>42663.468079189814</v>
      </c>
      <c r="T3904" s="42">
        <f t="shared" si="421"/>
        <v>42688.509752800921</v>
      </c>
      <c r="U3904" s="40">
        <f t="shared" si="422"/>
        <v>2016</v>
      </c>
      <c r="V3904" s="40">
        <f t="shared" si="423"/>
        <v>2016</v>
      </c>
      <c r="W3904" s="50">
        <f t="shared" si="426"/>
        <v>25.041673611107399</v>
      </c>
    </row>
    <row r="3905" spans="1:23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13">
        <f t="shared" si="424"/>
        <v>0</v>
      </c>
      <c r="P3905" s="39">
        <f t="shared" si="425"/>
        <v>0</v>
      </c>
      <c r="Q3905" s="39" t="s">
        <v>8346</v>
      </c>
      <c r="R3905" s="39" t="s">
        <v>8316</v>
      </c>
      <c r="S3905" s="42">
        <f t="shared" si="420"/>
        <v>42186.011177835651</v>
      </c>
      <c r="T3905" s="42">
        <f t="shared" si="421"/>
        <v>42230.818056481483</v>
      </c>
      <c r="U3905" s="40">
        <f t="shared" si="422"/>
        <v>2015</v>
      </c>
      <c r="V3905" s="40">
        <f t="shared" si="423"/>
        <v>2015</v>
      </c>
      <c r="W3905" s="50">
        <f t="shared" si="426"/>
        <v>44.806878645831603</v>
      </c>
    </row>
    <row r="3906" spans="1:23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13">
        <f t="shared" si="424"/>
        <v>0</v>
      </c>
      <c r="P3906" s="39">
        <f t="shared" si="425"/>
        <v>1.5</v>
      </c>
      <c r="Q3906" s="39" t="s">
        <v>8346</v>
      </c>
      <c r="R3906" s="39" t="s">
        <v>8316</v>
      </c>
      <c r="S3906" s="42">
        <f t="shared" ref="S3906:S3969" si="427">((((LEFT(J3906,10) &amp; "." &amp; RIGHT(J3906,3))/60)/60)/24)+DATE(1970,1,1)</f>
        <v>42095.229168981481</v>
      </c>
      <c r="T3906" s="42">
        <f t="shared" ref="T3906:T3969" si="428">((((LEFT(I3906,10) &amp; "." &amp; RIGHT(I3906,3))/60)/60)/24)+DATE(1970,1,1)</f>
        <v>42109.211113888887</v>
      </c>
      <c r="U3906" s="40">
        <f t="shared" ref="U3906:U3969" si="429">YEAR(T3906)</f>
        <v>2015</v>
      </c>
      <c r="V3906" s="40">
        <f t="shared" ref="V3906:V3969" si="430">YEAR(S3906)</f>
        <v>2015</v>
      </c>
      <c r="W3906" s="50">
        <f t="shared" si="426"/>
        <v>13.981944907405705</v>
      </c>
    </row>
    <row r="3907" spans="1:23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13">
        <f t="shared" ref="O3907:O3970" si="431">IFERROR(ROUND(E3907/D3907*100,0),"no backers")</f>
        <v>12</v>
      </c>
      <c r="P3907" s="39">
        <f t="shared" ref="P3907:P3970" si="432">IFERROR(ROUND(E3907/L3907,2),0)</f>
        <v>24.71</v>
      </c>
      <c r="Q3907" s="39" t="s">
        <v>8346</v>
      </c>
      <c r="R3907" s="39" t="s">
        <v>8316</v>
      </c>
      <c r="S3907" s="42">
        <f t="shared" si="427"/>
        <v>42124.623887766204</v>
      </c>
      <c r="T3907" s="42">
        <f t="shared" si="428"/>
        <v>42166.958340277779</v>
      </c>
      <c r="U3907" s="40">
        <f t="shared" si="429"/>
        <v>2015</v>
      </c>
      <c r="V3907" s="40">
        <f t="shared" si="430"/>
        <v>2015</v>
      </c>
      <c r="W3907" s="50">
        <f t="shared" ref="W3907:W3970" si="433">T3907-S3907</f>
        <v>42.334452511575364</v>
      </c>
    </row>
    <row r="3908" spans="1:23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13">
        <f t="shared" si="431"/>
        <v>67</v>
      </c>
      <c r="P3908" s="39">
        <f t="shared" si="432"/>
        <v>63.13</v>
      </c>
      <c r="Q3908" s="39" t="s">
        <v>8346</v>
      </c>
      <c r="R3908" s="39" t="s">
        <v>8316</v>
      </c>
      <c r="S3908" s="42">
        <f t="shared" si="427"/>
        <v>42143.917753391201</v>
      </c>
      <c r="T3908" s="42">
        <f t="shared" si="428"/>
        <v>42181.559028935182</v>
      </c>
      <c r="U3908" s="40">
        <f t="shared" si="429"/>
        <v>2015</v>
      </c>
      <c r="V3908" s="40">
        <f t="shared" si="430"/>
        <v>2015</v>
      </c>
      <c r="W3908" s="50">
        <f t="shared" si="433"/>
        <v>37.641275543981465</v>
      </c>
    </row>
    <row r="3909" spans="1:23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13">
        <f t="shared" si="431"/>
        <v>15</v>
      </c>
      <c r="P3909" s="39">
        <f t="shared" si="432"/>
        <v>38.25</v>
      </c>
      <c r="Q3909" s="39" t="s">
        <v>8346</v>
      </c>
      <c r="R3909" s="39" t="s">
        <v>8316</v>
      </c>
      <c r="S3909" s="42">
        <f t="shared" si="427"/>
        <v>41906.819520902776</v>
      </c>
      <c r="T3909" s="42">
        <f t="shared" si="428"/>
        <v>41938.838889814811</v>
      </c>
      <c r="U3909" s="40">
        <f t="shared" si="429"/>
        <v>2014</v>
      </c>
      <c r="V3909" s="40">
        <f t="shared" si="430"/>
        <v>2014</v>
      </c>
      <c r="W3909" s="50">
        <f t="shared" si="433"/>
        <v>32.019368912035134</v>
      </c>
    </row>
    <row r="3910" spans="1:23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13">
        <f t="shared" si="431"/>
        <v>9</v>
      </c>
      <c r="P3910" s="39">
        <f t="shared" si="432"/>
        <v>16.25</v>
      </c>
      <c r="Q3910" s="39" t="s">
        <v>8346</v>
      </c>
      <c r="R3910" s="39" t="s">
        <v>8316</v>
      </c>
      <c r="S3910" s="42">
        <f t="shared" si="427"/>
        <v>41834.135378425926</v>
      </c>
      <c r="T3910" s="42">
        <f t="shared" si="428"/>
        <v>41849.135378425926</v>
      </c>
      <c r="U3910" s="40">
        <f t="shared" si="429"/>
        <v>2014</v>
      </c>
      <c r="V3910" s="40">
        <f t="shared" si="430"/>
        <v>2014</v>
      </c>
      <c r="W3910" s="50">
        <f t="shared" si="433"/>
        <v>15</v>
      </c>
    </row>
    <row r="3911" spans="1:23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13">
        <f t="shared" si="431"/>
        <v>0</v>
      </c>
      <c r="P3911" s="39">
        <f t="shared" si="432"/>
        <v>33.75</v>
      </c>
      <c r="Q3911" s="39" t="s">
        <v>8346</v>
      </c>
      <c r="R3911" s="39" t="s">
        <v>8316</v>
      </c>
      <c r="S3911" s="42">
        <f t="shared" si="427"/>
        <v>41863.359289837965</v>
      </c>
      <c r="T3911" s="42">
        <f t="shared" si="428"/>
        <v>41893.359289837965</v>
      </c>
      <c r="U3911" s="40">
        <f t="shared" si="429"/>
        <v>2014</v>
      </c>
      <c r="V3911" s="40">
        <f t="shared" si="430"/>
        <v>2014</v>
      </c>
      <c r="W3911" s="50">
        <f t="shared" si="433"/>
        <v>30</v>
      </c>
    </row>
    <row r="3912" spans="1:23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13">
        <f t="shared" si="431"/>
        <v>3</v>
      </c>
      <c r="P3912" s="39">
        <f t="shared" si="432"/>
        <v>61.67</v>
      </c>
      <c r="Q3912" s="39" t="s">
        <v>8346</v>
      </c>
      <c r="R3912" s="39" t="s">
        <v>8316</v>
      </c>
      <c r="S3912" s="42">
        <f t="shared" si="427"/>
        <v>42224.756914317128</v>
      </c>
      <c r="T3912" s="42">
        <f t="shared" si="428"/>
        <v>42254.756914317128</v>
      </c>
      <c r="U3912" s="40">
        <f t="shared" si="429"/>
        <v>2015</v>
      </c>
      <c r="V3912" s="40">
        <f t="shared" si="430"/>
        <v>2015</v>
      </c>
      <c r="W3912" s="50">
        <f t="shared" si="433"/>
        <v>30</v>
      </c>
    </row>
    <row r="3913" spans="1:23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13">
        <f t="shared" si="431"/>
        <v>37</v>
      </c>
      <c r="P3913" s="39">
        <f t="shared" si="432"/>
        <v>83.14</v>
      </c>
      <c r="Q3913" s="39" t="s">
        <v>8346</v>
      </c>
      <c r="R3913" s="39" t="s">
        <v>8316</v>
      </c>
      <c r="S3913" s="42">
        <f t="shared" si="427"/>
        <v>41939.812235844911</v>
      </c>
      <c r="T3913" s="42">
        <f t="shared" si="428"/>
        <v>41969.853909456018</v>
      </c>
      <c r="U3913" s="40">
        <f t="shared" si="429"/>
        <v>2014</v>
      </c>
      <c r="V3913" s="40">
        <f t="shared" si="430"/>
        <v>2014</v>
      </c>
      <c r="W3913" s="50">
        <f t="shared" si="433"/>
        <v>30.041673611107399</v>
      </c>
    </row>
    <row r="3914" spans="1:23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13">
        <f t="shared" si="431"/>
        <v>0</v>
      </c>
      <c r="P3914" s="39">
        <f t="shared" si="432"/>
        <v>1</v>
      </c>
      <c r="Q3914" s="39" t="s">
        <v>8346</v>
      </c>
      <c r="R3914" s="39" t="s">
        <v>8316</v>
      </c>
      <c r="S3914" s="42">
        <f t="shared" si="427"/>
        <v>42059.270026967592</v>
      </c>
      <c r="T3914" s="42">
        <f t="shared" si="428"/>
        <v>42119.190978009254</v>
      </c>
      <c r="U3914" s="40">
        <f t="shared" si="429"/>
        <v>2015</v>
      </c>
      <c r="V3914" s="40">
        <f t="shared" si="430"/>
        <v>2015</v>
      </c>
      <c r="W3914" s="50">
        <f t="shared" si="433"/>
        <v>59.920951041662192</v>
      </c>
    </row>
    <row r="3915" spans="1:23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13">
        <f t="shared" si="431"/>
        <v>10</v>
      </c>
      <c r="P3915" s="39">
        <f t="shared" si="432"/>
        <v>142.86000000000001</v>
      </c>
      <c r="Q3915" s="39" t="s">
        <v>8346</v>
      </c>
      <c r="R3915" s="39" t="s">
        <v>8316</v>
      </c>
      <c r="S3915" s="42">
        <f t="shared" si="427"/>
        <v>42308.211225104169</v>
      </c>
      <c r="T3915" s="42">
        <f t="shared" si="428"/>
        <v>42338.252887141207</v>
      </c>
      <c r="U3915" s="40">
        <f t="shared" si="429"/>
        <v>2015</v>
      </c>
      <c r="V3915" s="40">
        <f t="shared" si="430"/>
        <v>2015</v>
      </c>
      <c r="W3915" s="50">
        <f t="shared" si="433"/>
        <v>30.041662037037895</v>
      </c>
    </row>
    <row r="3916" spans="1:23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13">
        <f t="shared" si="431"/>
        <v>36</v>
      </c>
      <c r="P3916" s="39">
        <f t="shared" si="432"/>
        <v>33.67</v>
      </c>
      <c r="Q3916" s="39" t="s">
        <v>8346</v>
      </c>
      <c r="R3916" s="39" t="s">
        <v>8316</v>
      </c>
      <c r="S3916" s="42">
        <f t="shared" si="427"/>
        <v>42114.818943935185</v>
      </c>
      <c r="T3916" s="42">
        <f t="shared" si="428"/>
        <v>42134.957647453703</v>
      </c>
      <c r="U3916" s="40">
        <f t="shared" si="429"/>
        <v>2015</v>
      </c>
      <c r="V3916" s="40">
        <f t="shared" si="430"/>
        <v>2015</v>
      </c>
      <c r="W3916" s="50">
        <f t="shared" si="433"/>
        <v>20.138703518518014</v>
      </c>
    </row>
    <row r="3917" spans="1:23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13">
        <f t="shared" si="431"/>
        <v>0</v>
      </c>
      <c r="P3917" s="39">
        <f t="shared" si="432"/>
        <v>5</v>
      </c>
      <c r="Q3917" s="39" t="s">
        <v>8346</v>
      </c>
      <c r="R3917" s="39" t="s">
        <v>8316</v>
      </c>
      <c r="S3917" s="42">
        <f t="shared" si="427"/>
        <v>42492.985061446758</v>
      </c>
      <c r="T3917" s="42">
        <f t="shared" si="428"/>
        <v>42522.985061446758</v>
      </c>
      <c r="U3917" s="40">
        <f t="shared" si="429"/>
        <v>2016</v>
      </c>
      <c r="V3917" s="40">
        <f t="shared" si="430"/>
        <v>2016</v>
      </c>
      <c r="W3917" s="50">
        <f t="shared" si="433"/>
        <v>30</v>
      </c>
    </row>
    <row r="3918" spans="1:23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13">
        <f t="shared" si="431"/>
        <v>0</v>
      </c>
      <c r="P3918" s="39">
        <f t="shared" si="432"/>
        <v>0</v>
      </c>
      <c r="Q3918" s="39" t="s">
        <v>8346</v>
      </c>
      <c r="R3918" s="39" t="s">
        <v>8316</v>
      </c>
      <c r="S3918" s="42">
        <f t="shared" si="427"/>
        <v>42494.471675370369</v>
      </c>
      <c r="T3918" s="42">
        <f t="shared" si="428"/>
        <v>42524.471675370369</v>
      </c>
      <c r="U3918" s="40">
        <f t="shared" si="429"/>
        <v>2016</v>
      </c>
      <c r="V3918" s="40">
        <f t="shared" si="430"/>
        <v>2016</v>
      </c>
      <c r="W3918" s="50">
        <f t="shared" si="433"/>
        <v>30</v>
      </c>
    </row>
    <row r="3919" spans="1:23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13">
        <f t="shared" si="431"/>
        <v>0</v>
      </c>
      <c r="P3919" s="39">
        <f t="shared" si="432"/>
        <v>10</v>
      </c>
      <c r="Q3919" s="39" t="s">
        <v>8346</v>
      </c>
      <c r="R3919" s="39" t="s">
        <v>8316</v>
      </c>
      <c r="S3919" s="42">
        <f t="shared" si="427"/>
        <v>41863.527328252312</v>
      </c>
      <c r="T3919" s="42">
        <f t="shared" si="428"/>
        <v>41893.527328252312</v>
      </c>
      <c r="U3919" s="40">
        <f t="shared" si="429"/>
        <v>2014</v>
      </c>
      <c r="V3919" s="40">
        <f t="shared" si="430"/>
        <v>2014</v>
      </c>
      <c r="W3919" s="50">
        <f t="shared" si="433"/>
        <v>30</v>
      </c>
    </row>
    <row r="3920" spans="1:23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13">
        <f t="shared" si="431"/>
        <v>0</v>
      </c>
      <c r="P3920" s="39">
        <f t="shared" si="432"/>
        <v>40</v>
      </c>
      <c r="Q3920" s="39" t="s">
        <v>8346</v>
      </c>
      <c r="R3920" s="39" t="s">
        <v>8316</v>
      </c>
      <c r="S3920" s="42">
        <f t="shared" si="427"/>
        <v>41843.66461832176</v>
      </c>
      <c r="T3920" s="42">
        <f t="shared" si="428"/>
        <v>41855.666666666664</v>
      </c>
      <c r="U3920" s="40">
        <f t="shared" si="429"/>
        <v>2014</v>
      </c>
      <c r="V3920" s="40">
        <f t="shared" si="430"/>
        <v>2014</v>
      </c>
      <c r="W3920" s="50">
        <f t="shared" si="433"/>
        <v>12.002048344904324</v>
      </c>
    </row>
    <row r="3921" spans="1:23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13">
        <f t="shared" si="431"/>
        <v>2</v>
      </c>
      <c r="P3921" s="39">
        <f t="shared" si="432"/>
        <v>30</v>
      </c>
      <c r="Q3921" s="39" t="s">
        <v>8346</v>
      </c>
      <c r="R3921" s="39" t="s">
        <v>8316</v>
      </c>
      <c r="S3921" s="42">
        <f t="shared" si="427"/>
        <v>42358.68488163194</v>
      </c>
      <c r="T3921" s="42">
        <f t="shared" si="428"/>
        <v>42387.000002314817</v>
      </c>
      <c r="U3921" s="40">
        <f t="shared" si="429"/>
        <v>2016</v>
      </c>
      <c r="V3921" s="40">
        <f t="shared" si="430"/>
        <v>2015</v>
      </c>
      <c r="W3921" s="50">
        <f t="shared" si="433"/>
        <v>28.315120682877023</v>
      </c>
    </row>
    <row r="3922" spans="1:23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13">
        <f t="shared" si="431"/>
        <v>5</v>
      </c>
      <c r="P3922" s="39">
        <f t="shared" si="432"/>
        <v>45</v>
      </c>
      <c r="Q3922" s="39" t="s">
        <v>8346</v>
      </c>
      <c r="R3922" s="39" t="s">
        <v>8316</v>
      </c>
      <c r="S3922" s="42">
        <f t="shared" si="427"/>
        <v>42657.387276157409</v>
      </c>
      <c r="T3922" s="42">
        <f t="shared" si="428"/>
        <v>42687.42893819444</v>
      </c>
      <c r="U3922" s="40">
        <f t="shared" si="429"/>
        <v>2016</v>
      </c>
      <c r="V3922" s="40">
        <f t="shared" si="430"/>
        <v>2016</v>
      </c>
      <c r="W3922" s="50">
        <f t="shared" si="433"/>
        <v>30.041662037030619</v>
      </c>
    </row>
    <row r="3923" spans="1:23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13">
        <f t="shared" si="431"/>
        <v>0</v>
      </c>
      <c r="P3923" s="39">
        <f t="shared" si="432"/>
        <v>0</v>
      </c>
      <c r="Q3923" s="39" t="s">
        <v>8346</v>
      </c>
      <c r="R3923" s="39" t="s">
        <v>8316</v>
      </c>
      <c r="S3923" s="42">
        <f t="shared" si="427"/>
        <v>41926.542310821758</v>
      </c>
      <c r="T3923" s="42">
        <f t="shared" si="428"/>
        <v>41938.750004629634</v>
      </c>
      <c r="U3923" s="40">
        <f t="shared" si="429"/>
        <v>2014</v>
      </c>
      <c r="V3923" s="40">
        <f t="shared" si="430"/>
        <v>2014</v>
      </c>
      <c r="W3923" s="50">
        <f t="shared" si="433"/>
        <v>12.20769380787533</v>
      </c>
    </row>
    <row r="3924" spans="1:23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13">
        <f t="shared" si="431"/>
        <v>8</v>
      </c>
      <c r="P3924" s="39">
        <f t="shared" si="432"/>
        <v>10.17</v>
      </c>
      <c r="Q3924" s="39" t="s">
        <v>8346</v>
      </c>
      <c r="R3924" s="39" t="s">
        <v>8316</v>
      </c>
      <c r="S3924" s="42">
        <f t="shared" si="427"/>
        <v>42020.768643634263</v>
      </c>
      <c r="T3924" s="42">
        <f t="shared" si="428"/>
        <v>42065.958335648145</v>
      </c>
      <c r="U3924" s="40">
        <f t="shared" si="429"/>
        <v>2015</v>
      </c>
      <c r="V3924" s="40">
        <f t="shared" si="430"/>
        <v>2015</v>
      </c>
      <c r="W3924" s="50">
        <f t="shared" si="433"/>
        <v>45.18969201388245</v>
      </c>
    </row>
    <row r="3925" spans="1:23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13">
        <f t="shared" si="431"/>
        <v>12</v>
      </c>
      <c r="P3925" s="39">
        <f t="shared" si="432"/>
        <v>81.41</v>
      </c>
      <c r="Q3925" s="39" t="s">
        <v>8346</v>
      </c>
      <c r="R3925" s="39" t="s">
        <v>8316</v>
      </c>
      <c r="S3925" s="42">
        <f t="shared" si="427"/>
        <v>42075.979989247688</v>
      </c>
      <c r="T3925" s="42">
        <f t="shared" si="428"/>
        <v>42103.979991562504</v>
      </c>
      <c r="U3925" s="40">
        <f t="shared" si="429"/>
        <v>2015</v>
      </c>
      <c r="V3925" s="40">
        <f t="shared" si="430"/>
        <v>2015</v>
      </c>
      <c r="W3925" s="50">
        <f t="shared" si="433"/>
        <v>28.000002314816811</v>
      </c>
    </row>
    <row r="3926" spans="1:23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13">
        <f t="shared" si="431"/>
        <v>15</v>
      </c>
      <c r="P3926" s="39">
        <f t="shared" si="432"/>
        <v>57.25</v>
      </c>
      <c r="Q3926" s="39" t="s">
        <v>8346</v>
      </c>
      <c r="R3926" s="39" t="s">
        <v>8316</v>
      </c>
      <c r="S3926" s="42">
        <f t="shared" si="427"/>
        <v>41786.959753726849</v>
      </c>
      <c r="T3926" s="42">
        <f t="shared" si="428"/>
        <v>41816.959753726849</v>
      </c>
      <c r="U3926" s="40">
        <f t="shared" si="429"/>
        <v>2014</v>
      </c>
      <c r="V3926" s="40">
        <f t="shared" si="430"/>
        <v>2014</v>
      </c>
      <c r="W3926" s="50">
        <f t="shared" si="433"/>
        <v>30</v>
      </c>
    </row>
    <row r="3927" spans="1:23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13">
        <f t="shared" si="431"/>
        <v>10</v>
      </c>
      <c r="P3927" s="39">
        <f t="shared" si="432"/>
        <v>5</v>
      </c>
      <c r="Q3927" s="39" t="s">
        <v>8346</v>
      </c>
      <c r="R3927" s="39" t="s">
        <v>8316</v>
      </c>
      <c r="S3927" s="42">
        <f t="shared" si="427"/>
        <v>41820.870829155094</v>
      </c>
      <c r="T3927" s="42">
        <f t="shared" si="428"/>
        <v>41850.870829155094</v>
      </c>
      <c r="U3927" s="40">
        <f t="shared" si="429"/>
        <v>2014</v>
      </c>
      <c r="V3927" s="40">
        <f t="shared" si="430"/>
        <v>2014</v>
      </c>
      <c r="W3927" s="50">
        <f t="shared" si="433"/>
        <v>30</v>
      </c>
    </row>
    <row r="3928" spans="1:23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13">
        <f t="shared" si="431"/>
        <v>0</v>
      </c>
      <c r="P3928" s="39">
        <f t="shared" si="432"/>
        <v>15</v>
      </c>
      <c r="Q3928" s="39" t="s">
        <v>8346</v>
      </c>
      <c r="R3928" s="39" t="s">
        <v>8316</v>
      </c>
      <c r="S3928" s="42">
        <f t="shared" si="427"/>
        <v>41970.085054953699</v>
      </c>
      <c r="T3928" s="42">
        <f t="shared" si="428"/>
        <v>42000.085054953699</v>
      </c>
      <c r="U3928" s="40">
        <f t="shared" si="429"/>
        <v>2014</v>
      </c>
      <c r="V3928" s="40">
        <f t="shared" si="430"/>
        <v>2014</v>
      </c>
      <c r="W3928" s="50">
        <f t="shared" si="433"/>
        <v>30</v>
      </c>
    </row>
    <row r="3929" spans="1:23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13">
        <f t="shared" si="431"/>
        <v>1</v>
      </c>
      <c r="P3929" s="39">
        <f t="shared" si="432"/>
        <v>12.5</v>
      </c>
      <c r="Q3929" s="39" t="s">
        <v>8346</v>
      </c>
      <c r="R3929" s="39" t="s">
        <v>8316</v>
      </c>
      <c r="S3929" s="42">
        <f t="shared" si="427"/>
        <v>41830.267413240741</v>
      </c>
      <c r="T3929" s="42">
        <f t="shared" si="428"/>
        <v>41860.267413240741</v>
      </c>
      <c r="U3929" s="40">
        <f t="shared" si="429"/>
        <v>2014</v>
      </c>
      <c r="V3929" s="40">
        <f t="shared" si="430"/>
        <v>2014</v>
      </c>
      <c r="W3929" s="50">
        <f t="shared" si="433"/>
        <v>30</v>
      </c>
    </row>
    <row r="3930" spans="1:23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13">
        <f t="shared" si="431"/>
        <v>13</v>
      </c>
      <c r="P3930" s="39">
        <f t="shared" si="432"/>
        <v>93</v>
      </c>
      <c r="Q3930" s="39" t="s">
        <v>8346</v>
      </c>
      <c r="R3930" s="39" t="s">
        <v>8316</v>
      </c>
      <c r="S3930" s="42">
        <f t="shared" si="427"/>
        <v>42265.683187812494</v>
      </c>
      <c r="T3930" s="42">
        <f t="shared" si="428"/>
        <v>42293.207645138886</v>
      </c>
      <c r="U3930" s="40">
        <f t="shared" si="429"/>
        <v>2015</v>
      </c>
      <c r="V3930" s="40">
        <f t="shared" si="430"/>
        <v>2015</v>
      </c>
      <c r="W3930" s="50">
        <f t="shared" si="433"/>
        <v>27.524457326391712</v>
      </c>
    </row>
    <row r="3931" spans="1:23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13">
        <f t="shared" si="431"/>
        <v>2</v>
      </c>
      <c r="P3931" s="39">
        <f t="shared" si="432"/>
        <v>32.36</v>
      </c>
      <c r="Q3931" s="39" t="s">
        <v>8346</v>
      </c>
      <c r="R3931" s="39" t="s">
        <v>8316</v>
      </c>
      <c r="S3931" s="42">
        <f t="shared" si="427"/>
        <v>42601.827144270836</v>
      </c>
      <c r="T3931" s="42">
        <f t="shared" si="428"/>
        <v>42631.827144270836</v>
      </c>
      <c r="U3931" s="40">
        <f t="shared" si="429"/>
        <v>2016</v>
      </c>
      <c r="V3931" s="40">
        <f t="shared" si="430"/>
        <v>2016</v>
      </c>
      <c r="W3931" s="50">
        <f t="shared" si="433"/>
        <v>30</v>
      </c>
    </row>
    <row r="3932" spans="1:23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13">
        <f t="shared" si="431"/>
        <v>0</v>
      </c>
      <c r="P3932" s="39">
        <f t="shared" si="432"/>
        <v>0</v>
      </c>
      <c r="Q3932" s="39" t="s">
        <v>8346</v>
      </c>
      <c r="R3932" s="39" t="s">
        <v>8316</v>
      </c>
      <c r="S3932" s="42">
        <f t="shared" si="427"/>
        <v>42433.338760046296</v>
      </c>
      <c r="T3932" s="42">
        <f t="shared" si="428"/>
        <v>42461.250004629634</v>
      </c>
      <c r="U3932" s="40">
        <f t="shared" si="429"/>
        <v>2016</v>
      </c>
      <c r="V3932" s="40">
        <f t="shared" si="430"/>
        <v>2016</v>
      </c>
      <c r="W3932" s="50">
        <f t="shared" si="433"/>
        <v>27.911244583337975</v>
      </c>
    </row>
    <row r="3933" spans="1:23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13">
        <f t="shared" si="431"/>
        <v>0</v>
      </c>
      <c r="P3933" s="39">
        <f t="shared" si="432"/>
        <v>0</v>
      </c>
      <c r="Q3933" s="39" t="s">
        <v>8346</v>
      </c>
      <c r="R3933" s="39" t="s">
        <v>8316</v>
      </c>
      <c r="S3933" s="42">
        <f t="shared" si="427"/>
        <v>42228.151709571757</v>
      </c>
      <c r="T3933" s="42">
        <f t="shared" si="428"/>
        <v>42253.151709571757</v>
      </c>
      <c r="U3933" s="40">
        <f t="shared" si="429"/>
        <v>2015</v>
      </c>
      <c r="V3933" s="40">
        <f t="shared" si="430"/>
        <v>2015</v>
      </c>
      <c r="W3933" s="50">
        <f t="shared" si="433"/>
        <v>25</v>
      </c>
    </row>
    <row r="3934" spans="1:23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13">
        <f t="shared" si="431"/>
        <v>0</v>
      </c>
      <c r="P3934" s="39">
        <f t="shared" si="432"/>
        <v>1</v>
      </c>
      <c r="Q3934" s="39" t="s">
        <v>8346</v>
      </c>
      <c r="R3934" s="39" t="s">
        <v>8316</v>
      </c>
      <c r="S3934" s="42">
        <f t="shared" si="427"/>
        <v>42415.168575972224</v>
      </c>
      <c r="T3934" s="42">
        <f t="shared" si="428"/>
        <v>42445.126902361109</v>
      </c>
      <c r="U3934" s="40">
        <f t="shared" si="429"/>
        <v>2016</v>
      </c>
      <c r="V3934" s="40">
        <f t="shared" si="430"/>
        <v>2016</v>
      </c>
      <c r="W3934" s="50">
        <f t="shared" si="433"/>
        <v>29.958326388885325</v>
      </c>
    </row>
    <row r="3935" spans="1:23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13">
        <f t="shared" si="431"/>
        <v>16</v>
      </c>
      <c r="P3935" s="39">
        <f t="shared" si="432"/>
        <v>91.83</v>
      </c>
      <c r="Q3935" s="39" t="s">
        <v>8346</v>
      </c>
      <c r="R3935" s="39" t="s">
        <v>8316</v>
      </c>
      <c r="S3935" s="42">
        <f t="shared" si="427"/>
        <v>42538.968313217592</v>
      </c>
      <c r="T3935" s="42">
        <f t="shared" si="428"/>
        <v>42568.029863194446</v>
      </c>
      <c r="U3935" s="40">
        <f t="shared" si="429"/>
        <v>2016</v>
      </c>
      <c r="V3935" s="40">
        <f t="shared" si="430"/>
        <v>2016</v>
      </c>
      <c r="W3935" s="50">
        <f t="shared" si="433"/>
        <v>29.061549976853712</v>
      </c>
    </row>
    <row r="3936" spans="1:23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13">
        <f t="shared" si="431"/>
        <v>11</v>
      </c>
      <c r="P3936" s="39">
        <f t="shared" si="432"/>
        <v>45.83</v>
      </c>
      <c r="Q3936" s="39" t="s">
        <v>8346</v>
      </c>
      <c r="R3936" s="39" t="s">
        <v>8316</v>
      </c>
      <c r="S3936" s="42">
        <f t="shared" si="427"/>
        <v>42233.671755081014</v>
      </c>
      <c r="T3936" s="42">
        <f t="shared" si="428"/>
        <v>42278.541671296298</v>
      </c>
      <c r="U3936" s="40">
        <f t="shared" si="429"/>
        <v>2015</v>
      </c>
      <c r="V3936" s="40">
        <f t="shared" si="430"/>
        <v>2015</v>
      </c>
      <c r="W3936" s="50">
        <f t="shared" si="433"/>
        <v>44.86991621528432</v>
      </c>
    </row>
    <row r="3937" spans="1:23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13">
        <f t="shared" si="431"/>
        <v>44</v>
      </c>
      <c r="P3937" s="39">
        <f t="shared" si="432"/>
        <v>57.17</v>
      </c>
      <c r="Q3937" s="39" t="s">
        <v>8346</v>
      </c>
      <c r="R3937" s="39" t="s">
        <v>8316</v>
      </c>
      <c r="S3937" s="42">
        <f t="shared" si="427"/>
        <v>42221.656788726847</v>
      </c>
      <c r="T3937" s="42">
        <f t="shared" si="428"/>
        <v>42281.656788726847</v>
      </c>
      <c r="U3937" s="40">
        <f t="shared" si="429"/>
        <v>2015</v>
      </c>
      <c r="V3937" s="40">
        <f t="shared" si="430"/>
        <v>2015</v>
      </c>
      <c r="W3937" s="50">
        <f t="shared" si="433"/>
        <v>60</v>
      </c>
    </row>
    <row r="3938" spans="1:23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13">
        <f t="shared" si="431"/>
        <v>0</v>
      </c>
      <c r="P3938" s="39">
        <f t="shared" si="432"/>
        <v>0</v>
      </c>
      <c r="Q3938" s="39" t="s">
        <v>8346</v>
      </c>
      <c r="R3938" s="39" t="s">
        <v>8316</v>
      </c>
      <c r="S3938" s="42">
        <f t="shared" si="427"/>
        <v>42675.262964351845</v>
      </c>
      <c r="T3938" s="42">
        <f t="shared" si="428"/>
        <v>42705.304637962967</v>
      </c>
      <c r="U3938" s="40">
        <f t="shared" si="429"/>
        <v>2016</v>
      </c>
      <c r="V3938" s="40">
        <f t="shared" si="430"/>
        <v>2016</v>
      </c>
      <c r="W3938" s="50">
        <f t="shared" si="433"/>
        <v>30.041673611121951</v>
      </c>
    </row>
    <row r="3939" spans="1:23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13">
        <f t="shared" si="431"/>
        <v>86</v>
      </c>
      <c r="P3939" s="39">
        <f t="shared" si="432"/>
        <v>248.5</v>
      </c>
      <c r="Q3939" s="39" t="s">
        <v>8346</v>
      </c>
      <c r="R3939" s="39" t="s">
        <v>8316</v>
      </c>
      <c r="S3939" s="42">
        <f t="shared" si="427"/>
        <v>42534.631487962964</v>
      </c>
      <c r="T3939" s="42">
        <f t="shared" si="428"/>
        <v>42562.631490277781</v>
      </c>
      <c r="U3939" s="40">
        <f t="shared" si="429"/>
        <v>2016</v>
      </c>
      <c r="V3939" s="40">
        <f t="shared" si="430"/>
        <v>2016</v>
      </c>
      <c r="W3939" s="50">
        <f t="shared" si="433"/>
        <v>28.000002314816811</v>
      </c>
    </row>
    <row r="3940" spans="1:23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13">
        <f t="shared" si="431"/>
        <v>12</v>
      </c>
      <c r="P3940" s="39">
        <f t="shared" si="432"/>
        <v>79.400000000000006</v>
      </c>
      <c r="Q3940" s="39" t="s">
        <v>8346</v>
      </c>
      <c r="R3940" s="39" t="s">
        <v>8316</v>
      </c>
      <c r="S3940" s="42">
        <f t="shared" si="427"/>
        <v>42151.905718217589</v>
      </c>
      <c r="T3940" s="42">
        <f t="shared" si="428"/>
        <v>42182.905722847223</v>
      </c>
      <c r="U3940" s="40">
        <f t="shared" si="429"/>
        <v>2015</v>
      </c>
      <c r="V3940" s="40">
        <f t="shared" si="430"/>
        <v>2015</v>
      </c>
      <c r="W3940" s="50">
        <f t="shared" si="433"/>
        <v>31.000004629633622</v>
      </c>
    </row>
    <row r="3941" spans="1:23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13">
        <f t="shared" si="431"/>
        <v>0</v>
      </c>
      <c r="P3941" s="39">
        <f t="shared" si="432"/>
        <v>5</v>
      </c>
      <c r="Q3941" s="39" t="s">
        <v>8346</v>
      </c>
      <c r="R3941" s="39" t="s">
        <v>8316</v>
      </c>
      <c r="S3941" s="42">
        <f t="shared" si="427"/>
        <v>41915.400231238425</v>
      </c>
      <c r="T3941" s="42">
        <f t="shared" si="428"/>
        <v>41919.187502314817</v>
      </c>
      <c r="U3941" s="40">
        <f t="shared" si="429"/>
        <v>2014</v>
      </c>
      <c r="V3941" s="40">
        <f t="shared" si="430"/>
        <v>2014</v>
      </c>
      <c r="W3941" s="50">
        <f t="shared" si="433"/>
        <v>3.7872710763913346</v>
      </c>
    </row>
    <row r="3942" spans="1:23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13">
        <f t="shared" si="431"/>
        <v>0</v>
      </c>
      <c r="P3942" s="39">
        <f t="shared" si="432"/>
        <v>5.5</v>
      </c>
      <c r="Q3942" s="39" t="s">
        <v>8346</v>
      </c>
      <c r="R3942" s="39" t="s">
        <v>8316</v>
      </c>
      <c r="S3942" s="42">
        <f t="shared" si="427"/>
        <v>41961.492492488425</v>
      </c>
      <c r="T3942" s="42">
        <f t="shared" si="428"/>
        <v>42006.492492488425</v>
      </c>
      <c r="U3942" s="40">
        <f t="shared" si="429"/>
        <v>2015</v>
      </c>
      <c r="V3942" s="40">
        <f t="shared" si="430"/>
        <v>2014</v>
      </c>
      <c r="W3942" s="50">
        <f t="shared" si="433"/>
        <v>45</v>
      </c>
    </row>
    <row r="3943" spans="1:23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13">
        <f t="shared" si="431"/>
        <v>1</v>
      </c>
      <c r="P3943" s="39">
        <f t="shared" si="432"/>
        <v>25</v>
      </c>
      <c r="Q3943" s="39" t="s">
        <v>8346</v>
      </c>
      <c r="R3943" s="39" t="s">
        <v>8316</v>
      </c>
      <c r="S3943" s="42">
        <f t="shared" si="427"/>
        <v>41940.587235381943</v>
      </c>
      <c r="T3943" s="42">
        <f t="shared" si="428"/>
        <v>41968.041668981481</v>
      </c>
      <c r="U3943" s="40">
        <f t="shared" si="429"/>
        <v>2014</v>
      </c>
      <c r="V3943" s="40">
        <f t="shared" si="430"/>
        <v>2014</v>
      </c>
      <c r="W3943" s="50">
        <f t="shared" si="433"/>
        <v>27.454433599537879</v>
      </c>
    </row>
    <row r="3944" spans="1:23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13">
        <f t="shared" si="431"/>
        <v>0</v>
      </c>
      <c r="P3944" s="39">
        <f t="shared" si="432"/>
        <v>0</v>
      </c>
      <c r="Q3944" s="39" t="s">
        <v>8346</v>
      </c>
      <c r="R3944" s="39" t="s">
        <v>8316</v>
      </c>
      <c r="S3944" s="42">
        <f t="shared" si="427"/>
        <v>42111.904107800925</v>
      </c>
      <c r="T3944" s="42">
        <f t="shared" si="428"/>
        <v>42171.904107800925</v>
      </c>
      <c r="U3944" s="40">
        <f t="shared" si="429"/>
        <v>2015</v>
      </c>
      <c r="V3944" s="40">
        <f t="shared" si="430"/>
        <v>2015</v>
      </c>
      <c r="W3944" s="50">
        <f t="shared" si="433"/>
        <v>60</v>
      </c>
    </row>
    <row r="3945" spans="1:23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13">
        <f t="shared" si="431"/>
        <v>36</v>
      </c>
      <c r="P3945" s="39">
        <f t="shared" si="432"/>
        <v>137.08000000000001</v>
      </c>
      <c r="Q3945" s="39" t="s">
        <v>8346</v>
      </c>
      <c r="R3945" s="39" t="s">
        <v>8316</v>
      </c>
      <c r="S3945" s="42">
        <f t="shared" si="427"/>
        <v>42279.77856791667</v>
      </c>
      <c r="T3945" s="42">
        <f t="shared" si="428"/>
        <v>42310.701388888891</v>
      </c>
      <c r="U3945" s="40">
        <f t="shared" si="429"/>
        <v>2015</v>
      </c>
      <c r="V3945" s="40">
        <f t="shared" si="430"/>
        <v>2015</v>
      </c>
      <c r="W3945" s="50">
        <f t="shared" si="433"/>
        <v>30.922820972220507</v>
      </c>
    </row>
    <row r="3946" spans="1:23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13">
        <f t="shared" si="431"/>
        <v>0</v>
      </c>
      <c r="P3946" s="39">
        <f t="shared" si="432"/>
        <v>0</v>
      </c>
      <c r="Q3946" s="39" t="s">
        <v>8346</v>
      </c>
      <c r="R3946" s="39" t="s">
        <v>8316</v>
      </c>
      <c r="S3946" s="42">
        <f t="shared" si="427"/>
        <v>42213.662915219902</v>
      </c>
      <c r="T3946" s="42">
        <f t="shared" si="428"/>
        <v>42243.662915219902</v>
      </c>
      <c r="U3946" s="40">
        <f t="shared" si="429"/>
        <v>2015</v>
      </c>
      <c r="V3946" s="40">
        <f t="shared" si="430"/>
        <v>2015</v>
      </c>
      <c r="W3946" s="50">
        <f t="shared" si="433"/>
        <v>30</v>
      </c>
    </row>
    <row r="3947" spans="1:23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13">
        <f t="shared" si="431"/>
        <v>0</v>
      </c>
      <c r="P3947" s="39">
        <f t="shared" si="432"/>
        <v>5</v>
      </c>
      <c r="Q3947" s="39" t="s">
        <v>8346</v>
      </c>
      <c r="R3947" s="39" t="s">
        <v>8316</v>
      </c>
      <c r="S3947" s="42">
        <f t="shared" si="427"/>
        <v>42109.801716064816</v>
      </c>
      <c r="T3947" s="42">
        <f t="shared" si="428"/>
        <v>42139.801716064816</v>
      </c>
      <c r="U3947" s="40">
        <f t="shared" si="429"/>
        <v>2015</v>
      </c>
      <c r="V3947" s="40">
        <f t="shared" si="430"/>
        <v>2015</v>
      </c>
      <c r="W3947" s="50">
        <f t="shared" si="433"/>
        <v>30</v>
      </c>
    </row>
    <row r="3948" spans="1:23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13">
        <f t="shared" si="431"/>
        <v>3</v>
      </c>
      <c r="P3948" s="39">
        <f t="shared" si="432"/>
        <v>39</v>
      </c>
      <c r="Q3948" s="39" t="s">
        <v>8346</v>
      </c>
      <c r="R3948" s="39" t="s">
        <v>8316</v>
      </c>
      <c r="S3948" s="42">
        <f t="shared" si="427"/>
        <v>42031.833597476856</v>
      </c>
      <c r="T3948" s="42">
        <f t="shared" si="428"/>
        <v>42063.333337962962</v>
      </c>
      <c r="U3948" s="40">
        <f t="shared" si="429"/>
        <v>2015</v>
      </c>
      <c r="V3948" s="40">
        <f t="shared" si="430"/>
        <v>2015</v>
      </c>
      <c r="W3948" s="50">
        <f t="shared" si="433"/>
        <v>31.49974048610602</v>
      </c>
    </row>
    <row r="3949" spans="1:23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13">
        <f t="shared" si="431"/>
        <v>3</v>
      </c>
      <c r="P3949" s="39">
        <f t="shared" si="432"/>
        <v>50.5</v>
      </c>
      <c r="Q3949" s="39" t="s">
        <v>8346</v>
      </c>
      <c r="R3949" s="39" t="s">
        <v>8316</v>
      </c>
      <c r="S3949" s="42">
        <f t="shared" si="427"/>
        <v>42615.142878981482</v>
      </c>
      <c r="T3949" s="42">
        <f t="shared" si="428"/>
        <v>42645.142878981482</v>
      </c>
      <c r="U3949" s="40">
        <f t="shared" si="429"/>
        <v>2016</v>
      </c>
      <c r="V3949" s="40">
        <f t="shared" si="430"/>
        <v>2016</v>
      </c>
      <c r="W3949" s="50">
        <f t="shared" si="433"/>
        <v>30</v>
      </c>
    </row>
    <row r="3950" spans="1:23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13">
        <f t="shared" si="431"/>
        <v>0</v>
      </c>
      <c r="P3950" s="39">
        <f t="shared" si="432"/>
        <v>0</v>
      </c>
      <c r="Q3950" s="39" t="s">
        <v>8346</v>
      </c>
      <c r="R3950" s="39" t="s">
        <v>8316</v>
      </c>
      <c r="S3950" s="42">
        <f t="shared" si="427"/>
        <v>41829.325499108796</v>
      </c>
      <c r="T3950" s="42">
        <f t="shared" si="428"/>
        <v>41889.325499108796</v>
      </c>
      <c r="U3950" s="40">
        <f t="shared" si="429"/>
        <v>2014</v>
      </c>
      <c r="V3950" s="40">
        <f t="shared" si="430"/>
        <v>2014</v>
      </c>
      <c r="W3950" s="50">
        <f t="shared" si="433"/>
        <v>60</v>
      </c>
    </row>
    <row r="3951" spans="1:23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13">
        <f t="shared" si="431"/>
        <v>16</v>
      </c>
      <c r="P3951" s="39">
        <f t="shared" si="432"/>
        <v>49.28</v>
      </c>
      <c r="Q3951" s="39" t="s">
        <v>8346</v>
      </c>
      <c r="R3951" s="39" t="s">
        <v>8316</v>
      </c>
      <c r="S3951" s="42">
        <f t="shared" si="427"/>
        <v>42016.120615983797</v>
      </c>
      <c r="T3951" s="42">
        <f t="shared" si="428"/>
        <v>42046.120615983797</v>
      </c>
      <c r="U3951" s="40">
        <f t="shared" si="429"/>
        <v>2015</v>
      </c>
      <c r="V3951" s="40">
        <f t="shared" si="430"/>
        <v>2015</v>
      </c>
      <c r="W3951" s="50">
        <f t="shared" si="433"/>
        <v>30</v>
      </c>
    </row>
    <row r="3952" spans="1:23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13">
        <f t="shared" si="431"/>
        <v>1</v>
      </c>
      <c r="P3952" s="39">
        <f t="shared" si="432"/>
        <v>25</v>
      </c>
      <c r="Q3952" s="39" t="s">
        <v>8346</v>
      </c>
      <c r="R3952" s="39" t="s">
        <v>8316</v>
      </c>
      <c r="S3952" s="42">
        <f t="shared" si="427"/>
        <v>42439.702322685189</v>
      </c>
      <c r="T3952" s="42">
        <f t="shared" si="428"/>
        <v>42468.774311342597</v>
      </c>
      <c r="U3952" s="40">
        <f t="shared" si="429"/>
        <v>2016</v>
      </c>
      <c r="V3952" s="40">
        <f t="shared" si="430"/>
        <v>2016</v>
      </c>
      <c r="W3952" s="50">
        <f t="shared" si="433"/>
        <v>29.071988657407928</v>
      </c>
    </row>
    <row r="3953" spans="1:23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13">
        <f t="shared" si="431"/>
        <v>0</v>
      </c>
      <c r="P3953" s="39">
        <f t="shared" si="432"/>
        <v>1</v>
      </c>
      <c r="Q3953" s="39" t="s">
        <v>8346</v>
      </c>
      <c r="R3953" s="39" t="s">
        <v>8316</v>
      </c>
      <c r="S3953" s="42">
        <f t="shared" si="427"/>
        <v>42433.825728495372</v>
      </c>
      <c r="T3953" s="42">
        <f t="shared" si="428"/>
        <v>42493.784054884265</v>
      </c>
      <c r="U3953" s="40">
        <f t="shared" si="429"/>
        <v>2016</v>
      </c>
      <c r="V3953" s="40">
        <f t="shared" si="430"/>
        <v>2016</v>
      </c>
      <c r="W3953" s="50">
        <f t="shared" si="433"/>
        <v>59.958326388892601</v>
      </c>
    </row>
    <row r="3954" spans="1:23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13">
        <f t="shared" si="431"/>
        <v>0</v>
      </c>
      <c r="P3954" s="39">
        <f t="shared" si="432"/>
        <v>25</v>
      </c>
      <c r="Q3954" s="39" t="s">
        <v>8346</v>
      </c>
      <c r="R3954" s="39" t="s">
        <v>8316</v>
      </c>
      <c r="S3954" s="42">
        <f t="shared" si="427"/>
        <v>42243.790403819447</v>
      </c>
      <c r="T3954" s="42">
        <f t="shared" si="428"/>
        <v>42303.790403819447</v>
      </c>
      <c r="U3954" s="40">
        <f t="shared" si="429"/>
        <v>2015</v>
      </c>
      <c r="V3954" s="40">
        <f t="shared" si="430"/>
        <v>2015</v>
      </c>
      <c r="W3954" s="50">
        <f t="shared" si="433"/>
        <v>60</v>
      </c>
    </row>
    <row r="3955" spans="1:23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13">
        <f t="shared" si="431"/>
        <v>0</v>
      </c>
      <c r="P3955" s="39">
        <f t="shared" si="432"/>
        <v>0</v>
      </c>
      <c r="Q3955" s="39" t="s">
        <v>8346</v>
      </c>
      <c r="R3955" s="39" t="s">
        <v>8316</v>
      </c>
      <c r="S3955" s="42">
        <f t="shared" si="427"/>
        <v>42550.048455856479</v>
      </c>
      <c r="T3955" s="42">
        <f t="shared" si="428"/>
        <v>42580.978483101848</v>
      </c>
      <c r="U3955" s="40">
        <f t="shared" si="429"/>
        <v>2016</v>
      </c>
      <c r="V3955" s="40">
        <f t="shared" si="430"/>
        <v>2016</v>
      </c>
      <c r="W3955" s="50">
        <f t="shared" si="433"/>
        <v>30.930027245369274</v>
      </c>
    </row>
    <row r="3956" spans="1:23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13">
        <f t="shared" si="431"/>
        <v>0</v>
      </c>
      <c r="P3956" s="39">
        <f t="shared" si="432"/>
        <v>0</v>
      </c>
      <c r="Q3956" s="39" t="s">
        <v>8346</v>
      </c>
      <c r="R3956" s="39" t="s">
        <v>8316</v>
      </c>
      <c r="S3956" s="42">
        <f t="shared" si="427"/>
        <v>41774.651206759256</v>
      </c>
      <c r="T3956" s="42">
        <f t="shared" si="428"/>
        <v>41834.651206759256</v>
      </c>
      <c r="U3956" s="40">
        <f t="shared" si="429"/>
        <v>2014</v>
      </c>
      <c r="V3956" s="40">
        <f t="shared" si="430"/>
        <v>2014</v>
      </c>
      <c r="W3956" s="50">
        <f t="shared" si="433"/>
        <v>60</v>
      </c>
    </row>
    <row r="3957" spans="1:23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13">
        <f t="shared" si="431"/>
        <v>24</v>
      </c>
      <c r="P3957" s="39">
        <f t="shared" si="432"/>
        <v>53.13</v>
      </c>
      <c r="Q3957" s="39" t="s">
        <v>8346</v>
      </c>
      <c r="R3957" s="39" t="s">
        <v>8316</v>
      </c>
      <c r="S3957" s="42">
        <f t="shared" si="427"/>
        <v>42306.848855798613</v>
      </c>
      <c r="T3957" s="42">
        <f t="shared" si="428"/>
        <v>42336.89052940972</v>
      </c>
      <c r="U3957" s="40">
        <f t="shared" si="429"/>
        <v>2015</v>
      </c>
      <c r="V3957" s="40">
        <f t="shared" si="430"/>
        <v>2015</v>
      </c>
      <c r="W3957" s="50">
        <f t="shared" si="433"/>
        <v>30.041673611107399</v>
      </c>
    </row>
    <row r="3958" spans="1:23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13">
        <f t="shared" si="431"/>
        <v>0</v>
      </c>
      <c r="P3958" s="39">
        <f t="shared" si="432"/>
        <v>0</v>
      </c>
      <c r="Q3958" s="39" t="s">
        <v>8346</v>
      </c>
      <c r="R3958" s="39" t="s">
        <v>8316</v>
      </c>
      <c r="S3958" s="42">
        <f t="shared" si="427"/>
        <v>42457.93203387731</v>
      </c>
      <c r="T3958" s="42">
        <f t="shared" si="428"/>
        <v>42485.013895833326</v>
      </c>
      <c r="U3958" s="40">
        <f t="shared" si="429"/>
        <v>2016</v>
      </c>
      <c r="V3958" s="40">
        <f t="shared" si="430"/>
        <v>2016</v>
      </c>
      <c r="W3958" s="50">
        <f t="shared" si="433"/>
        <v>27.081861956015928</v>
      </c>
    </row>
    <row r="3959" spans="1:23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13">
        <f t="shared" si="431"/>
        <v>0</v>
      </c>
      <c r="P3959" s="39">
        <f t="shared" si="432"/>
        <v>7</v>
      </c>
      <c r="Q3959" s="39" t="s">
        <v>8346</v>
      </c>
      <c r="R3959" s="39" t="s">
        <v>8316</v>
      </c>
      <c r="S3959" s="42">
        <f t="shared" si="427"/>
        <v>42513.976330486112</v>
      </c>
      <c r="T3959" s="42">
        <f t="shared" si="428"/>
        <v>42559.976323541669</v>
      </c>
      <c r="U3959" s="40">
        <f t="shared" si="429"/>
        <v>2016</v>
      </c>
      <c r="V3959" s="40">
        <f t="shared" si="430"/>
        <v>2016</v>
      </c>
      <c r="W3959" s="50">
        <f t="shared" si="433"/>
        <v>45.999993055556843</v>
      </c>
    </row>
    <row r="3960" spans="1:23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13">
        <f t="shared" si="431"/>
        <v>32</v>
      </c>
      <c r="P3960" s="39">
        <f t="shared" si="432"/>
        <v>40.06</v>
      </c>
      <c r="Q3960" s="39" t="s">
        <v>8346</v>
      </c>
      <c r="R3960" s="39" t="s">
        <v>8316</v>
      </c>
      <c r="S3960" s="42">
        <f t="shared" si="427"/>
        <v>41816.950380925926</v>
      </c>
      <c r="T3960" s="42">
        <f t="shared" si="428"/>
        <v>41853.583333333336</v>
      </c>
      <c r="U3960" s="40">
        <f t="shared" si="429"/>
        <v>2014</v>
      </c>
      <c r="V3960" s="40">
        <f t="shared" si="430"/>
        <v>2014</v>
      </c>
      <c r="W3960" s="50">
        <f t="shared" si="433"/>
        <v>36.632952407409903</v>
      </c>
    </row>
    <row r="3961" spans="1:23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13">
        <f t="shared" si="431"/>
        <v>24</v>
      </c>
      <c r="P3961" s="39">
        <f t="shared" si="432"/>
        <v>24.33</v>
      </c>
      <c r="Q3961" s="39" t="s">
        <v>8346</v>
      </c>
      <c r="R3961" s="39" t="s">
        <v>8316</v>
      </c>
      <c r="S3961" s="42">
        <f t="shared" si="427"/>
        <v>41880.788849027776</v>
      </c>
      <c r="T3961" s="42">
        <f t="shared" si="428"/>
        <v>41910.788849027776</v>
      </c>
      <c r="U3961" s="40">
        <f t="shared" si="429"/>
        <v>2014</v>
      </c>
      <c r="V3961" s="40">
        <f t="shared" si="430"/>
        <v>2014</v>
      </c>
      <c r="W3961" s="50">
        <f t="shared" si="433"/>
        <v>30</v>
      </c>
    </row>
    <row r="3962" spans="1:23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13">
        <f t="shared" si="431"/>
        <v>2</v>
      </c>
      <c r="P3962" s="39">
        <f t="shared" si="432"/>
        <v>11.25</v>
      </c>
      <c r="Q3962" s="39" t="s">
        <v>8346</v>
      </c>
      <c r="R3962" s="39" t="s">
        <v>8316</v>
      </c>
      <c r="S3962" s="42">
        <f t="shared" si="427"/>
        <v>42342.845558518515</v>
      </c>
      <c r="T3962" s="42">
        <f t="shared" si="428"/>
        <v>42372.845558518515</v>
      </c>
      <c r="U3962" s="40">
        <f t="shared" si="429"/>
        <v>2016</v>
      </c>
      <c r="V3962" s="40">
        <f t="shared" si="430"/>
        <v>2015</v>
      </c>
      <c r="W3962" s="50">
        <f t="shared" si="433"/>
        <v>30</v>
      </c>
    </row>
    <row r="3963" spans="1:23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13">
        <f t="shared" si="431"/>
        <v>0</v>
      </c>
      <c r="P3963" s="39">
        <f t="shared" si="432"/>
        <v>10.5</v>
      </c>
      <c r="Q3963" s="39" t="s">
        <v>8346</v>
      </c>
      <c r="R3963" s="39" t="s">
        <v>8316</v>
      </c>
      <c r="S3963" s="42">
        <f t="shared" si="427"/>
        <v>41745.891324189812</v>
      </c>
      <c r="T3963" s="42">
        <f t="shared" si="428"/>
        <v>41767.891321875002</v>
      </c>
      <c r="U3963" s="40">
        <f t="shared" si="429"/>
        <v>2014</v>
      </c>
      <c r="V3963" s="40">
        <f t="shared" si="430"/>
        <v>2014</v>
      </c>
      <c r="W3963" s="50">
        <f t="shared" si="433"/>
        <v>21.999997685190465</v>
      </c>
    </row>
    <row r="3964" spans="1:23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13">
        <f t="shared" si="431"/>
        <v>3</v>
      </c>
      <c r="P3964" s="39">
        <f t="shared" si="432"/>
        <v>15</v>
      </c>
      <c r="Q3964" s="39" t="s">
        <v>8346</v>
      </c>
      <c r="R3964" s="39" t="s">
        <v>8316</v>
      </c>
      <c r="S3964" s="42">
        <f t="shared" si="427"/>
        <v>42311.621464050928</v>
      </c>
      <c r="T3964" s="42">
        <f t="shared" si="428"/>
        <v>42336.621464050928</v>
      </c>
      <c r="U3964" s="40">
        <f t="shared" si="429"/>
        <v>2015</v>
      </c>
      <c r="V3964" s="40">
        <f t="shared" si="430"/>
        <v>2015</v>
      </c>
      <c r="W3964" s="50">
        <f t="shared" si="433"/>
        <v>25</v>
      </c>
    </row>
    <row r="3965" spans="1:23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13">
        <f t="shared" si="431"/>
        <v>0</v>
      </c>
      <c r="P3965" s="39">
        <f t="shared" si="432"/>
        <v>0</v>
      </c>
      <c r="Q3965" s="39" t="s">
        <v>8346</v>
      </c>
      <c r="R3965" s="39" t="s">
        <v>8316</v>
      </c>
      <c r="S3965" s="42">
        <f t="shared" si="427"/>
        <v>42296.154133298609</v>
      </c>
      <c r="T3965" s="42">
        <f t="shared" si="428"/>
        <v>42326.195806909724</v>
      </c>
      <c r="U3965" s="40">
        <f t="shared" si="429"/>
        <v>2015</v>
      </c>
      <c r="V3965" s="40">
        <f t="shared" si="430"/>
        <v>2015</v>
      </c>
      <c r="W3965" s="50">
        <f t="shared" si="433"/>
        <v>30.041673611114675</v>
      </c>
    </row>
    <row r="3966" spans="1:23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13">
        <f t="shared" si="431"/>
        <v>6</v>
      </c>
      <c r="P3966" s="39">
        <f t="shared" si="432"/>
        <v>42</v>
      </c>
      <c r="Q3966" s="39" t="s">
        <v>8346</v>
      </c>
      <c r="R3966" s="39" t="s">
        <v>8316</v>
      </c>
      <c r="S3966" s="42">
        <f t="shared" si="427"/>
        <v>42053.722071597222</v>
      </c>
      <c r="T3966" s="42">
        <f t="shared" si="428"/>
        <v>42113.680397986114</v>
      </c>
      <c r="U3966" s="40">
        <f t="shared" si="429"/>
        <v>2015</v>
      </c>
      <c r="V3966" s="40">
        <f t="shared" si="430"/>
        <v>2015</v>
      </c>
      <c r="W3966" s="50">
        <f t="shared" si="433"/>
        <v>59.958326388892601</v>
      </c>
    </row>
    <row r="3967" spans="1:23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13">
        <f t="shared" si="431"/>
        <v>14</v>
      </c>
      <c r="P3967" s="39">
        <f t="shared" si="432"/>
        <v>71.25</v>
      </c>
      <c r="Q3967" s="39" t="s">
        <v>8346</v>
      </c>
      <c r="R3967" s="39" t="s">
        <v>8316</v>
      </c>
      <c r="S3967" s="42">
        <f t="shared" si="427"/>
        <v>42414.235884027774</v>
      </c>
      <c r="T3967" s="42">
        <f t="shared" si="428"/>
        <v>42474.194221990736</v>
      </c>
      <c r="U3967" s="40">
        <f t="shared" si="429"/>
        <v>2016</v>
      </c>
      <c r="V3967" s="40">
        <f t="shared" si="430"/>
        <v>2016</v>
      </c>
      <c r="W3967" s="50">
        <f t="shared" si="433"/>
        <v>59.958337962962105</v>
      </c>
    </row>
    <row r="3968" spans="1:23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13">
        <f t="shared" si="431"/>
        <v>1</v>
      </c>
      <c r="P3968" s="39">
        <f t="shared" si="432"/>
        <v>22.5</v>
      </c>
      <c r="Q3968" s="39" t="s">
        <v>8346</v>
      </c>
      <c r="R3968" s="39" t="s">
        <v>8316</v>
      </c>
      <c r="S3968" s="42">
        <f t="shared" si="427"/>
        <v>41801.71155414352</v>
      </c>
      <c r="T3968" s="42">
        <f t="shared" si="428"/>
        <v>41844.124314120374</v>
      </c>
      <c r="U3968" s="40">
        <f t="shared" si="429"/>
        <v>2014</v>
      </c>
      <c r="V3968" s="40">
        <f t="shared" si="430"/>
        <v>2014</v>
      </c>
      <c r="W3968" s="50">
        <f t="shared" si="433"/>
        <v>42.412759976854431</v>
      </c>
    </row>
    <row r="3969" spans="1:23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13">
        <f t="shared" si="431"/>
        <v>24</v>
      </c>
      <c r="P3969" s="39">
        <f t="shared" si="432"/>
        <v>41</v>
      </c>
      <c r="Q3969" s="39" t="s">
        <v>8346</v>
      </c>
      <c r="R3969" s="39" t="s">
        <v>8316</v>
      </c>
      <c r="S3969" s="42">
        <f t="shared" si="427"/>
        <v>42770.290596145831</v>
      </c>
      <c r="T3969" s="42">
        <f t="shared" si="428"/>
        <v>42800.290596145831</v>
      </c>
      <c r="U3969" s="40">
        <f t="shared" si="429"/>
        <v>2017</v>
      </c>
      <c r="V3969" s="40">
        <f t="shared" si="430"/>
        <v>2017</v>
      </c>
      <c r="W3969" s="50">
        <f t="shared" si="433"/>
        <v>30</v>
      </c>
    </row>
    <row r="3970" spans="1:23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13">
        <f t="shared" si="431"/>
        <v>11</v>
      </c>
      <c r="P3970" s="39">
        <f t="shared" si="432"/>
        <v>47.91</v>
      </c>
      <c r="Q3970" s="39" t="s">
        <v>8346</v>
      </c>
      <c r="R3970" s="39" t="s">
        <v>8316</v>
      </c>
      <c r="S3970" s="42">
        <f t="shared" ref="S3970:S4033" si="434">((((LEFT(J3970,10) &amp; "." &amp; RIGHT(J3970,3))/60)/60)/24)+DATE(1970,1,1)</f>
        <v>42452.815667511575</v>
      </c>
      <c r="T3970" s="42">
        <f t="shared" ref="T3970:T4033" si="435">((((LEFT(I3970,10) &amp; "." &amp; RIGHT(I3970,3))/60)/60)/24)+DATE(1970,1,1)</f>
        <v>42512.815667511575</v>
      </c>
      <c r="U3970" s="40">
        <f t="shared" ref="U3970:U4033" si="436">YEAR(T3970)</f>
        <v>2016</v>
      </c>
      <c r="V3970" s="40">
        <f t="shared" ref="V3970:V4033" si="437">YEAR(S3970)</f>
        <v>2016</v>
      </c>
      <c r="W3970" s="50">
        <f t="shared" si="433"/>
        <v>60</v>
      </c>
    </row>
    <row r="3971" spans="1:23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13">
        <f t="shared" ref="O3971:O4034" si="438">IFERROR(ROUND(E3971/D3971*100,0),"no backers")</f>
        <v>7</v>
      </c>
      <c r="P3971" s="39">
        <f t="shared" ref="P3971:P4034" si="439">IFERROR(ROUND(E3971/L3971,2),0)</f>
        <v>35.17</v>
      </c>
      <c r="Q3971" s="39" t="s">
        <v>8346</v>
      </c>
      <c r="R3971" s="39" t="s">
        <v>8316</v>
      </c>
      <c r="S3971" s="42">
        <f t="shared" si="434"/>
        <v>42601.854706550919</v>
      </c>
      <c r="T3971" s="42">
        <f t="shared" si="435"/>
        <v>42611.163204861106</v>
      </c>
      <c r="U3971" s="40">
        <f t="shared" si="436"/>
        <v>2016</v>
      </c>
      <c r="V3971" s="40">
        <f t="shared" si="437"/>
        <v>2016</v>
      </c>
      <c r="W3971" s="50">
        <f t="shared" ref="W3971:W4034" si="440">T3971-S3971</f>
        <v>9.308498310187133</v>
      </c>
    </row>
    <row r="3972" spans="1:23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13">
        <f t="shared" si="438"/>
        <v>0</v>
      </c>
      <c r="P3972" s="39">
        <f t="shared" si="439"/>
        <v>5.5</v>
      </c>
      <c r="Q3972" s="39" t="s">
        <v>8346</v>
      </c>
      <c r="R3972" s="39" t="s">
        <v>8316</v>
      </c>
      <c r="S3972" s="42">
        <f t="shared" si="434"/>
        <v>42447.863562627317</v>
      </c>
      <c r="T3972" s="42">
        <f t="shared" si="435"/>
        <v>42477.863562627317</v>
      </c>
      <c r="U3972" s="40">
        <f t="shared" si="436"/>
        <v>2016</v>
      </c>
      <c r="V3972" s="40">
        <f t="shared" si="437"/>
        <v>2016</v>
      </c>
      <c r="W3972" s="50">
        <f t="shared" si="440"/>
        <v>30</v>
      </c>
    </row>
    <row r="3973" spans="1:23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13">
        <f t="shared" si="438"/>
        <v>1</v>
      </c>
      <c r="P3973" s="39">
        <f t="shared" si="439"/>
        <v>22.67</v>
      </c>
      <c r="Q3973" s="39" t="s">
        <v>8346</v>
      </c>
      <c r="R3973" s="39" t="s">
        <v>8316</v>
      </c>
      <c r="S3973" s="42">
        <f t="shared" si="434"/>
        <v>41811.536182013886</v>
      </c>
      <c r="T3973" s="42">
        <f t="shared" si="435"/>
        <v>41841.536182013886</v>
      </c>
      <c r="U3973" s="40">
        <f t="shared" si="436"/>
        <v>2014</v>
      </c>
      <c r="V3973" s="40">
        <f t="shared" si="437"/>
        <v>2014</v>
      </c>
      <c r="W3973" s="50">
        <f t="shared" si="440"/>
        <v>30</v>
      </c>
    </row>
    <row r="3974" spans="1:23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13">
        <f t="shared" si="438"/>
        <v>21</v>
      </c>
      <c r="P3974" s="39">
        <f t="shared" si="439"/>
        <v>26.38</v>
      </c>
      <c r="Q3974" s="39" t="s">
        <v>8346</v>
      </c>
      <c r="R3974" s="39" t="s">
        <v>8316</v>
      </c>
      <c r="S3974" s="42">
        <f t="shared" si="434"/>
        <v>41981.067530486107</v>
      </c>
      <c r="T3974" s="42">
        <f t="shared" si="435"/>
        <v>42041.067530486107</v>
      </c>
      <c r="U3974" s="40">
        <f t="shared" si="436"/>
        <v>2015</v>
      </c>
      <c r="V3974" s="40">
        <f t="shared" si="437"/>
        <v>2014</v>
      </c>
      <c r="W3974" s="50">
        <f t="shared" si="440"/>
        <v>60</v>
      </c>
    </row>
    <row r="3975" spans="1:23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13">
        <f t="shared" si="438"/>
        <v>78</v>
      </c>
      <c r="P3975" s="39">
        <f t="shared" si="439"/>
        <v>105.54</v>
      </c>
      <c r="Q3975" s="39" t="s">
        <v>8346</v>
      </c>
      <c r="R3975" s="39" t="s">
        <v>8316</v>
      </c>
      <c r="S3975" s="42">
        <f t="shared" si="434"/>
        <v>42469.684144791667</v>
      </c>
      <c r="T3975" s="42">
        <f t="shared" si="435"/>
        <v>42499.166671296298</v>
      </c>
      <c r="U3975" s="40">
        <f t="shared" si="436"/>
        <v>2016</v>
      </c>
      <c r="V3975" s="40">
        <f t="shared" si="437"/>
        <v>2016</v>
      </c>
      <c r="W3975" s="50">
        <f t="shared" si="440"/>
        <v>29.482526504631096</v>
      </c>
    </row>
    <row r="3976" spans="1:23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13">
        <f t="shared" si="438"/>
        <v>32</v>
      </c>
      <c r="P3976" s="39">
        <f t="shared" si="439"/>
        <v>29.09</v>
      </c>
      <c r="Q3976" s="39" t="s">
        <v>8346</v>
      </c>
      <c r="R3976" s="39" t="s">
        <v>8316</v>
      </c>
      <c r="S3976" s="42">
        <f t="shared" si="434"/>
        <v>42493.546861666662</v>
      </c>
      <c r="T3976" s="42">
        <f t="shared" si="435"/>
        <v>42523.546861666662</v>
      </c>
      <c r="U3976" s="40">
        <f t="shared" si="436"/>
        <v>2016</v>
      </c>
      <c r="V3976" s="40">
        <f t="shared" si="437"/>
        <v>2016</v>
      </c>
      <c r="W3976" s="50">
        <f t="shared" si="440"/>
        <v>30</v>
      </c>
    </row>
    <row r="3977" spans="1:23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13">
        <f t="shared" si="438"/>
        <v>0</v>
      </c>
      <c r="P3977" s="39">
        <f t="shared" si="439"/>
        <v>0</v>
      </c>
      <c r="Q3977" s="39" t="s">
        <v>8346</v>
      </c>
      <c r="R3977" s="39" t="s">
        <v>8316</v>
      </c>
      <c r="S3977" s="42">
        <f t="shared" si="434"/>
        <v>42534.866885393523</v>
      </c>
      <c r="T3977" s="42">
        <f t="shared" si="435"/>
        <v>42564.866885393523</v>
      </c>
      <c r="U3977" s="40">
        <f t="shared" si="436"/>
        <v>2016</v>
      </c>
      <c r="V3977" s="40">
        <f t="shared" si="437"/>
        <v>2016</v>
      </c>
      <c r="W3977" s="50">
        <f t="shared" si="440"/>
        <v>30</v>
      </c>
    </row>
    <row r="3978" spans="1:23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13">
        <f t="shared" si="438"/>
        <v>48</v>
      </c>
      <c r="P3978" s="39">
        <f t="shared" si="439"/>
        <v>62</v>
      </c>
      <c r="Q3978" s="39" t="s">
        <v>8346</v>
      </c>
      <c r="R3978" s="39" t="s">
        <v>8316</v>
      </c>
      <c r="S3978" s="42">
        <f t="shared" si="434"/>
        <v>41830.858351400464</v>
      </c>
      <c r="T3978" s="42">
        <f t="shared" si="435"/>
        <v>41852.291671296298</v>
      </c>
      <c r="U3978" s="40">
        <f t="shared" si="436"/>
        <v>2014</v>
      </c>
      <c r="V3978" s="40">
        <f t="shared" si="437"/>
        <v>2014</v>
      </c>
      <c r="W3978" s="50">
        <f t="shared" si="440"/>
        <v>21.433319895833847</v>
      </c>
    </row>
    <row r="3979" spans="1:23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13">
        <f t="shared" si="438"/>
        <v>1</v>
      </c>
      <c r="P3979" s="39">
        <f t="shared" si="439"/>
        <v>217.5</v>
      </c>
      <c r="Q3979" s="39" t="s">
        <v>8346</v>
      </c>
      <c r="R3979" s="39" t="s">
        <v>8316</v>
      </c>
      <c r="S3979" s="42">
        <f t="shared" si="434"/>
        <v>42543.788573287035</v>
      </c>
      <c r="T3979" s="42">
        <f t="shared" si="435"/>
        <v>42573.788573287035</v>
      </c>
      <c r="U3979" s="40">
        <f t="shared" si="436"/>
        <v>2016</v>
      </c>
      <c r="V3979" s="40">
        <f t="shared" si="437"/>
        <v>2016</v>
      </c>
      <c r="W3979" s="50">
        <f t="shared" si="440"/>
        <v>30</v>
      </c>
    </row>
    <row r="3980" spans="1:23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13">
        <f t="shared" si="438"/>
        <v>11</v>
      </c>
      <c r="P3980" s="39">
        <f t="shared" si="439"/>
        <v>26.75</v>
      </c>
      <c r="Q3980" s="39" t="s">
        <v>8346</v>
      </c>
      <c r="R3980" s="39" t="s">
        <v>8316</v>
      </c>
      <c r="S3980" s="42">
        <f t="shared" si="434"/>
        <v>41975.64298556713</v>
      </c>
      <c r="T3980" s="42">
        <f t="shared" si="435"/>
        <v>42035.64298556713</v>
      </c>
      <c r="U3980" s="40">
        <f t="shared" si="436"/>
        <v>2015</v>
      </c>
      <c r="V3980" s="40">
        <f t="shared" si="437"/>
        <v>2014</v>
      </c>
      <c r="W3980" s="50">
        <f t="shared" si="440"/>
        <v>60</v>
      </c>
    </row>
    <row r="3981" spans="1:23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13">
        <f t="shared" si="438"/>
        <v>2</v>
      </c>
      <c r="P3981" s="39">
        <f t="shared" si="439"/>
        <v>18.329999999999998</v>
      </c>
      <c r="Q3981" s="39" t="s">
        <v>8346</v>
      </c>
      <c r="R3981" s="39" t="s">
        <v>8316</v>
      </c>
      <c r="S3981" s="42">
        <f t="shared" si="434"/>
        <v>42069.903438159723</v>
      </c>
      <c r="T3981" s="42">
        <f t="shared" si="435"/>
        <v>42092.833335648145</v>
      </c>
      <c r="U3981" s="40">
        <f t="shared" si="436"/>
        <v>2015</v>
      </c>
      <c r="V3981" s="40">
        <f t="shared" si="437"/>
        <v>2015</v>
      </c>
      <c r="W3981" s="50">
        <f t="shared" si="440"/>
        <v>22.929897488422284</v>
      </c>
    </row>
    <row r="3982" spans="1:23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13">
        <f t="shared" si="438"/>
        <v>18</v>
      </c>
      <c r="P3982" s="39">
        <f t="shared" si="439"/>
        <v>64.290000000000006</v>
      </c>
      <c r="Q3982" s="39" t="s">
        <v>8346</v>
      </c>
      <c r="R3982" s="39" t="s">
        <v>8316</v>
      </c>
      <c r="S3982" s="42">
        <f t="shared" si="434"/>
        <v>41795.598925312501</v>
      </c>
      <c r="T3982" s="42">
        <f t="shared" si="435"/>
        <v>41825.598925312501</v>
      </c>
      <c r="U3982" s="40">
        <f t="shared" si="436"/>
        <v>2014</v>
      </c>
      <c r="V3982" s="40">
        <f t="shared" si="437"/>
        <v>2014</v>
      </c>
      <c r="W3982" s="50">
        <f t="shared" si="440"/>
        <v>30</v>
      </c>
    </row>
    <row r="3983" spans="1:23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13">
        <f t="shared" si="438"/>
        <v>4</v>
      </c>
      <c r="P3983" s="39">
        <f t="shared" si="439"/>
        <v>175</v>
      </c>
      <c r="Q3983" s="39" t="s">
        <v>8346</v>
      </c>
      <c r="R3983" s="39" t="s">
        <v>8316</v>
      </c>
      <c r="S3983" s="42">
        <f t="shared" si="434"/>
        <v>42508.179967002317</v>
      </c>
      <c r="T3983" s="42">
        <f t="shared" si="435"/>
        <v>42568.179967002317</v>
      </c>
      <c r="U3983" s="40">
        <f t="shared" si="436"/>
        <v>2016</v>
      </c>
      <c r="V3983" s="40">
        <f t="shared" si="437"/>
        <v>2016</v>
      </c>
      <c r="W3983" s="50">
        <f t="shared" si="440"/>
        <v>60</v>
      </c>
    </row>
    <row r="3984" spans="1:23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13">
        <f t="shared" si="438"/>
        <v>20</v>
      </c>
      <c r="P3984" s="39">
        <f t="shared" si="439"/>
        <v>34</v>
      </c>
      <c r="Q3984" s="39" t="s">
        <v>8346</v>
      </c>
      <c r="R3984" s="39" t="s">
        <v>8316</v>
      </c>
      <c r="S3984" s="42">
        <f t="shared" si="434"/>
        <v>42132.809955787037</v>
      </c>
      <c r="T3984" s="42">
        <f t="shared" si="435"/>
        <v>42192.809955787037</v>
      </c>
      <c r="U3984" s="40">
        <f t="shared" si="436"/>
        <v>2015</v>
      </c>
      <c r="V3984" s="40">
        <f t="shared" si="437"/>
        <v>2015</v>
      </c>
      <c r="W3984" s="50">
        <f t="shared" si="440"/>
        <v>60</v>
      </c>
    </row>
    <row r="3985" spans="1:23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13">
        <f t="shared" si="438"/>
        <v>35</v>
      </c>
      <c r="P3985" s="39">
        <f t="shared" si="439"/>
        <v>84.28</v>
      </c>
      <c r="Q3985" s="39" t="s">
        <v>8346</v>
      </c>
      <c r="R3985" s="39" t="s">
        <v>8316</v>
      </c>
      <c r="S3985" s="42">
        <f t="shared" si="434"/>
        <v>41747.869865231478</v>
      </c>
      <c r="T3985" s="42">
        <f t="shared" si="435"/>
        <v>41779.290973842595</v>
      </c>
      <c r="U3985" s="40">
        <f t="shared" si="436"/>
        <v>2014</v>
      </c>
      <c r="V3985" s="40">
        <f t="shared" si="437"/>
        <v>2014</v>
      </c>
      <c r="W3985" s="50">
        <f t="shared" si="440"/>
        <v>31.421108611117234</v>
      </c>
    </row>
    <row r="3986" spans="1:23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13">
        <f t="shared" si="438"/>
        <v>6</v>
      </c>
      <c r="P3986" s="39">
        <f t="shared" si="439"/>
        <v>9.5</v>
      </c>
      <c r="Q3986" s="39" t="s">
        <v>8346</v>
      </c>
      <c r="R3986" s="39" t="s">
        <v>8316</v>
      </c>
      <c r="S3986" s="42">
        <f t="shared" si="434"/>
        <v>41920.963479675927</v>
      </c>
      <c r="T3986" s="42">
        <f t="shared" si="435"/>
        <v>41951.00000925926</v>
      </c>
      <c r="U3986" s="40">
        <f t="shared" si="436"/>
        <v>2014</v>
      </c>
      <c r="V3986" s="40">
        <f t="shared" si="437"/>
        <v>2014</v>
      </c>
      <c r="W3986" s="50">
        <f t="shared" si="440"/>
        <v>30.036529583332594</v>
      </c>
    </row>
    <row r="3987" spans="1:23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13">
        <f t="shared" si="438"/>
        <v>32</v>
      </c>
      <c r="P3987" s="39">
        <f t="shared" si="439"/>
        <v>33.74</v>
      </c>
      <c r="Q3987" s="39" t="s">
        <v>8346</v>
      </c>
      <c r="R3987" s="39" t="s">
        <v>8316</v>
      </c>
      <c r="S3987" s="42">
        <f t="shared" si="434"/>
        <v>42399.707408796297</v>
      </c>
      <c r="T3987" s="42">
        <f t="shared" si="435"/>
        <v>42420.878475694444</v>
      </c>
      <c r="U3987" s="40">
        <f t="shared" si="436"/>
        <v>2016</v>
      </c>
      <c r="V3987" s="40">
        <f t="shared" si="437"/>
        <v>2016</v>
      </c>
      <c r="W3987" s="50">
        <f t="shared" si="440"/>
        <v>21.171066898146819</v>
      </c>
    </row>
    <row r="3988" spans="1:23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13">
        <f t="shared" si="438"/>
        <v>10</v>
      </c>
      <c r="P3988" s="39">
        <f t="shared" si="439"/>
        <v>37.54</v>
      </c>
      <c r="Q3988" s="39" t="s">
        <v>8346</v>
      </c>
      <c r="R3988" s="39" t="s">
        <v>8316</v>
      </c>
      <c r="S3988" s="42">
        <f t="shared" si="434"/>
        <v>42467.548548541672</v>
      </c>
      <c r="T3988" s="42">
        <f t="shared" si="435"/>
        <v>42496.544454166666</v>
      </c>
      <c r="U3988" s="40">
        <f t="shared" si="436"/>
        <v>2016</v>
      </c>
      <c r="V3988" s="40">
        <f t="shared" si="437"/>
        <v>2016</v>
      </c>
      <c r="W3988" s="50">
        <f t="shared" si="440"/>
        <v>28.995905624993611</v>
      </c>
    </row>
    <row r="3989" spans="1:23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13">
        <f t="shared" si="438"/>
        <v>38</v>
      </c>
      <c r="P3989" s="39">
        <f t="shared" si="439"/>
        <v>11.62</v>
      </c>
      <c r="Q3989" s="39" t="s">
        <v>8346</v>
      </c>
      <c r="R3989" s="39" t="s">
        <v>8316</v>
      </c>
      <c r="S3989" s="42">
        <f t="shared" si="434"/>
        <v>41765.924656134259</v>
      </c>
      <c r="T3989" s="42">
        <f t="shared" si="435"/>
        <v>41775.924656134259</v>
      </c>
      <c r="U3989" s="40">
        <f t="shared" si="436"/>
        <v>2014</v>
      </c>
      <c r="V3989" s="40">
        <f t="shared" si="437"/>
        <v>2014</v>
      </c>
      <c r="W3989" s="50">
        <f t="shared" si="440"/>
        <v>10</v>
      </c>
    </row>
    <row r="3990" spans="1:23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13">
        <f t="shared" si="438"/>
        <v>2</v>
      </c>
      <c r="P3990" s="39">
        <f t="shared" si="439"/>
        <v>8</v>
      </c>
      <c r="Q3990" s="39" t="s">
        <v>8346</v>
      </c>
      <c r="R3990" s="39" t="s">
        <v>8316</v>
      </c>
      <c r="S3990" s="42">
        <f t="shared" si="434"/>
        <v>42230.081173761573</v>
      </c>
      <c r="T3990" s="42">
        <f t="shared" si="435"/>
        <v>42245.081173761573</v>
      </c>
      <c r="U3990" s="40">
        <f t="shared" si="436"/>
        <v>2015</v>
      </c>
      <c r="V3990" s="40">
        <f t="shared" si="437"/>
        <v>2015</v>
      </c>
      <c r="W3990" s="50">
        <f t="shared" si="440"/>
        <v>15</v>
      </c>
    </row>
    <row r="3991" spans="1:23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13">
        <f t="shared" si="438"/>
        <v>0</v>
      </c>
      <c r="P3991" s="39">
        <f t="shared" si="439"/>
        <v>0</v>
      </c>
      <c r="Q3991" s="39" t="s">
        <v>8346</v>
      </c>
      <c r="R3991" s="39" t="s">
        <v>8316</v>
      </c>
      <c r="S3991" s="42">
        <f t="shared" si="434"/>
        <v>42286.749786817134</v>
      </c>
      <c r="T3991" s="42">
        <f t="shared" si="435"/>
        <v>42316.791448854172</v>
      </c>
      <c r="U3991" s="40">
        <f t="shared" si="436"/>
        <v>2015</v>
      </c>
      <c r="V3991" s="40">
        <f t="shared" si="437"/>
        <v>2015</v>
      </c>
      <c r="W3991" s="50">
        <f t="shared" si="440"/>
        <v>30.041662037037895</v>
      </c>
    </row>
    <row r="3992" spans="1:23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13">
        <f t="shared" si="438"/>
        <v>4</v>
      </c>
      <c r="P3992" s="39">
        <f t="shared" si="439"/>
        <v>23</v>
      </c>
      <c r="Q3992" s="39" t="s">
        <v>8346</v>
      </c>
      <c r="R3992" s="39" t="s">
        <v>8316</v>
      </c>
      <c r="S3992" s="42">
        <f t="shared" si="434"/>
        <v>42401.672383020836</v>
      </c>
      <c r="T3992" s="42">
        <f t="shared" si="435"/>
        <v>42431.672383020836</v>
      </c>
      <c r="U3992" s="40">
        <f t="shared" si="436"/>
        <v>2016</v>
      </c>
      <c r="V3992" s="40">
        <f t="shared" si="437"/>
        <v>2016</v>
      </c>
      <c r="W3992" s="50">
        <f t="shared" si="440"/>
        <v>30</v>
      </c>
    </row>
    <row r="3993" spans="1:23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13">
        <f t="shared" si="438"/>
        <v>20</v>
      </c>
      <c r="P3993" s="39">
        <f t="shared" si="439"/>
        <v>100</v>
      </c>
      <c r="Q3993" s="39" t="s">
        <v>8346</v>
      </c>
      <c r="R3993" s="39" t="s">
        <v>8316</v>
      </c>
      <c r="S3993" s="42">
        <f t="shared" si="434"/>
        <v>42125.644468541665</v>
      </c>
      <c r="T3993" s="42">
        <f t="shared" si="435"/>
        <v>42155.644468541665</v>
      </c>
      <c r="U3993" s="40">
        <f t="shared" si="436"/>
        <v>2015</v>
      </c>
      <c r="V3993" s="40">
        <f t="shared" si="437"/>
        <v>2015</v>
      </c>
      <c r="W3993" s="50">
        <f t="shared" si="440"/>
        <v>30</v>
      </c>
    </row>
    <row r="3994" spans="1:23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13">
        <f t="shared" si="438"/>
        <v>5</v>
      </c>
      <c r="P3994" s="39">
        <f t="shared" si="439"/>
        <v>60.11</v>
      </c>
      <c r="Q3994" s="39" t="s">
        <v>8346</v>
      </c>
      <c r="R3994" s="39" t="s">
        <v>8316</v>
      </c>
      <c r="S3994" s="42">
        <f t="shared" si="434"/>
        <v>42289.940500682875</v>
      </c>
      <c r="T3994" s="42">
        <f t="shared" si="435"/>
        <v>42349.982174293982</v>
      </c>
      <c r="U3994" s="40">
        <f t="shared" si="436"/>
        <v>2015</v>
      </c>
      <c r="V3994" s="40">
        <f t="shared" si="437"/>
        <v>2015</v>
      </c>
      <c r="W3994" s="50">
        <f t="shared" si="440"/>
        <v>60.041673611107399</v>
      </c>
    </row>
    <row r="3995" spans="1:23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13">
        <f t="shared" si="438"/>
        <v>0</v>
      </c>
      <c r="P3995" s="39">
        <f t="shared" si="439"/>
        <v>3</v>
      </c>
      <c r="Q3995" s="39" t="s">
        <v>8346</v>
      </c>
      <c r="R3995" s="39" t="s">
        <v>8316</v>
      </c>
      <c r="S3995" s="42">
        <f t="shared" si="434"/>
        <v>42107.864732777773</v>
      </c>
      <c r="T3995" s="42">
        <f t="shared" si="435"/>
        <v>42137.864732777773</v>
      </c>
      <c r="U3995" s="40">
        <f t="shared" si="436"/>
        <v>2015</v>
      </c>
      <c r="V3995" s="40">
        <f t="shared" si="437"/>
        <v>2015</v>
      </c>
      <c r="W3995" s="50">
        <f t="shared" si="440"/>
        <v>30</v>
      </c>
    </row>
    <row r="3996" spans="1:23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13">
        <f t="shared" si="438"/>
        <v>0</v>
      </c>
      <c r="P3996" s="39">
        <f t="shared" si="439"/>
        <v>5</v>
      </c>
      <c r="Q3996" s="39" t="s">
        <v>8346</v>
      </c>
      <c r="R3996" s="39" t="s">
        <v>8316</v>
      </c>
      <c r="S3996" s="42">
        <f t="shared" si="434"/>
        <v>41809.389938541666</v>
      </c>
      <c r="T3996" s="42">
        <f t="shared" si="435"/>
        <v>41839.389938541666</v>
      </c>
      <c r="U3996" s="40">
        <f t="shared" si="436"/>
        <v>2014</v>
      </c>
      <c r="V3996" s="40">
        <f t="shared" si="437"/>
        <v>2014</v>
      </c>
      <c r="W3996" s="50">
        <f t="shared" si="440"/>
        <v>30</v>
      </c>
    </row>
    <row r="3997" spans="1:23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13">
        <f t="shared" si="438"/>
        <v>35</v>
      </c>
      <c r="P3997" s="39">
        <f t="shared" si="439"/>
        <v>17.5</v>
      </c>
      <c r="Q3997" s="39" t="s">
        <v>8346</v>
      </c>
      <c r="R3997" s="39" t="s">
        <v>8316</v>
      </c>
      <c r="S3997" s="42">
        <f t="shared" si="434"/>
        <v>42019.683762465284</v>
      </c>
      <c r="T3997" s="42">
        <f t="shared" si="435"/>
        <v>42049.477085879626</v>
      </c>
      <c r="U3997" s="40">
        <f t="shared" si="436"/>
        <v>2015</v>
      </c>
      <c r="V3997" s="40">
        <f t="shared" si="437"/>
        <v>2015</v>
      </c>
      <c r="W3997" s="50">
        <f t="shared" si="440"/>
        <v>29.793323414342012</v>
      </c>
    </row>
    <row r="3998" spans="1:23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13">
        <f t="shared" si="438"/>
        <v>17</v>
      </c>
      <c r="P3998" s="39">
        <f t="shared" si="439"/>
        <v>29.24</v>
      </c>
      <c r="Q3998" s="39" t="s">
        <v>8346</v>
      </c>
      <c r="R3998" s="39" t="s">
        <v>8316</v>
      </c>
      <c r="S3998" s="42">
        <f t="shared" si="434"/>
        <v>41950.266949814817</v>
      </c>
      <c r="T3998" s="42">
        <f t="shared" si="435"/>
        <v>41963.669449537032</v>
      </c>
      <c r="U3998" s="40">
        <f t="shared" si="436"/>
        <v>2014</v>
      </c>
      <c r="V3998" s="40">
        <f t="shared" si="437"/>
        <v>2014</v>
      </c>
      <c r="W3998" s="50">
        <f t="shared" si="440"/>
        <v>13.402499722214998</v>
      </c>
    </row>
    <row r="3999" spans="1:23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13">
        <f t="shared" si="438"/>
        <v>0</v>
      </c>
      <c r="P3999" s="39">
        <f t="shared" si="439"/>
        <v>0</v>
      </c>
      <c r="Q3999" s="39" t="s">
        <v>8346</v>
      </c>
      <c r="R3999" s="39" t="s">
        <v>8316</v>
      </c>
      <c r="S3999" s="42">
        <f t="shared" si="434"/>
        <v>42069.391456261576</v>
      </c>
      <c r="T3999" s="42">
        <f t="shared" si="435"/>
        <v>42099.349782650461</v>
      </c>
      <c r="U3999" s="40">
        <f t="shared" si="436"/>
        <v>2015</v>
      </c>
      <c r="V3999" s="40">
        <f t="shared" si="437"/>
        <v>2015</v>
      </c>
      <c r="W3999" s="50">
        <f t="shared" si="440"/>
        <v>29.958326388885325</v>
      </c>
    </row>
    <row r="4000" spans="1:23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13">
        <f t="shared" si="438"/>
        <v>57</v>
      </c>
      <c r="P4000" s="39">
        <f t="shared" si="439"/>
        <v>59.58</v>
      </c>
      <c r="Q4000" s="39" t="s">
        <v>8346</v>
      </c>
      <c r="R4000" s="39" t="s">
        <v>8316</v>
      </c>
      <c r="S4000" s="42">
        <f t="shared" si="434"/>
        <v>42061.963264189821</v>
      </c>
      <c r="T4000" s="42">
        <f t="shared" si="435"/>
        <v>42091.921602152783</v>
      </c>
      <c r="U4000" s="40">
        <f t="shared" si="436"/>
        <v>2015</v>
      </c>
      <c r="V4000" s="40">
        <f t="shared" si="437"/>
        <v>2015</v>
      </c>
      <c r="W4000" s="50">
        <f t="shared" si="440"/>
        <v>29.958337962962105</v>
      </c>
    </row>
    <row r="4001" spans="1:23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13">
        <f t="shared" si="438"/>
        <v>17</v>
      </c>
      <c r="P4001" s="39">
        <f t="shared" si="439"/>
        <v>82.57</v>
      </c>
      <c r="Q4001" s="39" t="s">
        <v>8346</v>
      </c>
      <c r="R4001" s="39" t="s">
        <v>8316</v>
      </c>
      <c r="S4001" s="42">
        <f t="shared" si="434"/>
        <v>41842.82868979167</v>
      </c>
      <c r="T4001" s="42">
        <f t="shared" si="435"/>
        <v>41882.827658668983</v>
      </c>
      <c r="U4001" s="40">
        <f t="shared" si="436"/>
        <v>2014</v>
      </c>
      <c r="V4001" s="40">
        <f t="shared" si="437"/>
        <v>2014</v>
      </c>
      <c r="W4001" s="50">
        <f t="shared" si="440"/>
        <v>39.998968877313018</v>
      </c>
    </row>
    <row r="4002" spans="1:23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13">
        <f t="shared" si="438"/>
        <v>0</v>
      </c>
      <c r="P4002" s="39">
        <f t="shared" si="439"/>
        <v>10</v>
      </c>
      <c r="Q4002" s="39" t="s">
        <v>8346</v>
      </c>
      <c r="R4002" s="39" t="s">
        <v>8316</v>
      </c>
      <c r="S4002" s="42">
        <f t="shared" si="434"/>
        <v>42437.645358310183</v>
      </c>
      <c r="T4002" s="42">
        <f t="shared" si="435"/>
        <v>42497.603684699076</v>
      </c>
      <c r="U4002" s="40">
        <f t="shared" si="436"/>
        <v>2016</v>
      </c>
      <c r="V4002" s="40">
        <f t="shared" si="437"/>
        <v>2016</v>
      </c>
      <c r="W4002" s="50">
        <f t="shared" si="440"/>
        <v>59.958326388892601</v>
      </c>
    </row>
    <row r="4003" spans="1:23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13">
        <f t="shared" si="438"/>
        <v>38</v>
      </c>
      <c r="P4003" s="39">
        <f t="shared" si="439"/>
        <v>32.36</v>
      </c>
      <c r="Q4003" s="39" t="s">
        <v>8346</v>
      </c>
      <c r="R4003" s="39" t="s">
        <v>8316</v>
      </c>
      <c r="S4003" s="42">
        <f t="shared" si="434"/>
        <v>42775.96422115741</v>
      </c>
      <c r="T4003" s="42">
        <f t="shared" si="435"/>
        <v>42795.791675925924</v>
      </c>
      <c r="U4003" s="40">
        <f t="shared" si="436"/>
        <v>2017</v>
      </c>
      <c r="V4003" s="40">
        <f t="shared" si="437"/>
        <v>2017</v>
      </c>
      <c r="W4003" s="50">
        <f t="shared" si="440"/>
        <v>19.827454768514144</v>
      </c>
    </row>
    <row r="4004" spans="1:23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13">
        <f t="shared" si="438"/>
        <v>2</v>
      </c>
      <c r="P4004" s="39">
        <f t="shared" si="439"/>
        <v>5.75</v>
      </c>
      <c r="Q4004" s="39" t="s">
        <v>8346</v>
      </c>
      <c r="R4004" s="39" t="s">
        <v>8316</v>
      </c>
      <c r="S4004" s="42">
        <f t="shared" si="434"/>
        <v>41879.043538900463</v>
      </c>
      <c r="T4004" s="42">
        <f t="shared" si="435"/>
        <v>41909.043538900463</v>
      </c>
      <c r="U4004" s="40">
        <f t="shared" si="436"/>
        <v>2014</v>
      </c>
      <c r="V4004" s="40">
        <f t="shared" si="437"/>
        <v>2014</v>
      </c>
      <c r="W4004" s="50">
        <f t="shared" si="440"/>
        <v>30</v>
      </c>
    </row>
    <row r="4005" spans="1:23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13">
        <f t="shared" si="438"/>
        <v>10</v>
      </c>
      <c r="P4005" s="39">
        <f t="shared" si="439"/>
        <v>100.5</v>
      </c>
      <c r="Q4005" s="39" t="s">
        <v>8346</v>
      </c>
      <c r="R4005" s="39" t="s">
        <v>8316</v>
      </c>
      <c r="S4005" s="42">
        <f t="shared" si="434"/>
        <v>42020.587351238428</v>
      </c>
      <c r="T4005" s="42">
        <f t="shared" si="435"/>
        <v>42050.587351238428</v>
      </c>
      <c r="U4005" s="40">
        <f t="shared" si="436"/>
        <v>2015</v>
      </c>
      <c r="V4005" s="40">
        <f t="shared" si="437"/>
        <v>2015</v>
      </c>
      <c r="W4005" s="50">
        <f t="shared" si="440"/>
        <v>30</v>
      </c>
    </row>
    <row r="4006" spans="1:23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13">
        <f t="shared" si="438"/>
        <v>0</v>
      </c>
      <c r="P4006" s="39">
        <f t="shared" si="439"/>
        <v>1</v>
      </c>
      <c r="Q4006" s="39" t="s">
        <v>8346</v>
      </c>
      <c r="R4006" s="39" t="s">
        <v>8316</v>
      </c>
      <c r="S4006" s="42">
        <f t="shared" si="434"/>
        <v>41890.162702048612</v>
      </c>
      <c r="T4006" s="42">
        <f t="shared" si="435"/>
        <v>41920.162702048612</v>
      </c>
      <c r="U4006" s="40">
        <f t="shared" si="436"/>
        <v>2014</v>
      </c>
      <c r="V4006" s="40">
        <f t="shared" si="437"/>
        <v>2014</v>
      </c>
      <c r="W4006" s="50">
        <f t="shared" si="440"/>
        <v>30</v>
      </c>
    </row>
    <row r="4007" spans="1:23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13">
        <f t="shared" si="438"/>
        <v>1</v>
      </c>
      <c r="P4007" s="39">
        <f t="shared" si="439"/>
        <v>20</v>
      </c>
      <c r="Q4007" s="39" t="s">
        <v>8346</v>
      </c>
      <c r="R4007" s="39" t="s">
        <v>8316</v>
      </c>
      <c r="S4007" s="42">
        <f t="shared" si="434"/>
        <v>41872.807708159722</v>
      </c>
      <c r="T4007" s="42">
        <f t="shared" si="435"/>
        <v>41932.807708159722</v>
      </c>
      <c r="U4007" s="40">
        <f t="shared" si="436"/>
        <v>2014</v>
      </c>
      <c r="V4007" s="40">
        <f t="shared" si="437"/>
        <v>2014</v>
      </c>
      <c r="W4007" s="50">
        <f t="shared" si="440"/>
        <v>60</v>
      </c>
    </row>
    <row r="4008" spans="1:23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13">
        <f t="shared" si="438"/>
        <v>0</v>
      </c>
      <c r="P4008" s="39">
        <f t="shared" si="439"/>
        <v>2</v>
      </c>
      <c r="Q4008" s="39" t="s">
        <v>8346</v>
      </c>
      <c r="R4008" s="39" t="s">
        <v>8316</v>
      </c>
      <c r="S4008" s="42">
        <f t="shared" si="434"/>
        <v>42391.773004479168</v>
      </c>
      <c r="T4008" s="42">
        <f t="shared" si="435"/>
        <v>42416.773004479168</v>
      </c>
      <c r="U4008" s="40">
        <f t="shared" si="436"/>
        <v>2016</v>
      </c>
      <c r="V4008" s="40">
        <f t="shared" si="437"/>
        <v>2016</v>
      </c>
      <c r="W4008" s="50">
        <f t="shared" si="440"/>
        <v>25</v>
      </c>
    </row>
    <row r="4009" spans="1:23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13">
        <f t="shared" si="438"/>
        <v>0</v>
      </c>
      <c r="P4009" s="39">
        <f t="shared" si="439"/>
        <v>5</v>
      </c>
      <c r="Q4009" s="39" t="s">
        <v>8346</v>
      </c>
      <c r="R4009" s="39" t="s">
        <v>8316</v>
      </c>
      <c r="S4009" s="42">
        <f t="shared" si="434"/>
        <v>41848.772932650463</v>
      </c>
      <c r="T4009" s="42">
        <f t="shared" si="435"/>
        <v>41877.686116666664</v>
      </c>
      <c r="U4009" s="40">
        <f t="shared" si="436"/>
        <v>2014</v>
      </c>
      <c r="V4009" s="40">
        <f t="shared" si="437"/>
        <v>2014</v>
      </c>
      <c r="W4009" s="50">
        <f t="shared" si="440"/>
        <v>28.91318401620083</v>
      </c>
    </row>
    <row r="4010" spans="1:23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13">
        <f t="shared" si="438"/>
        <v>6</v>
      </c>
      <c r="P4010" s="39">
        <f t="shared" si="439"/>
        <v>15</v>
      </c>
      <c r="Q4010" s="39" t="s">
        <v>8346</v>
      </c>
      <c r="R4010" s="39" t="s">
        <v>8316</v>
      </c>
      <c r="S4010" s="42">
        <f t="shared" si="434"/>
        <v>42177.96420725694</v>
      </c>
      <c r="T4010" s="42">
        <f t="shared" si="435"/>
        <v>42207.96420725694</v>
      </c>
      <c r="U4010" s="40">
        <f t="shared" si="436"/>
        <v>2015</v>
      </c>
      <c r="V4010" s="40">
        <f t="shared" si="437"/>
        <v>2015</v>
      </c>
      <c r="W4010" s="50">
        <f t="shared" si="440"/>
        <v>30</v>
      </c>
    </row>
    <row r="4011" spans="1:23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13">
        <f t="shared" si="438"/>
        <v>4</v>
      </c>
      <c r="P4011" s="39">
        <f t="shared" si="439"/>
        <v>25</v>
      </c>
      <c r="Q4011" s="39" t="s">
        <v>8346</v>
      </c>
      <c r="R4011" s="39" t="s">
        <v>8316</v>
      </c>
      <c r="S4011" s="42">
        <f t="shared" si="434"/>
        <v>41851.700930092593</v>
      </c>
      <c r="T4011" s="42">
        <f t="shared" si="435"/>
        <v>41891.700930092593</v>
      </c>
      <c r="U4011" s="40">
        <f t="shared" si="436"/>
        <v>2014</v>
      </c>
      <c r="V4011" s="40">
        <f t="shared" si="437"/>
        <v>2014</v>
      </c>
      <c r="W4011" s="50">
        <f t="shared" si="440"/>
        <v>40</v>
      </c>
    </row>
    <row r="4012" spans="1:23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13">
        <f t="shared" si="438"/>
        <v>24</v>
      </c>
      <c r="P4012" s="39">
        <f t="shared" si="439"/>
        <v>45.84</v>
      </c>
      <c r="Q4012" s="39" t="s">
        <v>8346</v>
      </c>
      <c r="R4012" s="39" t="s">
        <v>8316</v>
      </c>
      <c r="S4012" s="42">
        <f t="shared" si="434"/>
        <v>41921.770444050926</v>
      </c>
      <c r="T4012" s="42">
        <f t="shared" si="435"/>
        <v>41938.770441736109</v>
      </c>
      <c r="U4012" s="40">
        <f t="shared" si="436"/>
        <v>2014</v>
      </c>
      <c r="V4012" s="40">
        <f t="shared" si="437"/>
        <v>2014</v>
      </c>
      <c r="W4012" s="50">
        <f t="shared" si="440"/>
        <v>16.999997685183189</v>
      </c>
    </row>
    <row r="4013" spans="1:23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13">
        <f t="shared" si="438"/>
        <v>8</v>
      </c>
      <c r="P4013" s="39">
        <f t="shared" si="439"/>
        <v>4.75</v>
      </c>
      <c r="Q4013" s="39" t="s">
        <v>8346</v>
      </c>
      <c r="R4013" s="39" t="s">
        <v>8316</v>
      </c>
      <c r="S4013" s="42">
        <f t="shared" si="434"/>
        <v>42002.544887476855</v>
      </c>
      <c r="T4013" s="42">
        <f t="shared" si="435"/>
        <v>42032.544887476855</v>
      </c>
      <c r="U4013" s="40">
        <f t="shared" si="436"/>
        <v>2015</v>
      </c>
      <c r="V4013" s="40">
        <f t="shared" si="437"/>
        <v>2014</v>
      </c>
      <c r="W4013" s="50">
        <f t="shared" si="440"/>
        <v>30</v>
      </c>
    </row>
    <row r="4014" spans="1:23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13">
        <f t="shared" si="438"/>
        <v>0</v>
      </c>
      <c r="P4014" s="39">
        <f t="shared" si="439"/>
        <v>0</v>
      </c>
      <c r="Q4014" s="39" t="s">
        <v>8346</v>
      </c>
      <c r="R4014" s="39" t="s">
        <v>8316</v>
      </c>
      <c r="S4014" s="42">
        <f t="shared" si="434"/>
        <v>42096.544558437497</v>
      </c>
      <c r="T4014" s="42">
        <f t="shared" si="435"/>
        <v>42126.544558437497</v>
      </c>
      <c r="U4014" s="40">
        <f t="shared" si="436"/>
        <v>2015</v>
      </c>
      <c r="V4014" s="40">
        <f t="shared" si="437"/>
        <v>2015</v>
      </c>
      <c r="W4014" s="50">
        <f t="shared" si="440"/>
        <v>30</v>
      </c>
    </row>
    <row r="4015" spans="1:23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13">
        <f t="shared" si="438"/>
        <v>1</v>
      </c>
      <c r="P4015" s="39">
        <f t="shared" si="439"/>
        <v>13</v>
      </c>
      <c r="Q4015" s="39" t="s">
        <v>8346</v>
      </c>
      <c r="R4015" s="39" t="s">
        <v>8316</v>
      </c>
      <c r="S4015" s="42">
        <f t="shared" si="434"/>
        <v>42021.301201655093</v>
      </c>
      <c r="T4015" s="42">
        <f t="shared" si="435"/>
        <v>42051.301201655093</v>
      </c>
      <c r="U4015" s="40">
        <f t="shared" si="436"/>
        <v>2015</v>
      </c>
      <c r="V4015" s="40">
        <f t="shared" si="437"/>
        <v>2015</v>
      </c>
      <c r="W4015" s="50">
        <f t="shared" si="440"/>
        <v>30</v>
      </c>
    </row>
    <row r="4016" spans="1:23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13">
        <f t="shared" si="438"/>
        <v>0</v>
      </c>
      <c r="P4016" s="39">
        <f t="shared" si="439"/>
        <v>0</v>
      </c>
      <c r="Q4016" s="39" t="s">
        <v>8346</v>
      </c>
      <c r="R4016" s="39" t="s">
        <v>8316</v>
      </c>
      <c r="S4016" s="42">
        <f t="shared" si="434"/>
        <v>42419.246172094907</v>
      </c>
      <c r="T4016" s="42">
        <f t="shared" si="435"/>
        <v>42434.246172094907</v>
      </c>
      <c r="U4016" s="40">
        <f t="shared" si="436"/>
        <v>2016</v>
      </c>
      <c r="V4016" s="40">
        <f t="shared" si="437"/>
        <v>2016</v>
      </c>
      <c r="W4016" s="50">
        <f t="shared" si="440"/>
        <v>15</v>
      </c>
    </row>
    <row r="4017" spans="1:23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13">
        <f t="shared" si="438"/>
        <v>0</v>
      </c>
      <c r="P4017" s="39">
        <f t="shared" si="439"/>
        <v>1</v>
      </c>
      <c r="Q4017" s="39" t="s">
        <v>8346</v>
      </c>
      <c r="R4017" s="39" t="s">
        <v>8316</v>
      </c>
      <c r="S4017" s="42">
        <f t="shared" si="434"/>
        <v>42174.780827118055</v>
      </c>
      <c r="T4017" s="42">
        <f t="shared" si="435"/>
        <v>42204.780827118055</v>
      </c>
      <c r="U4017" s="40">
        <f t="shared" si="436"/>
        <v>2015</v>
      </c>
      <c r="V4017" s="40">
        <f t="shared" si="437"/>
        <v>2015</v>
      </c>
      <c r="W4017" s="50">
        <f t="shared" si="440"/>
        <v>30</v>
      </c>
    </row>
    <row r="4018" spans="1:23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13">
        <f t="shared" si="438"/>
        <v>14</v>
      </c>
      <c r="P4018" s="39">
        <f t="shared" si="439"/>
        <v>10</v>
      </c>
      <c r="Q4018" s="39" t="s">
        <v>8346</v>
      </c>
      <c r="R4018" s="39" t="s">
        <v>8316</v>
      </c>
      <c r="S4018" s="42">
        <f t="shared" si="434"/>
        <v>41869.872689814816</v>
      </c>
      <c r="T4018" s="42">
        <f t="shared" si="435"/>
        <v>41899.872689814816</v>
      </c>
      <c r="U4018" s="40">
        <f t="shared" si="436"/>
        <v>2014</v>
      </c>
      <c r="V4018" s="40">
        <f t="shared" si="437"/>
        <v>2014</v>
      </c>
      <c r="W4018" s="50">
        <f t="shared" si="440"/>
        <v>30</v>
      </c>
    </row>
    <row r="4019" spans="1:23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13">
        <f t="shared" si="438"/>
        <v>1</v>
      </c>
      <c r="P4019" s="39">
        <f t="shared" si="439"/>
        <v>52.5</v>
      </c>
      <c r="Q4019" s="39" t="s">
        <v>8346</v>
      </c>
      <c r="R4019" s="39" t="s">
        <v>8316</v>
      </c>
      <c r="S4019" s="42">
        <f t="shared" si="434"/>
        <v>41856.672162893519</v>
      </c>
      <c r="T4019" s="42">
        <f t="shared" si="435"/>
        <v>41886.672162893519</v>
      </c>
      <c r="U4019" s="40">
        <f t="shared" si="436"/>
        <v>2014</v>
      </c>
      <c r="V4019" s="40">
        <f t="shared" si="437"/>
        <v>2014</v>
      </c>
      <c r="W4019" s="50">
        <f t="shared" si="440"/>
        <v>30</v>
      </c>
    </row>
    <row r="4020" spans="1:23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13">
        <f t="shared" si="438"/>
        <v>9</v>
      </c>
      <c r="P4020" s="39">
        <f t="shared" si="439"/>
        <v>32.5</v>
      </c>
      <c r="Q4020" s="39" t="s">
        <v>8346</v>
      </c>
      <c r="R4020" s="39" t="s">
        <v>8316</v>
      </c>
      <c r="S4020" s="42">
        <f t="shared" si="434"/>
        <v>42620.910973472222</v>
      </c>
      <c r="T4020" s="42">
        <f t="shared" si="435"/>
        <v>42650.910973472222</v>
      </c>
      <c r="U4020" s="40">
        <f t="shared" si="436"/>
        <v>2016</v>
      </c>
      <c r="V4020" s="40">
        <f t="shared" si="437"/>
        <v>2016</v>
      </c>
      <c r="W4020" s="50">
        <f t="shared" si="440"/>
        <v>30</v>
      </c>
    </row>
    <row r="4021" spans="1:23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13">
        <f t="shared" si="438"/>
        <v>1</v>
      </c>
      <c r="P4021" s="39">
        <f t="shared" si="439"/>
        <v>7.25</v>
      </c>
      <c r="Q4021" s="39" t="s">
        <v>8346</v>
      </c>
      <c r="R4021" s="39" t="s">
        <v>8316</v>
      </c>
      <c r="S4021" s="42">
        <f t="shared" si="434"/>
        <v>42417.675886527781</v>
      </c>
      <c r="T4021" s="42">
        <f t="shared" si="435"/>
        <v>42475.686118981481</v>
      </c>
      <c r="U4021" s="40">
        <f t="shared" si="436"/>
        <v>2016</v>
      </c>
      <c r="V4021" s="40">
        <f t="shared" si="437"/>
        <v>2016</v>
      </c>
      <c r="W4021" s="50">
        <f t="shared" si="440"/>
        <v>58.010232453700155</v>
      </c>
    </row>
    <row r="4022" spans="1:23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13">
        <f t="shared" si="438"/>
        <v>17</v>
      </c>
      <c r="P4022" s="39">
        <f t="shared" si="439"/>
        <v>33.33</v>
      </c>
      <c r="Q4022" s="39" t="s">
        <v>8346</v>
      </c>
      <c r="R4022" s="39" t="s">
        <v>8316</v>
      </c>
      <c r="S4022" s="42">
        <f t="shared" si="434"/>
        <v>42057.190968738425</v>
      </c>
      <c r="T4022" s="42">
        <f t="shared" si="435"/>
        <v>42087.14929512731</v>
      </c>
      <c r="U4022" s="40">
        <f t="shared" si="436"/>
        <v>2015</v>
      </c>
      <c r="V4022" s="40">
        <f t="shared" si="437"/>
        <v>2015</v>
      </c>
      <c r="W4022" s="50">
        <f t="shared" si="440"/>
        <v>29.958326388885325</v>
      </c>
    </row>
    <row r="4023" spans="1:23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13">
        <f t="shared" si="438"/>
        <v>1</v>
      </c>
      <c r="P4023" s="39">
        <f t="shared" si="439"/>
        <v>62.5</v>
      </c>
      <c r="Q4023" s="39" t="s">
        <v>8346</v>
      </c>
      <c r="R4023" s="39" t="s">
        <v>8316</v>
      </c>
      <c r="S4023" s="42">
        <f t="shared" si="434"/>
        <v>41878.911555069448</v>
      </c>
      <c r="T4023" s="42">
        <f t="shared" si="435"/>
        <v>41938.911555069448</v>
      </c>
      <c r="U4023" s="40">
        <f t="shared" si="436"/>
        <v>2014</v>
      </c>
      <c r="V4023" s="40">
        <f t="shared" si="437"/>
        <v>2014</v>
      </c>
      <c r="W4023" s="50">
        <f t="shared" si="440"/>
        <v>60</v>
      </c>
    </row>
    <row r="4024" spans="1:23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13">
        <f t="shared" si="438"/>
        <v>70</v>
      </c>
      <c r="P4024" s="39">
        <f t="shared" si="439"/>
        <v>63.56</v>
      </c>
      <c r="Q4024" s="39" t="s">
        <v>8346</v>
      </c>
      <c r="R4024" s="39" t="s">
        <v>8316</v>
      </c>
      <c r="S4024" s="42">
        <f t="shared" si="434"/>
        <v>41990.584118831015</v>
      </c>
      <c r="T4024" s="42">
        <f t="shared" si="435"/>
        <v>42036.120836111106</v>
      </c>
      <c r="U4024" s="40">
        <f t="shared" si="436"/>
        <v>2015</v>
      </c>
      <c r="V4024" s="40">
        <f t="shared" si="437"/>
        <v>2014</v>
      </c>
      <c r="W4024" s="50">
        <f t="shared" si="440"/>
        <v>45.53671728009067</v>
      </c>
    </row>
    <row r="4025" spans="1:23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13">
        <f t="shared" si="438"/>
        <v>0</v>
      </c>
      <c r="P4025" s="39">
        <f t="shared" si="439"/>
        <v>0</v>
      </c>
      <c r="Q4025" s="39" t="s">
        <v>8346</v>
      </c>
      <c r="R4025" s="39" t="s">
        <v>8316</v>
      </c>
      <c r="S4025" s="42">
        <f t="shared" si="434"/>
        <v>42408.999582905089</v>
      </c>
      <c r="T4025" s="42">
        <f t="shared" si="435"/>
        <v>42453.957909293982</v>
      </c>
      <c r="U4025" s="40">
        <f t="shared" si="436"/>
        <v>2016</v>
      </c>
      <c r="V4025" s="40">
        <f t="shared" si="437"/>
        <v>2016</v>
      </c>
      <c r="W4025" s="50">
        <f t="shared" si="440"/>
        <v>44.958326388892601</v>
      </c>
    </row>
    <row r="4026" spans="1:23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13">
        <f t="shared" si="438"/>
        <v>1</v>
      </c>
      <c r="P4026" s="39">
        <f t="shared" si="439"/>
        <v>10</v>
      </c>
      <c r="Q4026" s="39" t="s">
        <v>8346</v>
      </c>
      <c r="R4026" s="39" t="s">
        <v>8316</v>
      </c>
      <c r="S4026" s="42">
        <f t="shared" si="434"/>
        <v>42217.670105289348</v>
      </c>
      <c r="T4026" s="42">
        <f t="shared" si="435"/>
        <v>42247.670105289348</v>
      </c>
      <c r="U4026" s="40">
        <f t="shared" si="436"/>
        <v>2015</v>
      </c>
      <c r="V4026" s="40">
        <f t="shared" si="437"/>
        <v>2015</v>
      </c>
      <c r="W4026" s="50">
        <f t="shared" si="440"/>
        <v>30</v>
      </c>
    </row>
    <row r="4027" spans="1:23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13">
        <f t="shared" si="438"/>
        <v>5</v>
      </c>
      <c r="P4027" s="39">
        <f t="shared" si="439"/>
        <v>62.5</v>
      </c>
      <c r="Q4027" s="39" t="s">
        <v>8346</v>
      </c>
      <c r="R4027" s="39" t="s">
        <v>8316</v>
      </c>
      <c r="S4027" s="42">
        <f t="shared" si="434"/>
        <v>42151.237689074071</v>
      </c>
      <c r="T4027" s="42">
        <f t="shared" si="435"/>
        <v>42211.237689074071</v>
      </c>
      <c r="U4027" s="40">
        <f t="shared" si="436"/>
        <v>2015</v>
      </c>
      <c r="V4027" s="40">
        <f t="shared" si="437"/>
        <v>2015</v>
      </c>
      <c r="W4027" s="50">
        <f t="shared" si="440"/>
        <v>60</v>
      </c>
    </row>
    <row r="4028" spans="1:23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13">
        <f t="shared" si="438"/>
        <v>0</v>
      </c>
      <c r="P4028" s="39">
        <f t="shared" si="439"/>
        <v>0</v>
      </c>
      <c r="Q4028" s="39" t="s">
        <v>8346</v>
      </c>
      <c r="R4028" s="39" t="s">
        <v>8316</v>
      </c>
      <c r="S4028" s="42">
        <f t="shared" si="434"/>
        <v>42282.65555369213</v>
      </c>
      <c r="T4028" s="42">
        <f t="shared" si="435"/>
        <v>42342.69721572916</v>
      </c>
      <c r="U4028" s="40">
        <f t="shared" si="436"/>
        <v>2015</v>
      </c>
      <c r="V4028" s="40">
        <f t="shared" si="437"/>
        <v>2015</v>
      </c>
      <c r="W4028" s="50">
        <f t="shared" si="440"/>
        <v>60.041662037030619</v>
      </c>
    </row>
    <row r="4029" spans="1:23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13">
        <f t="shared" si="438"/>
        <v>7</v>
      </c>
      <c r="P4029" s="39">
        <f t="shared" si="439"/>
        <v>30.71</v>
      </c>
      <c r="Q4029" s="39" t="s">
        <v>8346</v>
      </c>
      <c r="R4029" s="39" t="s">
        <v>8316</v>
      </c>
      <c r="S4029" s="42">
        <f t="shared" si="434"/>
        <v>42768.970850474536</v>
      </c>
      <c r="T4029" s="42">
        <f t="shared" si="435"/>
        <v>42789.041673611107</v>
      </c>
      <c r="U4029" s="40">
        <f t="shared" si="436"/>
        <v>2017</v>
      </c>
      <c r="V4029" s="40">
        <f t="shared" si="437"/>
        <v>2017</v>
      </c>
      <c r="W4029" s="50">
        <f t="shared" si="440"/>
        <v>20.070823136571562</v>
      </c>
    </row>
    <row r="4030" spans="1:23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13">
        <f t="shared" si="438"/>
        <v>28</v>
      </c>
      <c r="P4030" s="39">
        <f t="shared" si="439"/>
        <v>51</v>
      </c>
      <c r="Q4030" s="39" t="s">
        <v>8346</v>
      </c>
      <c r="R4030" s="39" t="s">
        <v>8316</v>
      </c>
      <c r="S4030" s="42">
        <f t="shared" si="434"/>
        <v>41765.938663194444</v>
      </c>
      <c r="T4030" s="42">
        <f t="shared" si="435"/>
        <v>41795.938663194444</v>
      </c>
      <c r="U4030" s="40">
        <f t="shared" si="436"/>
        <v>2014</v>
      </c>
      <c r="V4030" s="40">
        <f t="shared" si="437"/>
        <v>2014</v>
      </c>
      <c r="W4030" s="50">
        <f t="shared" si="440"/>
        <v>30</v>
      </c>
    </row>
    <row r="4031" spans="1:23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13">
        <f t="shared" si="438"/>
        <v>0</v>
      </c>
      <c r="P4031" s="39">
        <f t="shared" si="439"/>
        <v>0</v>
      </c>
      <c r="Q4031" s="39" t="s">
        <v>8346</v>
      </c>
      <c r="R4031" s="39" t="s">
        <v>8316</v>
      </c>
      <c r="S4031" s="42">
        <f t="shared" si="434"/>
        <v>42322.025120023143</v>
      </c>
      <c r="T4031" s="42">
        <f t="shared" si="435"/>
        <v>42352.025120023143</v>
      </c>
      <c r="U4031" s="40">
        <f t="shared" si="436"/>
        <v>2015</v>
      </c>
      <c r="V4031" s="40">
        <f t="shared" si="437"/>
        <v>2015</v>
      </c>
      <c r="W4031" s="50">
        <f t="shared" si="440"/>
        <v>30</v>
      </c>
    </row>
    <row r="4032" spans="1:23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13">
        <f t="shared" si="438"/>
        <v>16</v>
      </c>
      <c r="P4032" s="39">
        <f t="shared" si="439"/>
        <v>66.67</v>
      </c>
      <c r="Q4032" s="39" t="s">
        <v>8346</v>
      </c>
      <c r="R4032" s="39" t="s">
        <v>8316</v>
      </c>
      <c r="S4032" s="42">
        <f t="shared" si="434"/>
        <v>42374.655087951389</v>
      </c>
      <c r="T4032" s="42">
        <f t="shared" si="435"/>
        <v>42403.784031712959</v>
      </c>
      <c r="U4032" s="40">
        <f t="shared" si="436"/>
        <v>2016</v>
      </c>
      <c r="V4032" s="40">
        <f t="shared" si="437"/>
        <v>2016</v>
      </c>
      <c r="W4032" s="50">
        <f t="shared" si="440"/>
        <v>29.128943761570554</v>
      </c>
    </row>
    <row r="4033" spans="1:23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13">
        <f t="shared" si="438"/>
        <v>0</v>
      </c>
      <c r="P4033" s="39">
        <f t="shared" si="439"/>
        <v>0</v>
      </c>
      <c r="Q4033" s="39" t="s">
        <v>8346</v>
      </c>
      <c r="R4033" s="39" t="s">
        <v>8316</v>
      </c>
      <c r="S4033" s="42">
        <f t="shared" si="434"/>
        <v>41941.585235694445</v>
      </c>
      <c r="T4033" s="42">
        <f t="shared" si="435"/>
        <v>41991.62690930556</v>
      </c>
      <c r="U4033" s="40">
        <f t="shared" si="436"/>
        <v>2014</v>
      </c>
      <c r="V4033" s="40">
        <f t="shared" si="437"/>
        <v>2014</v>
      </c>
      <c r="W4033" s="50">
        <f t="shared" si="440"/>
        <v>50.041673611114675</v>
      </c>
    </row>
    <row r="4034" spans="1:23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13">
        <f t="shared" si="438"/>
        <v>7</v>
      </c>
      <c r="P4034" s="39">
        <f t="shared" si="439"/>
        <v>59</v>
      </c>
      <c r="Q4034" s="39" t="s">
        <v>8346</v>
      </c>
      <c r="R4034" s="39" t="s">
        <v>8316</v>
      </c>
      <c r="S4034" s="42">
        <f t="shared" ref="S4034:S4097" si="441">((((LEFT(J4034,10) &amp; "." &amp; RIGHT(J4034,3))/60)/60)/24)+DATE(1970,1,1)</f>
        <v>42293.809218935188</v>
      </c>
      <c r="T4034" s="42">
        <f t="shared" ref="T4034:T4097" si="442">((((LEFT(I4034,10) &amp; "." &amp; RIGHT(I4034,3))/60)/60)/24)+DATE(1970,1,1)</f>
        <v>42353.850880972226</v>
      </c>
      <c r="U4034" s="40">
        <f t="shared" ref="U4034:U4097" si="443">YEAR(T4034)</f>
        <v>2015</v>
      </c>
      <c r="V4034" s="40">
        <f t="shared" ref="V4034:V4097" si="444">YEAR(S4034)</f>
        <v>2015</v>
      </c>
      <c r="W4034" s="50">
        <f t="shared" si="440"/>
        <v>60.041662037037895</v>
      </c>
    </row>
    <row r="4035" spans="1:23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13">
        <f t="shared" ref="O4035:O4098" si="445">IFERROR(ROUND(E4035/D4035*100,0),"no backers")</f>
        <v>26</v>
      </c>
      <c r="P4035" s="39">
        <f t="shared" ref="P4035:P4098" si="446">IFERROR(ROUND(E4035/L4035,2),0)</f>
        <v>65.34</v>
      </c>
      <c r="Q4035" s="39" t="s">
        <v>8346</v>
      </c>
      <c r="R4035" s="39" t="s">
        <v>8316</v>
      </c>
      <c r="S4035" s="42">
        <f t="shared" si="441"/>
        <v>42614.268798888894</v>
      </c>
      <c r="T4035" s="42">
        <f t="shared" si="442"/>
        <v>42645.375009259253</v>
      </c>
      <c r="U4035" s="40">
        <f t="shared" si="443"/>
        <v>2016</v>
      </c>
      <c r="V4035" s="40">
        <f t="shared" si="444"/>
        <v>2016</v>
      </c>
      <c r="W4035" s="50">
        <f t="shared" ref="W4035:W4098" si="447">T4035-S4035</f>
        <v>31.106210370358895</v>
      </c>
    </row>
    <row r="4036" spans="1:23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13">
        <f t="shared" si="445"/>
        <v>1</v>
      </c>
      <c r="P4036" s="39">
        <f t="shared" si="446"/>
        <v>100</v>
      </c>
      <c r="Q4036" s="39" t="s">
        <v>8346</v>
      </c>
      <c r="R4036" s="39" t="s">
        <v>8316</v>
      </c>
      <c r="S4036" s="42">
        <f t="shared" si="441"/>
        <v>42067.947338541664</v>
      </c>
      <c r="T4036" s="42">
        <f t="shared" si="442"/>
        <v>42097.905676504626</v>
      </c>
      <c r="U4036" s="40">
        <f t="shared" si="443"/>
        <v>2015</v>
      </c>
      <c r="V4036" s="40">
        <f t="shared" si="444"/>
        <v>2015</v>
      </c>
      <c r="W4036" s="50">
        <f t="shared" si="447"/>
        <v>29.958337962962105</v>
      </c>
    </row>
    <row r="4037" spans="1:23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13">
        <f t="shared" si="445"/>
        <v>37</v>
      </c>
      <c r="P4037" s="39">
        <f t="shared" si="446"/>
        <v>147.4</v>
      </c>
      <c r="Q4037" s="39" t="s">
        <v>8346</v>
      </c>
      <c r="R4037" s="39" t="s">
        <v>8316</v>
      </c>
      <c r="S4037" s="42">
        <f t="shared" si="441"/>
        <v>41903.882961655094</v>
      </c>
      <c r="T4037" s="42">
        <f t="shared" si="442"/>
        <v>41933.882961655094</v>
      </c>
      <c r="U4037" s="40">
        <f t="shared" si="443"/>
        <v>2014</v>
      </c>
      <c r="V4037" s="40">
        <f t="shared" si="444"/>
        <v>2014</v>
      </c>
      <c r="W4037" s="50">
        <f t="shared" si="447"/>
        <v>30</v>
      </c>
    </row>
    <row r="4038" spans="1:23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13">
        <f t="shared" si="445"/>
        <v>47</v>
      </c>
      <c r="P4038" s="39">
        <f t="shared" si="446"/>
        <v>166.06</v>
      </c>
      <c r="Q4038" s="39" t="s">
        <v>8346</v>
      </c>
      <c r="R4038" s="39" t="s">
        <v>8316</v>
      </c>
      <c r="S4038" s="42">
        <f t="shared" si="441"/>
        <v>41804.937094490742</v>
      </c>
      <c r="T4038" s="42">
        <f t="shared" si="442"/>
        <v>41821.93750925926</v>
      </c>
      <c r="U4038" s="40">
        <f t="shared" si="443"/>
        <v>2014</v>
      </c>
      <c r="V4038" s="40">
        <f t="shared" si="444"/>
        <v>2014</v>
      </c>
      <c r="W4038" s="50">
        <f t="shared" si="447"/>
        <v>17.000414768517658</v>
      </c>
    </row>
    <row r="4039" spans="1:23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13">
        <f t="shared" si="445"/>
        <v>11</v>
      </c>
      <c r="P4039" s="39">
        <f t="shared" si="446"/>
        <v>40</v>
      </c>
      <c r="Q4039" s="39" t="s">
        <v>8346</v>
      </c>
      <c r="R4039" s="39" t="s">
        <v>8316</v>
      </c>
      <c r="S4039" s="42">
        <f t="shared" si="441"/>
        <v>42497.070779108792</v>
      </c>
      <c r="T4039" s="42">
        <f t="shared" si="442"/>
        <v>42514.600704861106</v>
      </c>
      <c r="U4039" s="40">
        <f t="shared" si="443"/>
        <v>2016</v>
      </c>
      <c r="V4039" s="40">
        <f t="shared" si="444"/>
        <v>2016</v>
      </c>
      <c r="W4039" s="50">
        <f t="shared" si="447"/>
        <v>17.529925752314739</v>
      </c>
    </row>
    <row r="4040" spans="1:23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13">
        <f t="shared" si="445"/>
        <v>12</v>
      </c>
      <c r="P4040" s="39">
        <f t="shared" si="446"/>
        <v>75.25</v>
      </c>
      <c r="Q4040" s="39" t="s">
        <v>8346</v>
      </c>
      <c r="R4040" s="39" t="s">
        <v>8316</v>
      </c>
      <c r="S4040" s="42">
        <f t="shared" si="441"/>
        <v>41869.798726967594</v>
      </c>
      <c r="T4040" s="42">
        <f t="shared" si="442"/>
        <v>41929.798726967594</v>
      </c>
      <c r="U4040" s="40">
        <f t="shared" si="443"/>
        <v>2014</v>
      </c>
      <c r="V4040" s="40">
        <f t="shared" si="444"/>
        <v>2014</v>
      </c>
      <c r="W4040" s="50">
        <f t="shared" si="447"/>
        <v>60</v>
      </c>
    </row>
    <row r="4041" spans="1:23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13">
        <f t="shared" si="445"/>
        <v>60</v>
      </c>
      <c r="P4041" s="39">
        <f t="shared" si="446"/>
        <v>60</v>
      </c>
      <c r="Q4041" s="39" t="s">
        <v>8346</v>
      </c>
      <c r="R4041" s="39" t="s">
        <v>8316</v>
      </c>
      <c r="S4041" s="42">
        <f t="shared" si="441"/>
        <v>42305.670918599542</v>
      </c>
      <c r="T4041" s="42">
        <f t="shared" si="442"/>
        <v>42339.249311805557</v>
      </c>
      <c r="U4041" s="40">
        <f t="shared" si="443"/>
        <v>2015</v>
      </c>
      <c r="V4041" s="40">
        <f t="shared" si="444"/>
        <v>2015</v>
      </c>
      <c r="W4041" s="50">
        <f t="shared" si="447"/>
        <v>33.57839320601488</v>
      </c>
    </row>
    <row r="4042" spans="1:23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13">
        <f t="shared" si="445"/>
        <v>31</v>
      </c>
      <c r="P4042" s="39">
        <f t="shared" si="446"/>
        <v>1250</v>
      </c>
      <c r="Q4042" s="39" t="s">
        <v>8346</v>
      </c>
      <c r="R4042" s="39" t="s">
        <v>8316</v>
      </c>
      <c r="S4042" s="42">
        <f t="shared" si="441"/>
        <v>42144.231527824071</v>
      </c>
      <c r="T4042" s="42">
        <f t="shared" si="442"/>
        <v>42203.125004629634</v>
      </c>
      <c r="U4042" s="40">
        <f t="shared" si="443"/>
        <v>2015</v>
      </c>
      <c r="V4042" s="40">
        <f t="shared" si="444"/>
        <v>2015</v>
      </c>
      <c r="W4042" s="50">
        <f t="shared" si="447"/>
        <v>58.893476805562386</v>
      </c>
    </row>
    <row r="4043" spans="1:23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13">
        <f t="shared" si="445"/>
        <v>0</v>
      </c>
      <c r="P4043" s="39">
        <f t="shared" si="446"/>
        <v>10.5</v>
      </c>
      <c r="Q4043" s="39" t="s">
        <v>8346</v>
      </c>
      <c r="R4043" s="39" t="s">
        <v>8316</v>
      </c>
      <c r="S4043" s="42">
        <f t="shared" si="441"/>
        <v>42559.474015671294</v>
      </c>
      <c r="T4043" s="42">
        <f t="shared" si="442"/>
        <v>42619.474015671294</v>
      </c>
      <c r="U4043" s="40">
        <f t="shared" si="443"/>
        <v>2016</v>
      </c>
      <c r="V4043" s="40">
        <f t="shared" si="444"/>
        <v>2016</v>
      </c>
      <c r="W4043" s="50">
        <f t="shared" si="447"/>
        <v>60</v>
      </c>
    </row>
    <row r="4044" spans="1:23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13">
        <f t="shared" si="445"/>
        <v>0</v>
      </c>
      <c r="P4044" s="39">
        <f t="shared" si="446"/>
        <v>7</v>
      </c>
      <c r="Q4044" s="39" t="s">
        <v>8346</v>
      </c>
      <c r="R4044" s="39" t="s">
        <v>8316</v>
      </c>
      <c r="S4044" s="42">
        <f t="shared" si="441"/>
        <v>41995.084081759254</v>
      </c>
      <c r="T4044" s="42">
        <f t="shared" si="442"/>
        <v>42024.80278194444</v>
      </c>
      <c r="U4044" s="40">
        <f t="shared" si="443"/>
        <v>2015</v>
      </c>
      <c r="V4044" s="40">
        <f t="shared" si="444"/>
        <v>2014</v>
      </c>
      <c r="W4044" s="50">
        <f t="shared" si="447"/>
        <v>29.718700185185298</v>
      </c>
    </row>
    <row r="4045" spans="1:23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13">
        <f t="shared" si="445"/>
        <v>0</v>
      </c>
      <c r="P4045" s="39">
        <f t="shared" si="446"/>
        <v>0</v>
      </c>
      <c r="Q4045" s="39" t="s">
        <v>8346</v>
      </c>
      <c r="R4045" s="39" t="s">
        <v>8316</v>
      </c>
      <c r="S4045" s="42">
        <f t="shared" si="441"/>
        <v>41948.957469039357</v>
      </c>
      <c r="T4045" s="42">
        <f t="shared" si="442"/>
        <v>41963.957469039349</v>
      </c>
      <c r="U4045" s="40">
        <f t="shared" si="443"/>
        <v>2014</v>
      </c>
      <c r="V4045" s="40">
        <f t="shared" si="444"/>
        <v>2014</v>
      </c>
      <c r="W4045" s="50">
        <f t="shared" si="447"/>
        <v>14.999999999992724</v>
      </c>
    </row>
    <row r="4046" spans="1:23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13">
        <f t="shared" si="445"/>
        <v>38</v>
      </c>
      <c r="P4046" s="39">
        <f t="shared" si="446"/>
        <v>56.25</v>
      </c>
      <c r="Q4046" s="39" t="s">
        <v>8346</v>
      </c>
      <c r="R4046" s="39" t="s">
        <v>8316</v>
      </c>
      <c r="S4046" s="42">
        <f t="shared" si="441"/>
        <v>42074.219710439822</v>
      </c>
      <c r="T4046" s="42">
        <f t="shared" si="442"/>
        <v>42104.208333333328</v>
      </c>
      <c r="U4046" s="40">
        <f t="shared" si="443"/>
        <v>2015</v>
      </c>
      <c r="V4046" s="40">
        <f t="shared" si="444"/>
        <v>2015</v>
      </c>
      <c r="W4046" s="50">
        <f t="shared" si="447"/>
        <v>29.988622893506545</v>
      </c>
    </row>
    <row r="4047" spans="1:23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13">
        <f t="shared" si="445"/>
        <v>0</v>
      </c>
      <c r="P4047" s="39">
        <f t="shared" si="446"/>
        <v>1</v>
      </c>
      <c r="Q4047" s="39" t="s">
        <v>8346</v>
      </c>
      <c r="R4047" s="39" t="s">
        <v>8316</v>
      </c>
      <c r="S4047" s="42">
        <f t="shared" si="441"/>
        <v>41842.201268391203</v>
      </c>
      <c r="T4047" s="42">
        <f t="shared" si="442"/>
        <v>41872.201268391203</v>
      </c>
      <c r="U4047" s="40">
        <f t="shared" si="443"/>
        <v>2014</v>
      </c>
      <c r="V4047" s="40">
        <f t="shared" si="444"/>
        <v>2014</v>
      </c>
      <c r="W4047" s="50">
        <f t="shared" si="447"/>
        <v>30</v>
      </c>
    </row>
    <row r="4048" spans="1:23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13">
        <f t="shared" si="445"/>
        <v>8</v>
      </c>
      <c r="P4048" s="39">
        <f t="shared" si="446"/>
        <v>38.33</v>
      </c>
      <c r="Q4048" s="39" t="s">
        <v>8346</v>
      </c>
      <c r="R4048" s="39" t="s">
        <v>8316</v>
      </c>
      <c r="S4048" s="42">
        <f t="shared" si="441"/>
        <v>41904.650581134258</v>
      </c>
      <c r="T4048" s="42">
        <f t="shared" si="442"/>
        <v>41934.650581134258</v>
      </c>
      <c r="U4048" s="40">
        <f t="shared" si="443"/>
        <v>2014</v>
      </c>
      <c r="V4048" s="40">
        <f t="shared" si="444"/>
        <v>2014</v>
      </c>
      <c r="W4048" s="50">
        <f t="shared" si="447"/>
        <v>30</v>
      </c>
    </row>
    <row r="4049" spans="1:23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13">
        <f t="shared" si="445"/>
        <v>2</v>
      </c>
      <c r="P4049" s="39">
        <f t="shared" si="446"/>
        <v>27.5</v>
      </c>
      <c r="Q4049" s="39" t="s">
        <v>8346</v>
      </c>
      <c r="R4049" s="39" t="s">
        <v>8316</v>
      </c>
      <c r="S4049" s="42">
        <f t="shared" si="441"/>
        <v>41991.022497025464</v>
      </c>
      <c r="T4049" s="42">
        <f t="shared" si="442"/>
        <v>42015.041666666672</v>
      </c>
      <c r="U4049" s="40">
        <f t="shared" si="443"/>
        <v>2015</v>
      </c>
      <c r="V4049" s="40">
        <f t="shared" si="444"/>
        <v>2014</v>
      </c>
      <c r="W4049" s="50">
        <f t="shared" si="447"/>
        <v>24.019169641207554</v>
      </c>
    </row>
    <row r="4050" spans="1:23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13">
        <f t="shared" si="445"/>
        <v>18</v>
      </c>
      <c r="P4050" s="39">
        <f t="shared" si="446"/>
        <v>32.979999999999997</v>
      </c>
      <c r="Q4050" s="39" t="s">
        <v>8346</v>
      </c>
      <c r="R4050" s="39" t="s">
        <v>8316</v>
      </c>
      <c r="S4050" s="42">
        <f t="shared" si="441"/>
        <v>42436.509117905094</v>
      </c>
      <c r="T4050" s="42">
        <f t="shared" si="442"/>
        <v>42471.467444293987</v>
      </c>
      <c r="U4050" s="40">
        <f t="shared" si="443"/>
        <v>2016</v>
      </c>
      <c r="V4050" s="40">
        <f t="shared" si="444"/>
        <v>2016</v>
      </c>
      <c r="W4050" s="50">
        <f t="shared" si="447"/>
        <v>34.958326388892601</v>
      </c>
    </row>
    <row r="4051" spans="1:23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13">
        <f t="shared" si="445"/>
        <v>0</v>
      </c>
      <c r="P4051" s="39">
        <f t="shared" si="446"/>
        <v>16</v>
      </c>
      <c r="Q4051" s="39" t="s">
        <v>8346</v>
      </c>
      <c r="R4051" s="39" t="s">
        <v>8316</v>
      </c>
      <c r="S4051" s="42">
        <f t="shared" si="441"/>
        <v>42169.958516377315</v>
      </c>
      <c r="T4051" s="42">
        <f t="shared" si="442"/>
        <v>42199.958516377315</v>
      </c>
      <c r="U4051" s="40">
        <f t="shared" si="443"/>
        <v>2015</v>
      </c>
      <c r="V4051" s="40">
        <f t="shared" si="444"/>
        <v>2015</v>
      </c>
      <c r="W4051" s="50">
        <f t="shared" si="447"/>
        <v>30</v>
      </c>
    </row>
    <row r="4052" spans="1:23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13">
        <f t="shared" si="445"/>
        <v>0</v>
      </c>
      <c r="P4052" s="39">
        <f t="shared" si="446"/>
        <v>1</v>
      </c>
      <c r="Q4052" s="39" t="s">
        <v>8346</v>
      </c>
      <c r="R4052" s="39" t="s">
        <v>8316</v>
      </c>
      <c r="S4052" s="42">
        <f t="shared" si="441"/>
        <v>41905.636474432875</v>
      </c>
      <c r="T4052" s="42">
        <f t="shared" si="442"/>
        <v>41935.636474432875</v>
      </c>
      <c r="U4052" s="40">
        <f t="shared" si="443"/>
        <v>2014</v>
      </c>
      <c r="V4052" s="40">
        <f t="shared" si="444"/>
        <v>2014</v>
      </c>
      <c r="W4052" s="50">
        <f t="shared" si="447"/>
        <v>30</v>
      </c>
    </row>
    <row r="4053" spans="1:23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13">
        <f t="shared" si="445"/>
        <v>0</v>
      </c>
      <c r="P4053" s="39">
        <f t="shared" si="446"/>
        <v>0</v>
      </c>
      <c r="Q4053" s="39" t="s">
        <v>8346</v>
      </c>
      <c r="R4053" s="39" t="s">
        <v>8316</v>
      </c>
      <c r="S4053" s="42">
        <f t="shared" si="441"/>
        <v>41761.810159687499</v>
      </c>
      <c r="T4053" s="42">
        <f t="shared" si="442"/>
        <v>41768.286809953708</v>
      </c>
      <c r="U4053" s="40">
        <f t="shared" si="443"/>
        <v>2014</v>
      </c>
      <c r="V4053" s="40">
        <f t="shared" si="444"/>
        <v>2014</v>
      </c>
      <c r="W4053" s="50">
        <f t="shared" si="447"/>
        <v>6.4766502662096173</v>
      </c>
    </row>
    <row r="4054" spans="1:23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13">
        <f t="shared" si="445"/>
        <v>38</v>
      </c>
      <c r="P4054" s="39">
        <f t="shared" si="446"/>
        <v>86.62</v>
      </c>
      <c r="Q4054" s="39" t="s">
        <v>8346</v>
      </c>
      <c r="R4054" s="39" t="s">
        <v>8316</v>
      </c>
      <c r="S4054" s="42">
        <f t="shared" si="441"/>
        <v>41865.878661064817</v>
      </c>
      <c r="T4054" s="42">
        <f t="shared" si="442"/>
        <v>41925.878661064817</v>
      </c>
      <c r="U4054" s="40">
        <f t="shared" si="443"/>
        <v>2014</v>
      </c>
      <c r="V4054" s="40">
        <f t="shared" si="444"/>
        <v>2014</v>
      </c>
      <c r="W4054" s="50">
        <f t="shared" si="447"/>
        <v>60</v>
      </c>
    </row>
    <row r="4055" spans="1:23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13">
        <f t="shared" si="445"/>
        <v>22</v>
      </c>
      <c r="P4055" s="39">
        <f t="shared" si="446"/>
        <v>55</v>
      </c>
      <c r="Q4055" s="39" t="s">
        <v>8346</v>
      </c>
      <c r="R4055" s="39" t="s">
        <v>8316</v>
      </c>
      <c r="S4055" s="42">
        <f t="shared" si="441"/>
        <v>41928.690141527775</v>
      </c>
      <c r="T4055" s="42">
        <f t="shared" si="442"/>
        <v>41958.833340277779</v>
      </c>
      <c r="U4055" s="40">
        <f t="shared" si="443"/>
        <v>2014</v>
      </c>
      <c r="V4055" s="40">
        <f t="shared" si="444"/>
        <v>2014</v>
      </c>
      <c r="W4055" s="50">
        <f t="shared" si="447"/>
        <v>30.143198750003648</v>
      </c>
    </row>
    <row r="4056" spans="1:23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13">
        <f t="shared" si="445"/>
        <v>0</v>
      </c>
      <c r="P4056" s="39">
        <f t="shared" si="446"/>
        <v>0</v>
      </c>
      <c r="Q4056" s="39" t="s">
        <v>8346</v>
      </c>
      <c r="R4056" s="39" t="s">
        <v>8316</v>
      </c>
      <c r="S4056" s="42">
        <f t="shared" si="441"/>
        <v>42613.841264872681</v>
      </c>
      <c r="T4056" s="42">
        <f t="shared" si="442"/>
        <v>42644.166671296298</v>
      </c>
      <c r="U4056" s="40">
        <f t="shared" si="443"/>
        <v>2016</v>
      </c>
      <c r="V4056" s="40">
        <f t="shared" si="444"/>
        <v>2016</v>
      </c>
      <c r="W4056" s="50">
        <f t="shared" si="447"/>
        <v>30.325406423617096</v>
      </c>
    </row>
    <row r="4057" spans="1:23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13">
        <f t="shared" si="445"/>
        <v>18</v>
      </c>
      <c r="P4057" s="39">
        <f t="shared" si="446"/>
        <v>41.95</v>
      </c>
      <c r="Q4057" s="39" t="s">
        <v>8346</v>
      </c>
      <c r="R4057" s="39" t="s">
        <v>8316</v>
      </c>
      <c r="S4057" s="42">
        <f t="shared" si="441"/>
        <v>41779.648507303238</v>
      </c>
      <c r="T4057" s="42">
        <f t="shared" si="442"/>
        <v>41809.648507303238</v>
      </c>
      <c r="U4057" s="40">
        <f t="shared" si="443"/>
        <v>2014</v>
      </c>
      <c r="V4057" s="40">
        <f t="shared" si="444"/>
        <v>2014</v>
      </c>
      <c r="W4057" s="50">
        <f t="shared" si="447"/>
        <v>30</v>
      </c>
    </row>
    <row r="4058" spans="1:23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13">
        <f t="shared" si="445"/>
        <v>53</v>
      </c>
      <c r="P4058" s="39">
        <f t="shared" si="446"/>
        <v>88.33</v>
      </c>
      <c r="Q4058" s="39" t="s">
        <v>8346</v>
      </c>
      <c r="R4058" s="39" t="s">
        <v>8316</v>
      </c>
      <c r="S4058" s="42">
        <f t="shared" si="441"/>
        <v>42534.933329155087</v>
      </c>
      <c r="T4058" s="42">
        <f t="shared" si="442"/>
        <v>42554.832649768519</v>
      </c>
      <c r="U4058" s="40">
        <f t="shared" si="443"/>
        <v>2016</v>
      </c>
      <c r="V4058" s="40">
        <f t="shared" si="444"/>
        <v>2016</v>
      </c>
      <c r="W4058" s="50">
        <f t="shared" si="447"/>
        <v>19.899320613432792</v>
      </c>
    </row>
    <row r="4059" spans="1:23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13">
        <f t="shared" si="445"/>
        <v>22</v>
      </c>
      <c r="P4059" s="39">
        <f t="shared" si="446"/>
        <v>129.16999999999999</v>
      </c>
      <c r="Q4059" s="39" t="s">
        <v>8346</v>
      </c>
      <c r="R4059" s="39" t="s">
        <v>8316</v>
      </c>
      <c r="S4059" s="42">
        <f t="shared" si="441"/>
        <v>42310.968519444446</v>
      </c>
      <c r="T4059" s="42">
        <f t="shared" si="442"/>
        <v>42333.958337962962</v>
      </c>
      <c r="U4059" s="40">
        <f t="shared" si="443"/>
        <v>2015</v>
      </c>
      <c r="V4059" s="40">
        <f t="shared" si="444"/>
        <v>2015</v>
      </c>
      <c r="W4059" s="50">
        <f t="shared" si="447"/>
        <v>22.989818518515676</v>
      </c>
    </row>
    <row r="4060" spans="1:23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13">
        <f t="shared" si="445"/>
        <v>3</v>
      </c>
      <c r="P4060" s="39">
        <f t="shared" si="446"/>
        <v>23.75</v>
      </c>
      <c r="Q4060" s="39" t="s">
        <v>8346</v>
      </c>
      <c r="R4060" s="39" t="s">
        <v>8316</v>
      </c>
      <c r="S4060" s="42">
        <f t="shared" si="441"/>
        <v>42446.060694953703</v>
      </c>
      <c r="T4060" s="42">
        <f t="shared" si="442"/>
        <v>42461.165973842595</v>
      </c>
      <c r="U4060" s="40">
        <f t="shared" si="443"/>
        <v>2016</v>
      </c>
      <c r="V4060" s="40">
        <f t="shared" si="444"/>
        <v>2016</v>
      </c>
      <c r="W4060" s="50">
        <f t="shared" si="447"/>
        <v>15.105278888891917</v>
      </c>
    </row>
    <row r="4061" spans="1:23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13">
        <f t="shared" si="445"/>
        <v>3</v>
      </c>
      <c r="P4061" s="39">
        <f t="shared" si="446"/>
        <v>35.71</v>
      </c>
      <c r="Q4061" s="39" t="s">
        <v>8346</v>
      </c>
      <c r="R4061" s="39" t="s">
        <v>8316</v>
      </c>
      <c r="S4061" s="42">
        <f t="shared" si="441"/>
        <v>41866.640649907407</v>
      </c>
      <c r="T4061" s="42">
        <f t="shared" si="442"/>
        <v>41898.125004629634</v>
      </c>
      <c r="U4061" s="40">
        <f t="shared" si="443"/>
        <v>2014</v>
      </c>
      <c r="V4061" s="40">
        <f t="shared" si="444"/>
        <v>2014</v>
      </c>
      <c r="W4061" s="50">
        <f t="shared" si="447"/>
        <v>31.484354722226271</v>
      </c>
    </row>
    <row r="4062" spans="1:23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13">
        <f t="shared" si="445"/>
        <v>3</v>
      </c>
      <c r="P4062" s="39">
        <f t="shared" si="446"/>
        <v>57</v>
      </c>
      <c r="Q4062" s="39" t="s">
        <v>8346</v>
      </c>
      <c r="R4062" s="39" t="s">
        <v>8316</v>
      </c>
      <c r="S4062" s="42">
        <f t="shared" si="441"/>
        <v>41779.695093240742</v>
      </c>
      <c r="T4062" s="42">
        <f t="shared" si="442"/>
        <v>41813.666668981481</v>
      </c>
      <c r="U4062" s="40">
        <f t="shared" si="443"/>
        <v>2014</v>
      </c>
      <c r="V4062" s="40">
        <f t="shared" si="444"/>
        <v>2014</v>
      </c>
      <c r="W4062" s="50">
        <f t="shared" si="447"/>
        <v>33.971575740739354</v>
      </c>
    </row>
    <row r="4063" spans="1:23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13">
        <f t="shared" si="445"/>
        <v>0</v>
      </c>
      <c r="P4063" s="39">
        <f t="shared" si="446"/>
        <v>0</v>
      </c>
      <c r="Q4063" s="39" t="s">
        <v>8346</v>
      </c>
      <c r="R4063" s="39" t="s">
        <v>8316</v>
      </c>
      <c r="S4063" s="42">
        <f t="shared" si="441"/>
        <v>42421.141470173607</v>
      </c>
      <c r="T4063" s="42">
        <f t="shared" si="442"/>
        <v>42481.099808136576</v>
      </c>
      <c r="U4063" s="40">
        <f t="shared" si="443"/>
        <v>2016</v>
      </c>
      <c r="V4063" s="40">
        <f t="shared" si="444"/>
        <v>2016</v>
      </c>
      <c r="W4063" s="50">
        <f t="shared" si="447"/>
        <v>59.958337962969381</v>
      </c>
    </row>
    <row r="4064" spans="1:23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13">
        <f t="shared" si="445"/>
        <v>2</v>
      </c>
      <c r="P4064" s="39">
        <f t="shared" si="446"/>
        <v>163.33000000000001</v>
      </c>
      <c r="Q4064" s="39" t="s">
        <v>8346</v>
      </c>
      <c r="R4064" s="39" t="s">
        <v>8316</v>
      </c>
      <c r="S4064" s="42">
        <f t="shared" si="441"/>
        <v>42523.739218379633</v>
      </c>
      <c r="T4064" s="42">
        <f t="shared" si="442"/>
        <v>42553.739218379633</v>
      </c>
      <c r="U4064" s="40">
        <f t="shared" si="443"/>
        <v>2016</v>
      </c>
      <c r="V4064" s="40">
        <f t="shared" si="444"/>
        <v>2016</v>
      </c>
      <c r="W4064" s="50">
        <f t="shared" si="447"/>
        <v>30</v>
      </c>
    </row>
    <row r="4065" spans="1:23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13">
        <f t="shared" si="445"/>
        <v>1</v>
      </c>
      <c r="P4065" s="39">
        <f t="shared" si="446"/>
        <v>15</v>
      </c>
      <c r="Q4065" s="39" t="s">
        <v>8346</v>
      </c>
      <c r="R4065" s="39" t="s">
        <v>8316</v>
      </c>
      <c r="S4065" s="42">
        <f t="shared" si="441"/>
        <v>41787.681528749999</v>
      </c>
      <c r="T4065" s="42">
        <f t="shared" si="442"/>
        <v>41817.681528749999</v>
      </c>
      <c r="U4065" s="40">
        <f t="shared" si="443"/>
        <v>2014</v>
      </c>
      <c r="V4065" s="40">
        <f t="shared" si="444"/>
        <v>2014</v>
      </c>
      <c r="W4065" s="50">
        <f t="shared" si="447"/>
        <v>30</v>
      </c>
    </row>
    <row r="4066" spans="1:23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13">
        <f t="shared" si="445"/>
        <v>19</v>
      </c>
      <c r="P4066" s="39">
        <f t="shared" si="446"/>
        <v>64.17</v>
      </c>
      <c r="Q4066" s="39" t="s">
        <v>8346</v>
      </c>
      <c r="R4066" s="39" t="s">
        <v>8316</v>
      </c>
      <c r="S4066" s="42">
        <f t="shared" si="441"/>
        <v>42093.588268819447</v>
      </c>
      <c r="T4066" s="42">
        <f t="shared" si="442"/>
        <v>42123.588268819447</v>
      </c>
      <c r="U4066" s="40">
        <f t="shared" si="443"/>
        <v>2015</v>
      </c>
      <c r="V4066" s="40">
        <f t="shared" si="444"/>
        <v>2015</v>
      </c>
      <c r="W4066" s="50">
        <f t="shared" si="447"/>
        <v>30</v>
      </c>
    </row>
    <row r="4067" spans="1:23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13">
        <f t="shared" si="445"/>
        <v>1</v>
      </c>
      <c r="P4067" s="39">
        <f t="shared" si="446"/>
        <v>6.75</v>
      </c>
      <c r="Q4067" s="39" t="s">
        <v>8346</v>
      </c>
      <c r="R4067" s="39" t="s">
        <v>8316</v>
      </c>
      <c r="S4067" s="42">
        <f t="shared" si="441"/>
        <v>41833.951525590281</v>
      </c>
      <c r="T4067" s="42">
        <f t="shared" si="442"/>
        <v>41863.951525590281</v>
      </c>
      <c r="U4067" s="40">
        <f t="shared" si="443"/>
        <v>2014</v>
      </c>
      <c r="V4067" s="40">
        <f t="shared" si="444"/>
        <v>2014</v>
      </c>
      <c r="W4067" s="50">
        <f t="shared" si="447"/>
        <v>30</v>
      </c>
    </row>
    <row r="4068" spans="1:23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13">
        <f t="shared" si="445"/>
        <v>0</v>
      </c>
      <c r="P4068" s="39">
        <f t="shared" si="446"/>
        <v>25</v>
      </c>
      <c r="Q4068" s="39" t="s">
        <v>8346</v>
      </c>
      <c r="R4068" s="39" t="s">
        <v>8316</v>
      </c>
      <c r="S4068" s="42">
        <f t="shared" si="441"/>
        <v>42479.039217453705</v>
      </c>
      <c r="T4068" s="42">
        <f t="shared" si="442"/>
        <v>42509.039217453705</v>
      </c>
      <c r="U4068" s="40">
        <f t="shared" si="443"/>
        <v>2016</v>
      </c>
      <c r="V4068" s="40">
        <f t="shared" si="444"/>
        <v>2016</v>
      </c>
      <c r="W4068" s="50">
        <f t="shared" si="447"/>
        <v>30</v>
      </c>
    </row>
    <row r="4069" spans="1:23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13">
        <f t="shared" si="445"/>
        <v>61</v>
      </c>
      <c r="P4069" s="39">
        <f t="shared" si="446"/>
        <v>179.12</v>
      </c>
      <c r="Q4069" s="39" t="s">
        <v>8346</v>
      </c>
      <c r="R4069" s="39" t="s">
        <v>8316</v>
      </c>
      <c r="S4069" s="42">
        <f t="shared" si="441"/>
        <v>42235.117483217589</v>
      </c>
      <c r="T4069" s="42">
        <f t="shared" si="442"/>
        <v>42275.117483217589</v>
      </c>
      <c r="U4069" s="40">
        <f t="shared" si="443"/>
        <v>2015</v>
      </c>
      <c r="V4069" s="40">
        <f t="shared" si="444"/>
        <v>2015</v>
      </c>
      <c r="W4069" s="50">
        <f t="shared" si="447"/>
        <v>40</v>
      </c>
    </row>
    <row r="4070" spans="1:23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13">
        <f t="shared" si="445"/>
        <v>1</v>
      </c>
      <c r="P4070" s="39">
        <f t="shared" si="446"/>
        <v>34.950000000000003</v>
      </c>
      <c r="Q4070" s="39" t="s">
        <v>8346</v>
      </c>
      <c r="R4070" s="39" t="s">
        <v>8316</v>
      </c>
      <c r="S4070" s="42">
        <f t="shared" si="441"/>
        <v>42718.963609432874</v>
      </c>
      <c r="T4070" s="42">
        <f t="shared" si="442"/>
        <v>42748.961813657406</v>
      </c>
      <c r="U4070" s="40">
        <f t="shared" si="443"/>
        <v>2017</v>
      </c>
      <c r="V4070" s="40">
        <f t="shared" si="444"/>
        <v>2016</v>
      </c>
      <c r="W4070" s="50">
        <f t="shared" si="447"/>
        <v>29.998204224531946</v>
      </c>
    </row>
    <row r="4071" spans="1:23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13">
        <f t="shared" si="445"/>
        <v>34</v>
      </c>
      <c r="P4071" s="39">
        <f t="shared" si="446"/>
        <v>33.08</v>
      </c>
      <c r="Q4071" s="39" t="s">
        <v>8346</v>
      </c>
      <c r="R4071" s="39" t="s">
        <v>8316</v>
      </c>
      <c r="S4071" s="42">
        <f t="shared" si="441"/>
        <v>42022.661531898149</v>
      </c>
      <c r="T4071" s="42">
        <f t="shared" si="442"/>
        <v>42063.500009259253</v>
      </c>
      <c r="U4071" s="40">
        <f t="shared" si="443"/>
        <v>2015</v>
      </c>
      <c r="V4071" s="40">
        <f t="shared" si="444"/>
        <v>2015</v>
      </c>
      <c r="W4071" s="50">
        <f t="shared" si="447"/>
        <v>40.838477361103287</v>
      </c>
    </row>
    <row r="4072" spans="1:23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13">
        <f t="shared" si="445"/>
        <v>17</v>
      </c>
      <c r="P4072" s="39">
        <f t="shared" si="446"/>
        <v>27.5</v>
      </c>
      <c r="Q4072" s="39" t="s">
        <v>8346</v>
      </c>
      <c r="R4072" s="39" t="s">
        <v>8316</v>
      </c>
      <c r="S4072" s="42">
        <f t="shared" si="441"/>
        <v>42031.66690300926</v>
      </c>
      <c r="T4072" s="42">
        <f t="shared" si="442"/>
        <v>42064.125009259253</v>
      </c>
      <c r="U4072" s="40">
        <f t="shared" si="443"/>
        <v>2015</v>
      </c>
      <c r="V4072" s="40">
        <f t="shared" si="444"/>
        <v>2015</v>
      </c>
      <c r="W4072" s="50">
        <f t="shared" si="447"/>
        <v>32.458106249992852</v>
      </c>
    </row>
    <row r="4073" spans="1:23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13">
        <f t="shared" si="445"/>
        <v>0</v>
      </c>
      <c r="P4073" s="39">
        <f t="shared" si="446"/>
        <v>0</v>
      </c>
      <c r="Q4073" s="39" t="s">
        <v>8346</v>
      </c>
      <c r="R4073" s="39" t="s">
        <v>8316</v>
      </c>
      <c r="S4073" s="42">
        <f t="shared" si="441"/>
        <v>42700.804767719907</v>
      </c>
      <c r="T4073" s="42">
        <f t="shared" si="442"/>
        <v>42730.804767719907</v>
      </c>
      <c r="U4073" s="40">
        <f t="shared" si="443"/>
        <v>2016</v>
      </c>
      <c r="V4073" s="40">
        <f t="shared" si="444"/>
        <v>2016</v>
      </c>
      <c r="W4073" s="50">
        <f t="shared" si="447"/>
        <v>30</v>
      </c>
    </row>
    <row r="4074" spans="1:23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13">
        <f t="shared" si="445"/>
        <v>0</v>
      </c>
      <c r="P4074" s="39">
        <f t="shared" si="446"/>
        <v>2</v>
      </c>
      <c r="Q4074" s="39" t="s">
        <v>8346</v>
      </c>
      <c r="R4074" s="39" t="s">
        <v>8316</v>
      </c>
      <c r="S4074" s="42">
        <f t="shared" si="441"/>
        <v>41812.774434155093</v>
      </c>
      <c r="T4074" s="42">
        <f t="shared" si="442"/>
        <v>41872.774434155093</v>
      </c>
      <c r="U4074" s="40">
        <f t="shared" si="443"/>
        <v>2014</v>
      </c>
      <c r="V4074" s="40">
        <f t="shared" si="444"/>
        <v>2014</v>
      </c>
      <c r="W4074" s="50">
        <f t="shared" si="447"/>
        <v>60</v>
      </c>
    </row>
    <row r="4075" spans="1:23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13">
        <f t="shared" si="445"/>
        <v>1</v>
      </c>
      <c r="P4075" s="39">
        <f t="shared" si="446"/>
        <v>18.5</v>
      </c>
      <c r="Q4075" s="39" t="s">
        <v>8346</v>
      </c>
      <c r="R4075" s="39" t="s">
        <v>8316</v>
      </c>
      <c r="S4075" s="42">
        <f t="shared" si="441"/>
        <v>42078.345213263892</v>
      </c>
      <c r="T4075" s="42">
        <f t="shared" si="442"/>
        <v>42133.166666666672</v>
      </c>
      <c r="U4075" s="40">
        <f t="shared" si="443"/>
        <v>2015</v>
      </c>
      <c r="V4075" s="40">
        <f t="shared" si="444"/>
        <v>2015</v>
      </c>
      <c r="W4075" s="50">
        <f t="shared" si="447"/>
        <v>54.821453402779298</v>
      </c>
    </row>
    <row r="4076" spans="1:23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13">
        <f t="shared" si="445"/>
        <v>27</v>
      </c>
      <c r="P4076" s="39">
        <f t="shared" si="446"/>
        <v>35</v>
      </c>
      <c r="Q4076" s="39" t="s">
        <v>8346</v>
      </c>
      <c r="R4076" s="39" t="s">
        <v>8316</v>
      </c>
      <c r="S4076" s="42">
        <f t="shared" si="441"/>
        <v>42283.552955729167</v>
      </c>
      <c r="T4076" s="42">
        <f t="shared" si="442"/>
        <v>42313.594629340281</v>
      </c>
      <c r="U4076" s="40">
        <f t="shared" si="443"/>
        <v>2015</v>
      </c>
      <c r="V4076" s="40">
        <f t="shared" si="444"/>
        <v>2015</v>
      </c>
      <c r="W4076" s="50">
        <f t="shared" si="447"/>
        <v>30.041673611114675</v>
      </c>
    </row>
    <row r="4077" spans="1:23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13">
        <f t="shared" si="445"/>
        <v>29</v>
      </c>
      <c r="P4077" s="39">
        <f t="shared" si="446"/>
        <v>44.31</v>
      </c>
      <c r="Q4077" s="39" t="s">
        <v>8346</v>
      </c>
      <c r="R4077" s="39" t="s">
        <v>8316</v>
      </c>
      <c r="S4077" s="42">
        <f t="shared" si="441"/>
        <v>41779.045948715277</v>
      </c>
      <c r="T4077" s="42">
        <f t="shared" si="442"/>
        <v>41820.727781018519</v>
      </c>
      <c r="U4077" s="40">
        <f t="shared" si="443"/>
        <v>2014</v>
      </c>
      <c r="V4077" s="40">
        <f t="shared" si="444"/>
        <v>2014</v>
      </c>
      <c r="W4077" s="50">
        <f t="shared" si="447"/>
        <v>41.681832303242118</v>
      </c>
    </row>
    <row r="4078" spans="1:23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13">
        <f t="shared" si="445"/>
        <v>0</v>
      </c>
      <c r="P4078" s="39">
        <f t="shared" si="446"/>
        <v>0</v>
      </c>
      <c r="Q4078" s="39" t="s">
        <v>8346</v>
      </c>
      <c r="R4078" s="39" t="s">
        <v>8316</v>
      </c>
      <c r="S4078" s="42">
        <f t="shared" si="441"/>
        <v>41905.795707743055</v>
      </c>
      <c r="T4078" s="42">
        <f t="shared" si="442"/>
        <v>41933.827084027776</v>
      </c>
      <c r="U4078" s="40">
        <f t="shared" si="443"/>
        <v>2014</v>
      </c>
      <c r="V4078" s="40">
        <f t="shared" si="444"/>
        <v>2014</v>
      </c>
      <c r="W4078" s="50">
        <f t="shared" si="447"/>
        <v>28.031376284721773</v>
      </c>
    </row>
    <row r="4079" spans="1:23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13">
        <f t="shared" si="445"/>
        <v>9</v>
      </c>
      <c r="P4079" s="39">
        <f t="shared" si="446"/>
        <v>222.5</v>
      </c>
      <c r="Q4079" s="39" t="s">
        <v>8346</v>
      </c>
      <c r="R4079" s="39" t="s">
        <v>8316</v>
      </c>
      <c r="S4079" s="42">
        <f t="shared" si="441"/>
        <v>42695.710587893518</v>
      </c>
      <c r="T4079" s="42">
        <f t="shared" si="442"/>
        <v>42725.710587893518</v>
      </c>
      <c r="U4079" s="40">
        <f t="shared" si="443"/>
        <v>2016</v>
      </c>
      <c r="V4079" s="40">
        <f t="shared" si="444"/>
        <v>2016</v>
      </c>
      <c r="W4079" s="50">
        <f t="shared" si="447"/>
        <v>30</v>
      </c>
    </row>
    <row r="4080" spans="1:23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13">
        <f t="shared" si="445"/>
        <v>0</v>
      </c>
      <c r="P4080" s="39">
        <f t="shared" si="446"/>
        <v>0</v>
      </c>
      <c r="Q4080" s="39" t="s">
        <v>8346</v>
      </c>
      <c r="R4080" s="39" t="s">
        <v>8316</v>
      </c>
      <c r="S4080" s="42">
        <f t="shared" si="441"/>
        <v>42732.787525949076</v>
      </c>
      <c r="T4080" s="42">
        <f t="shared" si="442"/>
        <v>42762.787525949076</v>
      </c>
      <c r="U4080" s="40">
        <f t="shared" si="443"/>
        <v>2017</v>
      </c>
      <c r="V4080" s="40">
        <f t="shared" si="444"/>
        <v>2016</v>
      </c>
      <c r="W4080" s="50">
        <f t="shared" si="447"/>
        <v>30</v>
      </c>
    </row>
    <row r="4081" spans="1:23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13">
        <f t="shared" si="445"/>
        <v>0</v>
      </c>
      <c r="P4081" s="39">
        <f t="shared" si="446"/>
        <v>5</v>
      </c>
      <c r="Q4081" s="39" t="s">
        <v>8346</v>
      </c>
      <c r="R4081" s="39" t="s">
        <v>8316</v>
      </c>
      <c r="S4081" s="42">
        <f t="shared" si="441"/>
        <v>42510.938906493058</v>
      </c>
      <c r="T4081" s="42">
        <f t="shared" si="442"/>
        <v>42540.938906493058</v>
      </c>
      <c r="U4081" s="40">
        <f t="shared" si="443"/>
        <v>2016</v>
      </c>
      <c r="V4081" s="40">
        <f t="shared" si="444"/>
        <v>2016</v>
      </c>
      <c r="W4081" s="50">
        <f t="shared" si="447"/>
        <v>30</v>
      </c>
    </row>
    <row r="4082" spans="1:23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13">
        <f t="shared" si="445"/>
        <v>0</v>
      </c>
      <c r="P4082" s="39">
        <f t="shared" si="446"/>
        <v>0</v>
      </c>
      <c r="Q4082" s="39" t="s">
        <v>8346</v>
      </c>
      <c r="R4082" s="39" t="s">
        <v>8316</v>
      </c>
      <c r="S4082" s="42">
        <f t="shared" si="441"/>
        <v>42511.698103194445</v>
      </c>
      <c r="T4082" s="42">
        <f t="shared" si="442"/>
        <v>42535.787505092594</v>
      </c>
      <c r="U4082" s="40">
        <f t="shared" si="443"/>
        <v>2016</v>
      </c>
      <c r="V4082" s="40">
        <f t="shared" si="444"/>
        <v>2016</v>
      </c>
      <c r="W4082" s="50">
        <f t="shared" si="447"/>
        <v>24.089401898148935</v>
      </c>
    </row>
    <row r="4083" spans="1:23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13">
        <f t="shared" si="445"/>
        <v>16</v>
      </c>
      <c r="P4083" s="39">
        <f t="shared" si="446"/>
        <v>29.17</v>
      </c>
      <c r="Q4083" s="39" t="s">
        <v>8346</v>
      </c>
      <c r="R4083" s="39" t="s">
        <v>8316</v>
      </c>
      <c r="S4083" s="42">
        <f t="shared" si="441"/>
        <v>42041.581308159723</v>
      </c>
      <c r="T4083" s="42">
        <f t="shared" si="442"/>
        <v>42071.539646122685</v>
      </c>
      <c r="U4083" s="40">
        <f t="shared" si="443"/>
        <v>2015</v>
      </c>
      <c r="V4083" s="40">
        <f t="shared" si="444"/>
        <v>2015</v>
      </c>
      <c r="W4083" s="50">
        <f t="shared" si="447"/>
        <v>29.958337962962105</v>
      </c>
    </row>
    <row r="4084" spans="1:23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13">
        <f t="shared" si="445"/>
        <v>2</v>
      </c>
      <c r="P4084" s="39">
        <f t="shared" si="446"/>
        <v>1.5</v>
      </c>
      <c r="Q4084" s="39" t="s">
        <v>8346</v>
      </c>
      <c r="R4084" s="39" t="s">
        <v>8316</v>
      </c>
      <c r="S4084" s="42">
        <f t="shared" si="441"/>
        <v>42307.189277233796</v>
      </c>
      <c r="T4084" s="42">
        <f t="shared" si="442"/>
        <v>42322.958333333328</v>
      </c>
      <c r="U4084" s="40">
        <f t="shared" si="443"/>
        <v>2015</v>
      </c>
      <c r="V4084" s="40">
        <f t="shared" si="444"/>
        <v>2015</v>
      </c>
      <c r="W4084" s="50">
        <f t="shared" si="447"/>
        <v>15.769056099532463</v>
      </c>
    </row>
    <row r="4085" spans="1:23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13">
        <f t="shared" si="445"/>
        <v>22</v>
      </c>
      <c r="P4085" s="39">
        <f t="shared" si="446"/>
        <v>126.5</v>
      </c>
      <c r="Q4085" s="39" t="s">
        <v>8346</v>
      </c>
      <c r="R4085" s="39" t="s">
        <v>8316</v>
      </c>
      <c r="S4085" s="42">
        <f t="shared" si="441"/>
        <v>42353.761764074072</v>
      </c>
      <c r="T4085" s="42">
        <f t="shared" si="442"/>
        <v>42383.761764074072</v>
      </c>
      <c r="U4085" s="40">
        <f t="shared" si="443"/>
        <v>2016</v>
      </c>
      <c r="V4085" s="40">
        <f t="shared" si="444"/>
        <v>2015</v>
      </c>
      <c r="W4085" s="50">
        <f t="shared" si="447"/>
        <v>30</v>
      </c>
    </row>
    <row r="4086" spans="1:23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13">
        <f t="shared" si="445"/>
        <v>0</v>
      </c>
      <c r="P4086" s="39">
        <f t="shared" si="446"/>
        <v>10</v>
      </c>
      <c r="Q4086" s="39" t="s">
        <v>8346</v>
      </c>
      <c r="R4086" s="39" t="s">
        <v>8316</v>
      </c>
      <c r="S4086" s="42">
        <f t="shared" si="441"/>
        <v>42622.436422523147</v>
      </c>
      <c r="T4086" s="42">
        <f t="shared" si="442"/>
        <v>42652.436422523147</v>
      </c>
      <c r="U4086" s="40">
        <f t="shared" si="443"/>
        <v>2016</v>
      </c>
      <c r="V4086" s="40">
        <f t="shared" si="444"/>
        <v>2016</v>
      </c>
      <c r="W4086" s="50">
        <f t="shared" si="447"/>
        <v>30</v>
      </c>
    </row>
    <row r="4087" spans="1:23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13">
        <f t="shared" si="445"/>
        <v>0</v>
      </c>
      <c r="P4087" s="39">
        <f t="shared" si="446"/>
        <v>10</v>
      </c>
      <c r="Q4087" s="39" t="s">
        <v>8346</v>
      </c>
      <c r="R4087" s="39" t="s">
        <v>8316</v>
      </c>
      <c r="S4087" s="42">
        <f t="shared" si="441"/>
        <v>42058.60388628472</v>
      </c>
      <c r="T4087" s="42">
        <f t="shared" si="442"/>
        <v>42087.165978472221</v>
      </c>
      <c r="U4087" s="40">
        <f t="shared" si="443"/>
        <v>2015</v>
      </c>
      <c r="V4087" s="40">
        <f t="shared" si="444"/>
        <v>2015</v>
      </c>
      <c r="W4087" s="50">
        <f t="shared" si="447"/>
        <v>28.562092187501548</v>
      </c>
    </row>
    <row r="4088" spans="1:23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13">
        <f t="shared" si="445"/>
        <v>5</v>
      </c>
      <c r="P4088" s="39">
        <f t="shared" si="446"/>
        <v>9.4</v>
      </c>
      <c r="Q4088" s="39" t="s">
        <v>8346</v>
      </c>
      <c r="R4088" s="39" t="s">
        <v>8316</v>
      </c>
      <c r="S4088" s="42">
        <f t="shared" si="441"/>
        <v>42304.940964108799</v>
      </c>
      <c r="T4088" s="42">
        <f t="shared" si="442"/>
        <v>42329.166671296298</v>
      </c>
      <c r="U4088" s="40">
        <f t="shared" si="443"/>
        <v>2015</v>
      </c>
      <c r="V4088" s="40">
        <f t="shared" si="444"/>
        <v>2015</v>
      </c>
      <c r="W4088" s="50">
        <f t="shared" si="447"/>
        <v>24.225707187499211</v>
      </c>
    </row>
    <row r="4089" spans="1:23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13">
        <f t="shared" si="445"/>
        <v>0</v>
      </c>
      <c r="P4089" s="39">
        <f t="shared" si="446"/>
        <v>0</v>
      </c>
      <c r="Q4089" s="39" t="s">
        <v>8346</v>
      </c>
      <c r="R4089" s="39" t="s">
        <v>8316</v>
      </c>
      <c r="S4089" s="42">
        <f t="shared" si="441"/>
        <v>42538.742902615741</v>
      </c>
      <c r="T4089" s="42">
        <f t="shared" si="442"/>
        <v>42568.742902615741</v>
      </c>
      <c r="U4089" s="40">
        <f t="shared" si="443"/>
        <v>2016</v>
      </c>
      <c r="V4089" s="40">
        <f t="shared" si="444"/>
        <v>2016</v>
      </c>
      <c r="W4089" s="50">
        <f t="shared" si="447"/>
        <v>30</v>
      </c>
    </row>
    <row r="4090" spans="1:23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13">
        <f t="shared" si="445"/>
        <v>11</v>
      </c>
      <c r="P4090" s="39">
        <f t="shared" si="446"/>
        <v>72</v>
      </c>
      <c r="Q4090" s="39" t="s">
        <v>8346</v>
      </c>
      <c r="R4090" s="39" t="s">
        <v>8316</v>
      </c>
      <c r="S4090" s="42">
        <f t="shared" si="441"/>
        <v>41990.612550046295</v>
      </c>
      <c r="T4090" s="42">
        <f t="shared" si="442"/>
        <v>42020.434733333328</v>
      </c>
      <c r="U4090" s="40">
        <f t="shared" si="443"/>
        <v>2015</v>
      </c>
      <c r="V4090" s="40">
        <f t="shared" si="444"/>
        <v>2014</v>
      </c>
      <c r="W4090" s="50">
        <f t="shared" si="447"/>
        <v>29.822183287033113</v>
      </c>
    </row>
    <row r="4091" spans="1:23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13">
        <f t="shared" si="445"/>
        <v>5</v>
      </c>
      <c r="P4091" s="39">
        <f t="shared" si="446"/>
        <v>30</v>
      </c>
      <c r="Q4091" s="39" t="s">
        <v>8346</v>
      </c>
      <c r="R4091" s="39" t="s">
        <v>8316</v>
      </c>
      <c r="S4091" s="42">
        <f t="shared" si="441"/>
        <v>42122.73250564815</v>
      </c>
      <c r="T4091" s="42">
        <f t="shared" si="442"/>
        <v>42155.732646990742</v>
      </c>
      <c r="U4091" s="40">
        <f t="shared" si="443"/>
        <v>2015</v>
      </c>
      <c r="V4091" s="40">
        <f t="shared" si="444"/>
        <v>2015</v>
      </c>
      <c r="W4091" s="50">
        <f t="shared" si="447"/>
        <v>33.000141342592542</v>
      </c>
    </row>
    <row r="4092" spans="1:23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13">
        <f t="shared" si="445"/>
        <v>3</v>
      </c>
      <c r="P4092" s="39">
        <f t="shared" si="446"/>
        <v>10.67</v>
      </c>
      <c r="Q4092" s="39" t="s">
        <v>8346</v>
      </c>
      <c r="R4092" s="39" t="s">
        <v>8316</v>
      </c>
      <c r="S4092" s="42">
        <f t="shared" si="441"/>
        <v>42209.672883530089</v>
      </c>
      <c r="T4092" s="42">
        <f t="shared" si="442"/>
        <v>42223.625006944443</v>
      </c>
      <c r="U4092" s="40">
        <f t="shared" si="443"/>
        <v>2015</v>
      </c>
      <c r="V4092" s="40">
        <f t="shared" si="444"/>
        <v>2015</v>
      </c>
      <c r="W4092" s="50">
        <f t="shared" si="447"/>
        <v>13.952123414353991</v>
      </c>
    </row>
    <row r="4093" spans="1:23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13">
        <f t="shared" si="445"/>
        <v>13</v>
      </c>
      <c r="P4093" s="39">
        <f t="shared" si="446"/>
        <v>25.5</v>
      </c>
      <c r="Q4093" s="39" t="s">
        <v>8346</v>
      </c>
      <c r="R4093" s="39" t="s">
        <v>8316</v>
      </c>
      <c r="S4093" s="42">
        <f t="shared" si="441"/>
        <v>41990.506379062499</v>
      </c>
      <c r="T4093" s="42">
        <f t="shared" si="442"/>
        <v>42020.506379062499</v>
      </c>
      <c r="U4093" s="40">
        <f t="shared" si="443"/>
        <v>2015</v>
      </c>
      <c r="V4093" s="40">
        <f t="shared" si="444"/>
        <v>2014</v>
      </c>
      <c r="W4093" s="50">
        <f t="shared" si="447"/>
        <v>30</v>
      </c>
    </row>
    <row r="4094" spans="1:23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13">
        <f t="shared" si="445"/>
        <v>0</v>
      </c>
      <c r="P4094" s="39">
        <f t="shared" si="446"/>
        <v>20</v>
      </c>
      <c r="Q4094" s="39" t="s">
        <v>8346</v>
      </c>
      <c r="R4094" s="39" t="s">
        <v>8316</v>
      </c>
      <c r="S4094" s="42">
        <f t="shared" si="441"/>
        <v>42039.19499822917</v>
      </c>
      <c r="T4094" s="42">
        <f t="shared" si="442"/>
        <v>42099.153324618055</v>
      </c>
      <c r="U4094" s="40">
        <f t="shared" si="443"/>
        <v>2015</v>
      </c>
      <c r="V4094" s="40">
        <f t="shared" si="444"/>
        <v>2015</v>
      </c>
      <c r="W4094" s="50">
        <f t="shared" si="447"/>
        <v>59.958326388885325</v>
      </c>
    </row>
    <row r="4095" spans="1:23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13">
        <f t="shared" si="445"/>
        <v>2</v>
      </c>
      <c r="P4095" s="39">
        <f t="shared" si="446"/>
        <v>15</v>
      </c>
      <c r="Q4095" s="39" t="s">
        <v>8346</v>
      </c>
      <c r="R4095" s="39" t="s">
        <v>8316</v>
      </c>
      <c r="S4095" s="42">
        <f t="shared" si="441"/>
        <v>42178.815892280094</v>
      </c>
      <c r="T4095" s="42">
        <f t="shared" si="442"/>
        <v>42238.815892280094</v>
      </c>
      <c r="U4095" s="40">
        <f t="shared" si="443"/>
        <v>2015</v>
      </c>
      <c r="V4095" s="40">
        <f t="shared" si="444"/>
        <v>2015</v>
      </c>
      <c r="W4095" s="50">
        <f t="shared" si="447"/>
        <v>60</v>
      </c>
    </row>
    <row r="4096" spans="1:23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13">
        <f t="shared" si="445"/>
        <v>37</v>
      </c>
      <c r="P4096" s="39">
        <f t="shared" si="446"/>
        <v>91.25</v>
      </c>
      <c r="Q4096" s="39" t="s">
        <v>8346</v>
      </c>
      <c r="R4096" s="39" t="s">
        <v>8316</v>
      </c>
      <c r="S4096" s="42">
        <f t="shared" si="441"/>
        <v>41890.086815972223</v>
      </c>
      <c r="T4096" s="42">
        <f t="shared" si="442"/>
        <v>41934.207649768519</v>
      </c>
      <c r="U4096" s="40">
        <f t="shared" si="443"/>
        <v>2014</v>
      </c>
      <c r="V4096" s="40">
        <f t="shared" si="444"/>
        <v>2014</v>
      </c>
      <c r="W4096" s="50">
        <f t="shared" si="447"/>
        <v>44.12083379629621</v>
      </c>
    </row>
    <row r="4097" spans="1:23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13">
        <f t="shared" si="445"/>
        <v>3</v>
      </c>
      <c r="P4097" s="39">
        <f t="shared" si="446"/>
        <v>800</v>
      </c>
      <c r="Q4097" s="39" t="s">
        <v>8346</v>
      </c>
      <c r="R4097" s="39" t="s">
        <v>8316</v>
      </c>
      <c r="S4097" s="42">
        <f t="shared" si="441"/>
        <v>42693.031832754627</v>
      </c>
      <c r="T4097" s="42">
        <f t="shared" si="442"/>
        <v>42723.031832754627</v>
      </c>
      <c r="U4097" s="40">
        <f t="shared" si="443"/>
        <v>2016</v>
      </c>
      <c r="V4097" s="40">
        <f t="shared" si="444"/>
        <v>2016</v>
      </c>
      <c r="W4097" s="50">
        <f t="shared" si="447"/>
        <v>30</v>
      </c>
    </row>
    <row r="4098" spans="1:23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13">
        <f t="shared" si="445"/>
        <v>11</v>
      </c>
      <c r="P4098" s="39">
        <f t="shared" si="446"/>
        <v>80</v>
      </c>
      <c r="Q4098" s="39" t="s">
        <v>8346</v>
      </c>
      <c r="R4098" s="39" t="s">
        <v>8316</v>
      </c>
      <c r="S4098" s="42">
        <f t="shared" ref="S4098:S4115" si="448">((((LEFT(J4098,10) &amp; "." &amp; RIGHT(J4098,3))/60)/60)/24)+DATE(1970,1,1)</f>
        <v>42750.530315034717</v>
      </c>
      <c r="T4098" s="42">
        <f t="shared" ref="T4098:T4115" si="449">((((LEFT(I4098,10) &amp; "." &amp; RIGHT(I4098,3))/60)/60)/24)+DATE(1970,1,1)</f>
        <v>42794.368759953701</v>
      </c>
      <c r="U4098" s="40">
        <f t="shared" ref="U4098:U4115" si="450">YEAR(T4098)</f>
        <v>2017</v>
      </c>
      <c r="V4098" s="40">
        <f t="shared" ref="V4098:V4115" si="451">YEAR(S4098)</f>
        <v>2017</v>
      </c>
      <c r="W4098" s="50">
        <f t="shared" si="447"/>
        <v>43.838444918983441</v>
      </c>
    </row>
    <row r="4099" spans="1:23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13">
        <f t="shared" ref="O4099:O4115" si="452">IFERROR(ROUND(E4099/D4099*100,0),"no backers")</f>
        <v>0</v>
      </c>
      <c r="P4099" s="39">
        <f t="shared" ref="P4099:P4115" si="453">IFERROR(ROUND(E4099/L4099,2),0)</f>
        <v>0</v>
      </c>
      <c r="Q4099" s="39" t="s">
        <v>8346</v>
      </c>
      <c r="R4099" s="39" t="s">
        <v>8316</v>
      </c>
      <c r="S4099" s="42">
        <f t="shared" si="448"/>
        <v>42344.82450505787</v>
      </c>
      <c r="T4099" s="42">
        <f t="shared" si="449"/>
        <v>42400.996533564816</v>
      </c>
      <c r="U4099" s="40">
        <f t="shared" si="450"/>
        <v>2016</v>
      </c>
      <c r="V4099" s="40">
        <f t="shared" si="451"/>
        <v>2015</v>
      </c>
      <c r="W4099" s="50">
        <f t="shared" ref="W4099:W4115" si="454">T4099-S4099</f>
        <v>56.172028506945935</v>
      </c>
    </row>
    <row r="4100" spans="1:23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13">
        <f t="shared" si="452"/>
        <v>0</v>
      </c>
      <c r="P4100" s="39">
        <f t="shared" si="453"/>
        <v>0</v>
      </c>
      <c r="Q4100" s="39" t="s">
        <v>8346</v>
      </c>
      <c r="R4100" s="39" t="s">
        <v>8316</v>
      </c>
      <c r="S4100" s="42">
        <f t="shared" si="448"/>
        <v>42495.722196724542</v>
      </c>
      <c r="T4100" s="42">
        <f t="shared" si="449"/>
        <v>42525.722196724542</v>
      </c>
      <c r="U4100" s="40">
        <f t="shared" si="450"/>
        <v>2016</v>
      </c>
      <c r="V4100" s="40">
        <f t="shared" si="451"/>
        <v>2016</v>
      </c>
      <c r="W4100" s="50">
        <f t="shared" si="454"/>
        <v>30</v>
      </c>
    </row>
    <row r="4101" spans="1:23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13">
        <f t="shared" si="452"/>
        <v>1</v>
      </c>
      <c r="P4101" s="39">
        <f t="shared" si="453"/>
        <v>50</v>
      </c>
      <c r="Q4101" s="39" t="s">
        <v>8346</v>
      </c>
      <c r="R4101" s="39" t="s">
        <v>8316</v>
      </c>
      <c r="S4101" s="42">
        <f t="shared" si="448"/>
        <v>42570.850392048611</v>
      </c>
      <c r="T4101" s="42">
        <f t="shared" si="449"/>
        <v>42615.850392048611</v>
      </c>
      <c r="U4101" s="40">
        <f t="shared" si="450"/>
        <v>2016</v>
      </c>
      <c r="V4101" s="40">
        <f t="shared" si="451"/>
        <v>2016</v>
      </c>
      <c r="W4101" s="50">
        <f t="shared" si="454"/>
        <v>45</v>
      </c>
    </row>
    <row r="4102" spans="1:23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13">
        <f t="shared" si="452"/>
        <v>0</v>
      </c>
      <c r="P4102" s="39">
        <f t="shared" si="453"/>
        <v>0</v>
      </c>
      <c r="Q4102" s="39" t="s">
        <v>8346</v>
      </c>
      <c r="R4102" s="39" t="s">
        <v>8316</v>
      </c>
      <c r="S4102" s="42">
        <f t="shared" si="448"/>
        <v>41927.124895717592</v>
      </c>
      <c r="T4102" s="42">
        <f t="shared" si="449"/>
        <v>41937.124895717592</v>
      </c>
      <c r="U4102" s="40">
        <f t="shared" si="450"/>
        <v>2014</v>
      </c>
      <c r="V4102" s="40">
        <f t="shared" si="451"/>
        <v>2014</v>
      </c>
      <c r="W4102" s="50">
        <f t="shared" si="454"/>
        <v>10</v>
      </c>
    </row>
    <row r="4103" spans="1:23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13">
        <f t="shared" si="452"/>
        <v>0</v>
      </c>
      <c r="P4103" s="39">
        <f t="shared" si="453"/>
        <v>0</v>
      </c>
      <c r="Q4103" s="39" t="s">
        <v>8346</v>
      </c>
      <c r="R4103" s="39" t="s">
        <v>8316</v>
      </c>
      <c r="S4103" s="42">
        <f t="shared" si="448"/>
        <v>42730.903732430554</v>
      </c>
      <c r="T4103" s="42">
        <f t="shared" si="449"/>
        <v>42760.903732430554</v>
      </c>
      <c r="U4103" s="40">
        <f t="shared" si="450"/>
        <v>2017</v>
      </c>
      <c r="V4103" s="40">
        <f t="shared" si="451"/>
        <v>2016</v>
      </c>
      <c r="W4103" s="50">
        <f t="shared" si="454"/>
        <v>30</v>
      </c>
    </row>
    <row r="4104" spans="1:23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13">
        <f t="shared" si="452"/>
        <v>27</v>
      </c>
      <c r="P4104" s="39">
        <f t="shared" si="453"/>
        <v>22.83</v>
      </c>
      <c r="Q4104" s="39" t="s">
        <v>8346</v>
      </c>
      <c r="R4104" s="39" t="s">
        <v>8316</v>
      </c>
      <c r="S4104" s="42">
        <f t="shared" si="448"/>
        <v>42475.848074918984</v>
      </c>
      <c r="T4104" s="42">
        <f t="shared" si="449"/>
        <v>42505.848074918984</v>
      </c>
      <c r="U4104" s="40">
        <f t="shared" si="450"/>
        <v>2016</v>
      </c>
      <c r="V4104" s="40">
        <f t="shared" si="451"/>
        <v>2016</v>
      </c>
      <c r="W4104" s="50">
        <f t="shared" si="454"/>
        <v>30</v>
      </c>
    </row>
    <row r="4105" spans="1:23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13">
        <f t="shared" si="452"/>
        <v>10</v>
      </c>
      <c r="P4105" s="39">
        <f t="shared" si="453"/>
        <v>16.670000000000002</v>
      </c>
      <c r="Q4105" s="39" t="s">
        <v>8346</v>
      </c>
      <c r="R4105" s="39" t="s">
        <v>8316</v>
      </c>
      <c r="S4105" s="42">
        <f t="shared" si="448"/>
        <v>42188.832946365743</v>
      </c>
      <c r="T4105" s="42">
        <f t="shared" si="449"/>
        <v>42242.772232870368</v>
      </c>
      <c r="U4105" s="40">
        <f t="shared" si="450"/>
        <v>2015</v>
      </c>
      <c r="V4105" s="40">
        <f t="shared" si="451"/>
        <v>2015</v>
      </c>
      <c r="W4105" s="50">
        <f t="shared" si="454"/>
        <v>53.939286504624761</v>
      </c>
    </row>
    <row r="4106" spans="1:23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13">
        <f t="shared" si="452"/>
        <v>21</v>
      </c>
      <c r="P4106" s="39">
        <f t="shared" si="453"/>
        <v>45.79</v>
      </c>
      <c r="Q4106" s="39" t="s">
        <v>8346</v>
      </c>
      <c r="R4106" s="39" t="s">
        <v>8316</v>
      </c>
      <c r="S4106" s="42">
        <f t="shared" si="448"/>
        <v>42640.278176319443</v>
      </c>
      <c r="T4106" s="42">
        <f t="shared" si="449"/>
        <v>42670.278176319443</v>
      </c>
      <c r="U4106" s="40">
        <f t="shared" si="450"/>
        <v>2016</v>
      </c>
      <c r="V4106" s="40">
        <f t="shared" si="451"/>
        <v>2016</v>
      </c>
      <c r="W4106" s="50">
        <f t="shared" si="454"/>
        <v>30</v>
      </c>
    </row>
    <row r="4107" spans="1:23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13">
        <f t="shared" si="452"/>
        <v>7</v>
      </c>
      <c r="P4107" s="39">
        <f t="shared" si="453"/>
        <v>383.33</v>
      </c>
      <c r="Q4107" s="39" t="s">
        <v>8346</v>
      </c>
      <c r="R4107" s="39" t="s">
        <v>8316</v>
      </c>
      <c r="S4107" s="42">
        <f t="shared" si="448"/>
        <v>42697.010522094904</v>
      </c>
      <c r="T4107" s="42">
        <f t="shared" si="449"/>
        <v>42730.010524409721</v>
      </c>
      <c r="U4107" s="40">
        <f t="shared" si="450"/>
        <v>2016</v>
      </c>
      <c r="V4107" s="40">
        <f t="shared" si="451"/>
        <v>2016</v>
      </c>
      <c r="W4107" s="50">
        <f t="shared" si="454"/>
        <v>33.000002314816811</v>
      </c>
    </row>
    <row r="4108" spans="1:23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13">
        <f t="shared" si="452"/>
        <v>71</v>
      </c>
      <c r="P4108" s="39">
        <f t="shared" si="453"/>
        <v>106.97</v>
      </c>
      <c r="Q4108" s="39" t="s">
        <v>8346</v>
      </c>
      <c r="R4108" s="39" t="s">
        <v>8316</v>
      </c>
      <c r="S4108" s="42">
        <f t="shared" si="448"/>
        <v>42053.049385023143</v>
      </c>
      <c r="T4108" s="42">
        <f t="shared" si="449"/>
        <v>42096.041671296298</v>
      </c>
      <c r="U4108" s="40">
        <f t="shared" si="450"/>
        <v>2015</v>
      </c>
      <c r="V4108" s="40">
        <f t="shared" si="451"/>
        <v>2015</v>
      </c>
      <c r="W4108" s="50">
        <f t="shared" si="454"/>
        <v>42.992286273154605</v>
      </c>
    </row>
    <row r="4109" spans="1:23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13">
        <f t="shared" si="452"/>
        <v>2</v>
      </c>
      <c r="P4109" s="39">
        <f t="shared" si="453"/>
        <v>10.25</v>
      </c>
      <c r="Q4109" s="39" t="s">
        <v>8346</v>
      </c>
      <c r="R4109" s="39" t="s">
        <v>8316</v>
      </c>
      <c r="S4109" s="42">
        <f t="shared" si="448"/>
        <v>41883.916687511577</v>
      </c>
      <c r="T4109" s="42">
        <f t="shared" si="449"/>
        <v>41906.916678252317</v>
      </c>
      <c r="U4109" s="40">
        <f t="shared" si="450"/>
        <v>2014</v>
      </c>
      <c r="V4109" s="40">
        <f t="shared" si="451"/>
        <v>2014</v>
      </c>
      <c r="W4109" s="50">
        <f t="shared" si="454"/>
        <v>22.999990740740031</v>
      </c>
    </row>
    <row r="4110" spans="1:23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13">
        <f t="shared" si="452"/>
        <v>2</v>
      </c>
      <c r="P4110" s="39">
        <f t="shared" si="453"/>
        <v>59</v>
      </c>
      <c r="Q4110" s="39" t="s">
        <v>8346</v>
      </c>
      <c r="R4110" s="39" t="s">
        <v>8316</v>
      </c>
      <c r="S4110" s="42">
        <f t="shared" si="448"/>
        <v>42767.031689085648</v>
      </c>
      <c r="T4110" s="42">
        <f t="shared" si="449"/>
        <v>42797.208335648145</v>
      </c>
      <c r="U4110" s="40">
        <f t="shared" si="450"/>
        <v>2017</v>
      </c>
      <c r="V4110" s="40">
        <f t="shared" si="451"/>
        <v>2017</v>
      </c>
      <c r="W4110" s="50">
        <f t="shared" si="454"/>
        <v>30.176646562496899</v>
      </c>
    </row>
    <row r="4111" spans="1:23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13">
        <f t="shared" si="452"/>
        <v>0</v>
      </c>
      <c r="P4111" s="39">
        <f t="shared" si="453"/>
        <v>0</v>
      </c>
      <c r="Q4111" s="39" t="s">
        <v>8346</v>
      </c>
      <c r="R4111" s="39" t="s">
        <v>8316</v>
      </c>
      <c r="S4111" s="42">
        <f t="shared" si="448"/>
        <v>42307.539407453703</v>
      </c>
      <c r="T4111" s="42">
        <f t="shared" si="449"/>
        <v>42337.581069490741</v>
      </c>
      <c r="U4111" s="40">
        <f t="shared" si="450"/>
        <v>2015</v>
      </c>
      <c r="V4111" s="40">
        <f t="shared" si="451"/>
        <v>2015</v>
      </c>
      <c r="W4111" s="50">
        <f t="shared" si="454"/>
        <v>30.041662037037895</v>
      </c>
    </row>
    <row r="4112" spans="1:23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13">
        <f t="shared" si="452"/>
        <v>29</v>
      </c>
      <c r="P4112" s="39">
        <f t="shared" si="453"/>
        <v>14.33</v>
      </c>
      <c r="Q4112" s="39" t="s">
        <v>8346</v>
      </c>
      <c r="R4112" s="39" t="s">
        <v>8316</v>
      </c>
      <c r="S4112" s="42">
        <f t="shared" si="448"/>
        <v>42512.626751747681</v>
      </c>
      <c r="T4112" s="42">
        <f t="shared" si="449"/>
        <v>42572.626751747681</v>
      </c>
      <c r="U4112" s="40">
        <f t="shared" si="450"/>
        <v>2016</v>
      </c>
      <c r="V4112" s="40">
        <f t="shared" si="451"/>
        <v>2016</v>
      </c>
      <c r="W4112" s="50">
        <f t="shared" si="454"/>
        <v>60</v>
      </c>
    </row>
    <row r="4113" spans="1:23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13">
        <f t="shared" si="452"/>
        <v>3</v>
      </c>
      <c r="P4113" s="39">
        <f t="shared" si="453"/>
        <v>15.67</v>
      </c>
      <c r="Q4113" s="39" t="s">
        <v>8346</v>
      </c>
      <c r="R4113" s="39" t="s">
        <v>8316</v>
      </c>
      <c r="S4113" s="42">
        <f t="shared" si="448"/>
        <v>42029.135888194447</v>
      </c>
      <c r="T4113" s="42">
        <f t="shared" si="449"/>
        <v>42059.135888194447</v>
      </c>
      <c r="U4113" s="40">
        <f t="shared" si="450"/>
        <v>2015</v>
      </c>
      <c r="V4113" s="40">
        <f t="shared" si="451"/>
        <v>2015</v>
      </c>
      <c r="W4113" s="50">
        <f t="shared" si="454"/>
        <v>30</v>
      </c>
    </row>
    <row r="4114" spans="1:23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13">
        <f t="shared" si="452"/>
        <v>0</v>
      </c>
      <c r="P4114" s="39">
        <f t="shared" si="453"/>
        <v>1</v>
      </c>
      <c r="Q4114" s="39" t="s">
        <v>8346</v>
      </c>
      <c r="R4114" s="39" t="s">
        <v>8316</v>
      </c>
      <c r="S4114" s="42">
        <f t="shared" si="448"/>
        <v>42400.946599375005</v>
      </c>
      <c r="T4114" s="42">
        <f t="shared" si="449"/>
        <v>42428.000006944443</v>
      </c>
      <c r="U4114" s="40">
        <f t="shared" si="450"/>
        <v>2016</v>
      </c>
      <c r="V4114" s="40">
        <f t="shared" si="451"/>
        <v>2016</v>
      </c>
      <c r="W4114" s="50">
        <f t="shared" si="454"/>
        <v>27.053407569437695</v>
      </c>
    </row>
    <row r="4115" spans="1:23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13">
        <f t="shared" si="452"/>
        <v>0</v>
      </c>
      <c r="P4115" s="39">
        <f t="shared" si="453"/>
        <v>1</v>
      </c>
      <c r="Q4115" s="39" t="s">
        <v>8346</v>
      </c>
      <c r="R4115" s="39" t="s">
        <v>8316</v>
      </c>
      <c r="S4115" s="42">
        <f t="shared" si="448"/>
        <v>42358.573184293979</v>
      </c>
      <c r="T4115" s="42">
        <f t="shared" si="449"/>
        <v>42377.273620833337</v>
      </c>
      <c r="U4115" s="40">
        <f t="shared" si="450"/>
        <v>2016</v>
      </c>
      <c r="V4115" s="40">
        <f t="shared" si="451"/>
        <v>2015</v>
      </c>
      <c r="W4115" s="50">
        <f t="shared" si="454"/>
        <v>18.700436539358634</v>
      </c>
    </row>
  </sheetData>
  <autoFilter ref="A1:AA4115" xr:uid="{1825A393-C718-4BE0-ACC7-A7F31A07D241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fvo type="max"/>
        <color rgb="FFFF9999"/>
        <color theme="8" tint="-0.249977111117893"/>
        <color theme="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51768-6B1A-4899-850E-8D0BE28AC6E9}">
  <dimension ref="B3:F27"/>
  <sheetViews>
    <sheetView showGridLines="0" topLeftCell="A4" zoomScale="90" zoomScaleNormal="90" workbookViewId="0">
      <selection activeCell="K37" sqref="K37"/>
    </sheetView>
  </sheetViews>
  <sheetFormatPr defaultRowHeight="15" x14ac:dyDescent="0.25"/>
  <cols>
    <col min="2" max="2" width="25" bestFit="1" customWidth="1"/>
    <col min="3" max="5" width="12.140625" bestFit="1" customWidth="1"/>
    <col min="6" max="8" width="11.28515625" bestFit="1" customWidth="1"/>
  </cols>
  <sheetData>
    <row r="3" spans="2:6" x14ac:dyDescent="0.25">
      <c r="B3" s="10" t="s">
        <v>8388</v>
      </c>
      <c r="C3" t="s">
        <v>8346</v>
      </c>
    </row>
    <row r="4" spans="2:6" x14ac:dyDescent="0.25">
      <c r="B4" s="10" t="s">
        <v>8362</v>
      </c>
      <c r="C4" t="s">
        <v>8361</v>
      </c>
    </row>
    <row r="6" spans="2:6" x14ac:dyDescent="0.25">
      <c r="B6" s="10" t="s">
        <v>8360</v>
      </c>
      <c r="C6" s="10" t="s">
        <v>8304</v>
      </c>
    </row>
    <row r="7" spans="2:6" x14ac:dyDescent="0.25">
      <c r="B7" s="10" t="s">
        <v>8383</v>
      </c>
      <c r="C7" t="s">
        <v>8218</v>
      </c>
      <c r="D7" t="s">
        <v>8220</v>
      </c>
      <c r="E7" t="s">
        <v>8219</v>
      </c>
      <c r="F7" t="s">
        <v>8313</v>
      </c>
    </row>
    <row r="8" spans="2:6" x14ac:dyDescent="0.25">
      <c r="B8" s="16" t="s">
        <v>8377</v>
      </c>
      <c r="C8" s="15">
        <v>56</v>
      </c>
      <c r="D8" s="15">
        <v>33</v>
      </c>
      <c r="E8" s="15">
        <v>7</v>
      </c>
      <c r="F8" s="15">
        <v>96</v>
      </c>
    </row>
    <row r="9" spans="2:6" x14ac:dyDescent="0.25">
      <c r="B9" s="16" t="s">
        <v>8373</v>
      </c>
      <c r="C9" s="15">
        <v>71</v>
      </c>
      <c r="D9" s="15">
        <v>39</v>
      </c>
      <c r="E9" s="15">
        <v>3</v>
      </c>
      <c r="F9" s="15">
        <v>113</v>
      </c>
    </row>
    <row r="10" spans="2:6" x14ac:dyDescent="0.25">
      <c r="B10" s="16" t="s">
        <v>8382</v>
      </c>
      <c r="C10" s="15">
        <v>56</v>
      </c>
      <c r="D10" s="15">
        <v>33</v>
      </c>
      <c r="E10" s="15">
        <v>3</v>
      </c>
      <c r="F10" s="15">
        <v>92</v>
      </c>
    </row>
    <row r="11" spans="2:6" x14ac:dyDescent="0.25">
      <c r="B11" s="16" t="s">
        <v>8378</v>
      </c>
      <c r="C11" s="15">
        <v>71</v>
      </c>
      <c r="D11" s="15">
        <v>40</v>
      </c>
      <c r="E11" s="15">
        <v>2</v>
      </c>
      <c r="F11" s="15">
        <v>113</v>
      </c>
    </row>
    <row r="12" spans="2:6" x14ac:dyDescent="0.25">
      <c r="B12" s="16" t="s">
        <v>8379</v>
      </c>
      <c r="C12" s="15">
        <v>111</v>
      </c>
      <c r="D12" s="15">
        <v>52</v>
      </c>
      <c r="E12" s="15">
        <v>3</v>
      </c>
      <c r="F12" s="15">
        <v>166</v>
      </c>
    </row>
    <row r="13" spans="2:6" x14ac:dyDescent="0.25">
      <c r="B13" s="16" t="s">
        <v>8374</v>
      </c>
      <c r="C13" s="15">
        <v>100</v>
      </c>
      <c r="D13" s="15">
        <v>49</v>
      </c>
      <c r="E13" s="15">
        <v>4</v>
      </c>
      <c r="F13" s="15">
        <v>153</v>
      </c>
    </row>
    <row r="14" spans="2:6" x14ac:dyDescent="0.25">
      <c r="B14" s="16" t="s">
        <v>8375</v>
      </c>
      <c r="C14" s="15">
        <v>87</v>
      </c>
      <c r="D14" s="15">
        <v>50</v>
      </c>
      <c r="E14" s="15">
        <v>1</v>
      </c>
      <c r="F14" s="15">
        <v>138</v>
      </c>
    </row>
    <row r="15" spans="2:6" x14ac:dyDescent="0.25">
      <c r="B15" s="16" t="s">
        <v>8376</v>
      </c>
      <c r="C15" s="15">
        <v>72</v>
      </c>
      <c r="D15" s="15">
        <v>47</v>
      </c>
      <c r="E15" s="15">
        <v>4</v>
      </c>
      <c r="F15" s="15">
        <v>123</v>
      </c>
    </row>
    <row r="16" spans="2:6" x14ac:dyDescent="0.25">
      <c r="B16" s="16" t="s">
        <v>8372</v>
      </c>
      <c r="C16" s="15">
        <v>59</v>
      </c>
      <c r="D16" s="15">
        <v>34</v>
      </c>
      <c r="E16" s="15">
        <v>4</v>
      </c>
      <c r="F16" s="15">
        <v>97</v>
      </c>
    </row>
    <row r="17" spans="2:6" x14ac:dyDescent="0.25">
      <c r="B17" s="16" t="s">
        <v>8380</v>
      </c>
      <c r="C17" s="15">
        <v>65</v>
      </c>
      <c r="D17" s="15">
        <v>50</v>
      </c>
      <c r="E17" s="15"/>
      <c r="F17" s="15">
        <v>115</v>
      </c>
    </row>
    <row r="18" spans="2:6" x14ac:dyDescent="0.25">
      <c r="B18" s="16" t="s">
        <v>8381</v>
      </c>
      <c r="C18" s="15">
        <v>54</v>
      </c>
      <c r="D18" s="15">
        <v>31</v>
      </c>
      <c r="E18" s="15">
        <v>3</v>
      </c>
      <c r="F18" s="15">
        <v>88</v>
      </c>
    </row>
    <row r="19" spans="2:6" x14ac:dyDescent="0.25">
      <c r="B19" s="16" t="s">
        <v>8371</v>
      </c>
      <c r="C19" s="15">
        <v>37</v>
      </c>
      <c r="D19" s="15">
        <v>35</v>
      </c>
      <c r="E19" s="15">
        <v>3</v>
      </c>
      <c r="F19" s="15">
        <v>75</v>
      </c>
    </row>
    <row r="20" spans="2:6" x14ac:dyDescent="0.25">
      <c r="B20" s="16" t="s">
        <v>8313</v>
      </c>
      <c r="C20" s="15">
        <v>839</v>
      </c>
      <c r="D20" s="15">
        <v>493</v>
      </c>
      <c r="E20" s="15">
        <v>37</v>
      </c>
      <c r="F20" s="15">
        <v>1369</v>
      </c>
    </row>
    <row r="25" spans="2:6" x14ac:dyDescent="0.25">
      <c r="B25" s="34" t="s">
        <v>8413</v>
      </c>
      <c r="C25" s="34"/>
      <c r="D25" s="34"/>
      <c r="E25" s="34"/>
      <c r="F25" s="34"/>
    </row>
    <row r="26" spans="2:6" x14ac:dyDescent="0.25">
      <c r="B26" s="19" t="s">
        <v>8410</v>
      </c>
      <c r="C26" s="34"/>
      <c r="D26" s="34"/>
      <c r="E26" s="34"/>
      <c r="F26" s="34"/>
    </row>
    <row r="27" spans="2:6" x14ac:dyDescent="0.25">
      <c r="B27" s="19" t="s">
        <v>8409</v>
      </c>
      <c r="C27" s="34"/>
      <c r="D27" s="34"/>
      <c r="E27" s="34"/>
      <c r="F27" s="3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2F343-E6F1-43A5-9629-311DE70BE7CB}">
  <dimension ref="B2:J25"/>
  <sheetViews>
    <sheetView showGridLines="0" zoomScale="90" zoomScaleNormal="90" workbookViewId="0">
      <selection activeCell="H35" sqref="H35"/>
    </sheetView>
  </sheetViews>
  <sheetFormatPr defaultRowHeight="15" x14ac:dyDescent="0.25"/>
  <cols>
    <col min="1" max="1" width="4.5703125" customWidth="1"/>
    <col min="2" max="2" width="18" bestFit="1" customWidth="1"/>
    <col min="3" max="4" width="12.140625" bestFit="1" customWidth="1"/>
    <col min="5" max="5" width="11.28515625" customWidth="1"/>
    <col min="6" max="7" width="11.28515625" bestFit="1" customWidth="1"/>
    <col min="8" max="9" width="13" customWidth="1"/>
    <col min="10" max="10" width="0" style="26" hidden="1" customWidth="1"/>
  </cols>
  <sheetData>
    <row r="2" spans="2:10" ht="22.5" customHeight="1" x14ac:dyDescent="0.25">
      <c r="B2" s="35" t="s">
        <v>8412</v>
      </c>
      <c r="C2" s="34"/>
    </row>
    <row r="3" spans="2:10" s="20" customFormat="1" ht="33" customHeight="1" x14ac:dyDescent="0.25">
      <c r="B3" s="37" t="s">
        <v>8384</v>
      </c>
      <c r="C3" s="22" t="s">
        <v>8389</v>
      </c>
      <c r="D3" s="22" t="s">
        <v>8390</v>
      </c>
      <c r="E3" s="22" t="s">
        <v>8391</v>
      </c>
      <c r="F3" s="22" t="s">
        <v>8392</v>
      </c>
      <c r="G3" s="22" t="s">
        <v>8393</v>
      </c>
      <c r="H3" s="22" t="s">
        <v>8394</v>
      </c>
      <c r="I3" s="27" t="s">
        <v>8395</v>
      </c>
      <c r="J3" s="24" t="s">
        <v>8408</v>
      </c>
    </row>
    <row r="4" spans="2:10" s="14" customFormat="1" x14ac:dyDescent="0.25">
      <c r="B4" s="36" t="s">
        <v>8396</v>
      </c>
      <c r="C4" s="28">
        <f>COUNTIFS(KickStarter!$F:$F,"successful",KickStarter!$D:$D,"&lt;1000",KickStarter!$R:$R,"plays")</f>
        <v>141</v>
      </c>
      <c r="D4" s="28">
        <f>COUNTIFS(KickStarter!$F:$F,"failed",KickStarter!$D:$D,"&lt;1000",KickStarter!$R:$R,"plays")</f>
        <v>45</v>
      </c>
      <c r="E4" s="28">
        <f>COUNTIFS(KickStarter!$F:$F,"canceled",KickStarter!$D:$D,"&lt;1000",KickStarter!$R:$R,"plays")</f>
        <v>0</v>
      </c>
      <c r="F4" s="18">
        <f>SUM(C4:E4)</f>
        <v>186</v>
      </c>
      <c r="G4" s="29">
        <f>C4/$F4</f>
        <v>0.75806451612903225</v>
      </c>
      <c r="H4" s="29">
        <f t="shared" ref="H4:I15" si="0">D4/$F4</f>
        <v>0.24193548387096775</v>
      </c>
      <c r="I4" s="30">
        <f t="shared" si="0"/>
        <v>0</v>
      </c>
      <c r="J4" s="25">
        <f>SUM(G4:I4)</f>
        <v>1</v>
      </c>
    </row>
    <row r="5" spans="2:10" s="14" customFormat="1" x14ac:dyDescent="0.25">
      <c r="B5" s="36" t="s">
        <v>8397</v>
      </c>
      <c r="C5" s="28">
        <f>COUNTIFS(KickStarter!$D:$D,"&gt;=1000",KickStarter!$F:$F,"successful",KickStarter!$R:$R,"plays",KickStarter!$D:$D,"&lt;=4999")</f>
        <v>388</v>
      </c>
      <c r="D5" s="28">
        <f>COUNTIFS(KickStarter!$D:$D,"&gt;=1000",KickStarter!$F:$F,"failed",KickStarter!$R:$R,"plays",KickStarter!$D:$D,"&lt;=4999")</f>
        <v>146</v>
      </c>
      <c r="E5" s="28">
        <f>COUNTIFS(KickStarter!$D:$D,"&gt;=1000",KickStarter!$F:$F,"canceled",KickStarter!$R:$R,"plays",KickStarter!$D:$D,"&lt;=4999")</f>
        <v>0</v>
      </c>
      <c r="F5" s="18">
        <f t="shared" ref="F5:F15" si="1">SUM(C5:E5)</f>
        <v>534</v>
      </c>
      <c r="G5" s="29">
        <f t="shared" ref="G5:G15" si="2">C5/$F5</f>
        <v>0.72659176029962547</v>
      </c>
      <c r="H5" s="29">
        <f t="shared" si="0"/>
        <v>0.27340823970037453</v>
      </c>
      <c r="I5" s="30">
        <f t="shared" si="0"/>
        <v>0</v>
      </c>
      <c r="J5" s="25">
        <f t="shared" ref="J5:J16" si="3">SUM(G5:I5)</f>
        <v>1</v>
      </c>
    </row>
    <row r="6" spans="2:10" s="14" customFormat="1" x14ac:dyDescent="0.25">
      <c r="B6" s="36" t="s">
        <v>8398</v>
      </c>
      <c r="C6" s="28">
        <f>COUNTIFS(KickStarter!$D:$D,"&gt;=5000",KickStarter!$F:$F,"successful",KickStarter!$R:$R,"plays",KickStarter!$D:$D,"&lt;=9999")</f>
        <v>93</v>
      </c>
      <c r="D6" s="28">
        <f>COUNTIFS(KickStarter!$D:$D,"&gt;=5000",KickStarter!$F:$F,"failed",KickStarter!$R:$R,"plays",KickStarter!$D:$D,"&lt;=9999")</f>
        <v>76</v>
      </c>
      <c r="E6" s="28">
        <f>COUNTIFS(KickStarter!$D:$D,"&gt;=5000",KickStarter!$F:$F,"canceled",KickStarter!$R:$R,"plays",KickStarter!$D:$D,"&lt;=9999")</f>
        <v>0</v>
      </c>
      <c r="F6" s="18">
        <f t="shared" si="1"/>
        <v>169</v>
      </c>
      <c r="G6" s="29">
        <f t="shared" si="2"/>
        <v>0.55029585798816572</v>
      </c>
      <c r="H6" s="29">
        <f t="shared" si="0"/>
        <v>0.44970414201183434</v>
      </c>
      <c r="I6" s="30">
        <f t="shared" si="0"/>
        <v>0</v>
      </c>
      <c r="J6" s="25">
        <f t="shared" si="3"/>
        <v>1</v>
      </c>
    </row>
    <row r="7" spans="2:10" s="14" customFormat="1" x14ac:dyDescent="0.25">
      <c r="B7" s="36" t="s">
        <v>8399</v>
      </c>
      <c r="C7" s="28">
        <f>COUNTIFS(KickStarter!$D:$D,"&gt;=10000",KickStarter!$F:$F,"successful",KickStarter!$R:$R,"plays",KickStarter!$D:$D,"&lt;=14999")</f>
        <v>39</v>
      </c>
      <c r="D7" s="28">
        <f>COUNTIFS(KickStarter!$D:$D,"&gt;=10000",KickStarter!$F:$F,"failed",KickStarter!$R:$R,"plays",KickStarter!$D:$D,"&lt;=14999")</f>
        <v>33</v>
      </c>
      <c r="E7" s="28">
        <f>COUNTIFS(KickStarter!$D:$D,"&gt;=10000",KickStarter!$F:$F,"canceled",KickStarter!$R:$R,"plays",KickStarter!$D:$D,"&lt;=14999")</f>
        <v>0</v>
      </c>
      <c r="F7" s="18">
        <f t="shared" si="1"/>
        <v>72</v>
      </c>
      <c r="G7" s="29">
        <f t="shared" si="2"/>
        <v>0.54166666666666663</v>
      </c>
      <c r="H7" s="29">
        <f t="shared" si="0"/>
        <v>0.45833333333333331</v>
      </c>
      <c r="I7" s="30">
        <f t="shared" si="0"/>
        <v>0</v>
      </c>
      <c r="J7" s="25">
        <f t="shared" si="3"/>
        <v>1</v>
      </c>
    </row>
    <row r="8" spans="2:10" s="14" customFormat="1" x14ac:dyDescent="0.25">
      <c r="B8" s="36" t="s">
        <v>8400</v>
      </c>
      <c r="C8" s="28">
        <f>COUNTIFS(KickStarter!$D:$D,"&gt;=15000",KickStarter!$F:$F,"successful",KickStarter!$R:$R,"plays",KickStarter!$D:$D,"&lt;=19999")</f>
        <v>12</v>
      </c>
      <c r="D8" s="28">
        <f>COUNTIFS(KickStarter!$D:$D,"&gt;=15000",KickStarter!$F:$F,"failed",KickStarter!$R:$R,"plays",KickStarter!$D:$D,"&lt;=19999")</f>
        <v>12</v>
      </c>
      <c r="E8" s="28">
        <f>COUNTIFS(KickStarter!$D:$D,"&gt;=15000",KickStarter!$F:$F,"canceled",KickStarter!$R:$R,"plays",KickStarter!$D:$D,"&lt;=19999")</f>
        <v>0</v>
      </c>
      <c r="F8" s="18">
        <f t="shared" si="1"/>
        <v>24</v>
      </c>
      <c r="G8" s="29">
        <f t="shared" si="2"/>
        <v>0.5</v>
      </c>
      <c r="H8" s="29">
        <f t="shared" si="0"/>
        <v>0.5</v>
      </c>
      <c r="I8" s="30">
        <f t="shared" si="0"/>
        <v>0</v>
      </c>
      <c r="J8" s="25">
        <f t="shared" si="3"/>
        <v>1</v>
      </c>
    </row>
    <row r="9" spans="2:10" s="14" customFormat="1" x14ac:dyDescent="0.25">
      <c r="B9" s="36" t="s">
        <v>8401</v>
      </c>
      <c r="C9" s="28">
        <f>COUNTIFS(KickStarter!$D:$D,"&gt;=20000",KickStarter!$F:$F,"successful",KickStarter!$R:$R,"plays",KickStarter!$D:$D,"&lt;=24999")</f>
        <v>9</v>
      </c>
      <c r="D9" s="28">
        <f>COUNTIFS(KickStarter!$D:$D,"&gt;=20000",KickStarter!$F:$F,"failed",KickStarter!$R:$R,"plays",KickStarter!$D:$D,"&lt;=24999")</f>
        <v>11</v>
      </c>
      <c r="E9" s="28">
        <f>COUNTIFS(KickStarter!$D:$D,"&gt;=20000",KickStarter!$F:$F,"canceled",KickStarter!$R:$R,"plays",KickStarter!$D:$D,"&lt;=24999")</f>
        <v>0</v>
      </c>
      <c r="F9" s="18">
        <f t="shared" si="1"/>
        <v>20</v>
      </c>
      <c r="G9" s="29">
        <f t="shared" si="2"/>
        <v>0.45</v>
      </c>
      <c r="H9" s="29">
        <f t="shared" si="0"/>
        <v>0.55000000000000004</v>
      </c>
      <c r="I9" s="30">
        <f t="shared" si="0"/>
        <v>0</v>
      </c>
      <c r="J9" s="25">
        <f t="shared" si="3"/>
        <v>1</v>
      </c>
    </row>
    <row r="10" spans="2:10" s="14" customFormat="1" x14ac:dyDescent="0.25">
      <c r="B10" s="36" t="s">
        <v>8402</v>
      </c>
      <c r="C10" s="28">
        <f>COUNTIFS(KickStarter!$D:$D,"&gt;=25000",KickStarter!$F:$F,"successful",KickStarter!$R:$R,"plays",KickStarter!$D:$D,"&lt;=29999")</f>
        <v>1</v>
      </c>
      <c r="D10" s="28">
        <f>COUNTIFS(KickStarter!$D:$D,"&gt;=25000",KickStarter!$F:$F,"failed",KickStarter!$R:$R,"plays",KickStarter!$D:$D,"&lt;=29999")</f>
        <v>4</v>
      </c>
      <c r="E10" s="28">
        <f>COUNTIFS(KickStarter!$D:$D,"&gt;=25000",KickStarter!$F:$F,"canceled",KickStarter!$R:$R,"plays",KickStarter!$D:$D,"&lt;=29999")</f>
        <v>0</v>
      </c>
      <c r="F10" s="18">
        <f t="shared" si="1"/>
        <v>5</v>
      </c>
      <c r="G10" s="29">
        <f t="shared" si="2"/>
        <v>0.2</v>
      </c>
      <c r="H10" s="29">
        <f t="shared" si="0"/>
        <v>0.8</v>
      </c>
      <c r="I10" s="30">
        <f t="shared" si="0"/>
        <v>0</v>
      </c>
      <c r="J10" s="25">
        <f t="shared" si="3"/>
        <v>1</v>
      </c>
    </row>
    <row r="11" spans="2:10" s="14" customFormat="1" x14ac:dyDescent="0.25">
      <c r="B11" s="36" t="s">
        <v>8403</v>
      </c>
      <c r="C11" s="28">
        <f>COUNTIFS(KickStarter!$D:$D,"&gt;=30000",KickStarter!$F:$F,"successful",KickStarter!$R:$R,"plays",KickStarter!$D:$D,"&lt;=34999")</f>
        <v>3</v>
      </c>
      <c r="D11" s="28">
        <f>COUNTIFS(KickStarter!$D:$D,"&gt;=30000",KickStarter!$F:$F,"failed",KickStarter!$R:$R,"plays",KickStarter!$D:$D,"&lt;=34999")</f>
        <v>8</v>
      </c>
      <c r="E11" s="28">
        <f>COUNTIFS(KickStarter!$D:$D,"&gt;=30000",KickStarter!$F:$F,"canceled",KickStarter!$R:$R,"plays",KickStarter!$D:$D,"&lt;=34999")</f>
        <v>0</v>
      </c>
      <c r="F11" s="18">
        <f t="shared" si="1"/>
        <v>11</v>
      </c>
      <c r="G11" s="29">
        <f t="shared" si="2"/>
        <v>0.27272727272727271</v>
      </c>
      <c r="H11" s="29">
        <f t="shared" si="0"/>
        <v>0.72727272727272729</v>
      </c>
      <c r="I11" s="30">
        <f t="shared" si="0"/>
        <v>0</v>
      </c>
      <c r="J11" s="25">
        <f t="shared" si="3"/>
        <v>1</v>
      </c>
    </row>
    <row r="12" spans="2:10" s="14" customFormat="1" x14ac:dyDescent="0.25">
      <c r="B12" s="36" t="s">
        <v>8404</v>
      </c>
      <c r="C12" s="28">
        <f>COUNTIFS(KickStarter!$D:$D,"&gt;=35000",KickStarter!$F:$F,"successful",KickStarter!$R:$R,"plays",KickStarter!$D:$D,"&lt;=39999")</f>
        <v>4</v>
      </c>
      <c r="D12" s="28">
        <f>COUNTIFS(KickStarter!$D:$D,"&gt;=35000",KickStarter!$F:$F,"failed",KickStarter!$R:$R,"plays",KickStarter!$D:$D,"&lt;=39999")</f>
        <v>2</v>
      </c>
      <c r="E12" s="28">
        <f>COUNTIFS(KickStarter!$D:$D,"&gt;=35000",KickStarter!$F:$F,"canceled",KickStarter!$R:$R,"plays",KickStarter!$D:$D,"&lt;=39999")</f>
        <v>0</v>
      </c>
      <c r="F12" s="18">
        <f t="shared" si="1"/>
        <v>6</v>
      </c>
      <c r="G12" s="29">
        <f t="shared" si="2"/>
        <v>0.66666666666666663</v>
      </c>
      <c r="H12" s="29">
        <f t="shared" si="0"/>
        <v>0.33333333333333331</v>
      </c>
      <c r="I12" s="30">
        <f t="shared" si="0"/>
        <v>0</v>
      </c>
      <c r="J12" s="25">
        <f t="shared" si="3"/>
        <v>1</v>
      </c>
    </row>
    <row r="13" spans="2:10" s="14" customFormat="1" x14ac:dyDescent="0.25">
      <c r="B13" s="36" t="s">
        <v>8405</v>
      </c>
      <c r="C13" s="28">
        <f>COUNTIFS(KickStarter!$D:$D,"&gt;=40000",KickStarter!$F:$F,"successful",KickStarter!$R:$R,"plays",KickStarter!$D:$D,"&lt;=44999")</f>
        <v>2</v>
      </c>
      <c r="D13" s="28">
        <f>COUNTIFS(KickStarter!$D:$D,"&gt;=40000",KickStarter!$F:$F,"failed",KickStarter!$R:$R,"plays",KickStarter!$D:$D,"&lt;=44999")</f>
        <v>1</v>
      </c>
      <c r="E13" s="28">
        <f>COUNTIFS(KickStarter!$D:$D,"&gt;=40000",KickStarter!$F:$F,"canceled",KickStarter!$R:$R,"plays",KickStarter!$D:$D,"&lt;=44999")</f>
        <v>0</v>
      </c>
      <c r="F13" s="18">
        <f t="shared" si="1"/>
        <v>3</v>
      </c>
      <c r="G13" s="29">
        <f t="shared" si="2"/>
        <v>0.66666666666666663</v>
      </c>
      <c r="H13" s="29">
        <f t="shared" si="0"/>
        <v>0.33333333333333331</v>
      </c>
      <c r="I13" s="30">
        <f t="shared" si="0"/>
        <v>0</v>
      </c>
      <c r="J13" s="25">
        <f t="shared" si="3"/>
        <v>1</v>
      </c>
    </row>
    <row r="14" spans="2:10" s="14" customFormat="1" x14ac:dyDescent="0.25">
      <c r="B14" s="36" t="s">
        <v>8406</v>
      </c>
      <c r="C14" s="28">
        <f>COUNTIFS(KickStarter!$D:$D,"&gt;=45000",KickStarter!$F:$F,"successful",KickStarter!$R:$R,"plays",KickStarter!$D:$D,"&lt;=49999")</f>
        <v>0</v>
      </c>
      <c r="D14" s="28">
        <f>COUNTIFS(KickStarter!$D:$D,"&gt;=45000",KickStarter!$F:$F,"failed",KickStarter!$R:$R,"plays",KickStarter!$D:$D,"&lt;=49999")</f>
        <v>1</v>
      </c>
      <c r="E14" s="28">
        <f>COUNTIFS(KickStarter!$D:$D,"&gt;=45000",KickStarter!$F:$F,"canceled",KickStarter!$R:$R,"plays",KickStarter!$D:$D,"&lt;=49999")</f>
        <v>0</v>
      </c>
      <c r="F14" s="18">
        <f t="shared" si="1"/>
        <v>1</v>
      </c>
      <c r="G14" s="29">
        <f t="shared" si="2"/>
        <v>0</v>
      </c>
      <c r="H14" s="29">
        <f t="shared" si="0"/>
        <v>1</v>
      </c>
      <c r="I14" s="30">
        <f t="shared" si="0"/>
        <v>0</v>
      </c>
      <c r="J14" s="25">
        <f t="shared" si="3"/>
        <v>1</v>
      </c>
    </row>
    <row r="15" spans="2:10" s="14" customFormat="1" x14ac:dyDescent="0.25">
      <c r="B15" s="36" t="s">
        <v>8407</v>
      </c>
      <c r="C15" s="28">
        <f>COUNTIFS(KickStarter!$F:$F,"successful",KickStarter!$D:$D,"&gt;=50000",KickStarter!$R:$R,"plays")</f>
        <v>2</v>
      </c>
      <c r="D15" s="28">
        <f>COUNTIFS(KickStarter!$F:$F,"failed",KickStarter!$D:$D,"&gt;=50000",KickStarter!$R:$R,"plays")</f>
        <v>14</v>
      </c>
      <c r="E15" s="28">
        <f>COUNTIFS(KickStarter!$F:$F,"canceled",KickStarter!$D:$D,"&gt;=50000",KickStarter!$R:$R,"plays")</f>
        <v>0</v>
      </c>
      <c r="F15" s="18">
        <f t="shared" si="1"/>
        <v>16</v>
      </c>
      <c r="G15" s="29">
        <f t="shared" si="2"/>
        <v>0.125</v>
      </c>
      <c r="H15" s="29">
        <f t="shared" si="0"/>
        <v>0.875</v>
      </c>
      <c r="I15" s="30">
        <f t="shared" si="0"/>
        <v>0</v>
      </c>
      <c r="J15" s="25">
        <f t="shared" si="3"/>
        <v>1</v>
      </c>
    </row>
    <row r="16" spans="2:10" x14ac:dyDescent="0.25">
      <c r="B16" s="31"/>
      <c r="C16" s="21">
        <f>SUM(C4:C15)</f>
        <v>694</v>
      </c>
      <c r="D16" s="21">
        <f t="shared" ref="D16:F16" si="4">SUM(D4:D15)</f>
        <v>353</v>
      </c>
      <c r="E16" s="21">
        <f t="shared" si="4"/>
        <v>0</v>
      </c>
      <c r="F16" s="21">
        <f t="shared" si="4"/>
        <v>1047</v>
      </c>
      <c r="G16" s="23">
        <f t="shared" ref="G16" si="5">C16/$F16</f>
        <v>0.6628462273161414</v>
      </c>
      <c r="H16" s="23">
        <f t="shared" ref="H16" si="6">D16/$F16</f>
        <v>0.33715377268385865</v>
      </c>
      <c r="I16" s="32">
        <f t="shared" ref="I16" si="7">E16/$F16</f>
        <v>0</v>
      </c>
      <c r="J16" s="25">
        <f t="shared" si="3"/>
        <v>1</v>
      </c>
    </row>
    <row r="17" spans="2:5" x14ac:dyDescent="0.25">
      <c r="C17" s="17"/>
    </row>
    <row r="20" spans="2:5" hidden="1" x14ac:dyDescent="0.25">
      <c r="B20" t="s">
        <v>8411</v>
      </c>
    </row>
    <row r="21" spans="2:5" hidden="1" x14ac:dyDescent="0.25">
      <c r="B21" s="10" t="s">
        <v>8306</v>
      </c>
      <c r="C21" t="s">
        <v>8316</v>
      </c>
    </row>
    <row r="22" spans="2:5" hidden="1" x14ac:dyDescent="0.25"/>
    <row r="23" spans="2:5" hidden="1" x14ac:dyDescent="0.25">
      <c r="C23" s="10" t="s">
        <v>8304</v>
      </c>
    </row>
    <row r="24" spans="2:5" hidden="1" x14ac:dyDescent="0.25">
      <c r="C24" t="s">
        <v>8218</v>
      </c>
      <c r="D24" t="s">
        <v>8220</v>
      </c>
      <c r="E24" t="s">
        <v>8313</v>
      </c>
    </row>
    <row r="25" spans="2:5" hidden="1" x14ac:dyDescent="0.25">
      <c r="B25" t="s">
        <v>8360</v>
      </c>
      <c r="C25" s="15">
        <v>694</v>
      </c>
      <c r="D25" s="15">
        <v>353</v>
      </c>
      <c r="E25" s="15">
        <v>1047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0B638-EEAB-4BDD-B983-E9C4587F2D9E}">
  <dimension ref="B2:AV31"/>
  <sheetViews>
    <sheetView showGridLines="0" zoomScale="80" zoomScaleNormal="80" workbookViewId="0">
      <selection activeCell="BA19" sqref="BA19"/>
    </sheetView>
  </sheetViews>
  <sheetFormatPr defaultRowHeight="15" x14ac:dyDescent="0.25"/>
  <cols>
    <col min="1" max="1" width="2.5703125" customWidth="1"/>
    <col min="2" max="2" width="23.7109375" style="53" bestFit="1" customWidth="1"/>
    <col min="3" max="3" width="10.5703125" style="53" customWidth="1"/>
    <col min="4" max="4" width="4.28515625" customWidth="1"/>
    <col min="5" max="5" width="1.140625" style="44" customWidth="1"/>
    <col min="6" max="6" width="6.140625" customWidth="1"/>
    <col min="7" max="7" width="18" bestFit="1" customWidth="1"/>
    <col min="8" max="10" width="12.7109375" bestFit="1" customWidth="1"/>
    <col min="11" max="11" width="11.5703125" bestFit="1" customWidth="1"/>
    <col min="12" max="12" width="8.42578125" customWidth="1"/>
    <col min="13" max="15" width="6.5703125" customWidth="1"/>
    <col min="16" max="17" width="6.5703125" style="68" customWidth="1"/>
    <col min="18" max="18" width="1.140625" style="44" customWidth="1"/>
    <col min="19" max="19" width="7.85546875" style="43" customWidth="1"/>
    <col min="20" max="20" width="18" bestFit="1" customWidth="1"/>
    <col min="21" max="23" width="12.7109375" bestFit="1" customWidth="1"/>
    <col min="24" max="24" width="11.5703125" bestFit="1" customWidth="1"/>
    <col min="25" max="25" width="6.28515625" customWidth="1"/>
    <col min="26" max="26" width="1.42578125" customWidth="1"/>
    <col min="27" max="27" width="1.140625" style="44" customWidth="1"/>
    <col min="29" max="29" width="18" bestFit="1" customWidth="1"/>
    <col min="30" max="32" width="12.7109375" bestFit="1" customWidth="1"/>
    <col min="33" max="34" width="11.5703125" bestFit="1" customWidth="1"/>
    <col min="36" max="36" width="1.140625" style="44" customWidth="1"/>
    <col min="38" max="38" width="18" bestFit="1" customWidth="1"/>
    <col min="39" max="40" width="12.7109375" bestFit="1" customWidth="1"/>
    <col min="41" max="42" width="11.5703125" bestFit="1" customWidth="1"/>
    <col min="43" max="43" width="14" customWidth="1"/>
    <col min="44" max="44" width="1.140625" style="44" customWidth="1"/>
    <col min="45" max="45" width="7.140625" customWidth="1"/>
    <col min="46" max="46" width="25.5703125" bestFit="1" customWidth="1"/>
    <col min="47" max="47" width="15" bestFit="1" customWidth="1"/>
    <col min="48" max="48" width="11.5703125" bestFit="1" customWidth="1"/>
    <col min="49" max="49" width="15" bestFit="1" customWidth="1"/>
    <col min="50" max="51" width="11.5703125" bestFit="1" customWidth="1"/>
    <col min="52" max="52" width="7.140625" bestFit="1" customWidth="1"/>
    <col min="53" max="53" width="23.7109375" bestFit="1" customWidth="1"/>
    <col min="54" max="54" width="20.5703125" bestFit="1" customWidth="1"/>
    <col min="55" max="55" width="18" bestFit="1" customWidth="1"/>
    <col min="56" max="56" width="12.7109375" bestFit="1" customWidth="1"/>
    <col min="57" max="58" width="11.5703125" bestFit="1" customWidth="1"/>
    <col min="59" max="59" width="10.5703125" bestFit="1" customWidth="1"/>
    <col min="60" max="60" width="7.140625" bestFit="1" customWidth="1"/>
    <col min="61" max="61" width="10.5703125" bestFit="1" customWidth="1"/>
    <col min="62" max="62" width="11.5703125" bestFit="1" customWidth="1"/>
  </cols>
  <sheetData>
    <row r="2" spans="2:48" x14ac:dyDescent="0.25">
      <c r="G2" s="46" t="s">
        <v>8414</v>
      </c>
      <c r="T2" s="46" t="s">
        <v>8415</v>
      </c>
      <c r="AC2" s="46" t="s">
        <v>8416</v>
      </c>
      <c r="AL2" s="46" t="s">
        <v>8417</v>
      </c>
      <c r="AT2" s="46" t="s">
        <v>8418</v>
      </c>
    </row>
    <row r="3" spans="2:48" ht="18.75" x14ac:dyDescent="0.3">
      <c r="B3" s="60" t="s">
        <v>8421</v>
      </c>
      <c r="C3" s="61"/>
      <c r="D3" s="34"/>
    </row>
    <row r="4" spans="2:48" x14ac:dyDescent="0.25">
      <c r="B4" s="33" t="s">
        <v>8420</v>
      </c>
      <c r="C4" s="54">
        <f>AVERAGEIF(KickStarter!Q:Q,"theater",KickStarter!W:W)</f>
        <v>31.612359115667477</v>
      </c>
      <c r="D4" s="51"/>
      <c r="G4" s="10" t="s">
        <v>8388</v>
      </c>
      <c r="H4" t="s">
        <v>8346</v>
      </c>
      <c r="T4" s="10" t="s">
        <v>8388</v>
      </c>
      <c r="U4" t="s">
        <v>8346</v>
      </c>
      <c r="AC4" s="10" t="s">
        <v>8388</v>
      </c>
      <c r="AD4" t="s">
        <v>8346</v>
      </c>
      <c r="AL4" s="10" t="s">
        <v>8388</v>
      </c>
      <c r="AM4" t="s">
        <v>8346</v>
      </c>
      <c r="AT4" s="10" t="s">
        <v>8388</v>
      </c>
      <c r="AU4" t="s">
        <v>8346</v>
      </c>
    </row>
    <row r="5" spans="2:48" x14ac:dyDescent="0.25">
      <c r="B5" s="55" t="s">
        <v>8218</v>
      </c>
      <c r="C5" s="56">
        <f>IFERROR(AVERAGEIFS(KickStarter!W:W,KickStarter!Q:Q,'Additional Analysis'!$B$3,KickStarter!F:F,'Additional Analysis'!$B5),0)</f>
        <v>29.561397302302467</v>
      </c>
      <c r="D5" s="51"/>
      <c r="G5" s="10" t="s">
        <v>8362</v>
      </c>
      <c r="H5" t="s">
        <v>8361</v>
      </c>
      <c r="T5" s="10" t="s">
        <v>8362</v>
      </c>
      <c r="U5" t="s">
        <v>8361</v>
      </c>
      <c r="AL5" s="10" t="s">
        <v>8306</v>
      </c>
      <c r="AM5" t="s">
        <v>8316</v>
      </c>
      <c r="AT5" s="10" t="s">
        <v>8362</v>
      </c>
      <c r="AU5" t="s">
        <v>8361</v>
      </c>
    </row>
    <row r="6" spans="2:48" x14ac:dyDescent="0.25">
      <c r="B6" s="55" t="s">
        <v>8220</v>
      </c>
      <c r="C6" s="56">
        <f>IFERROR(AVERAGEIFS(KickStarter!W:W,KickStarter!Q:Q,'Additional Analysis'!$B$3,KickStarter!F:F,'Additional Analysis'!$B6),0)</f>
        <v>34.770067072580879</v>
      </c>
      <c r="D6" s="51"/>
      <c r="AC6" s="10" t="s">
        <v>8360</v>
      </c>
      <c r="AD6" s="10" t="s">
        <v>8304</v>
      </c>
      <c r="AT6" s="10" t="s">
        <v>8304</v>
      </c>
      <c r="AU6" t="s">
        <v>8218</v>
      </c>
    </row>
    <row r="7" spans="2:48" x14ac:dyDescent="0.25">
      <c r="B7" s="55" t="s">
        <v>8219</v>
      </c>
      <c r="C7" s="56">
        <f>IFERROR(AVERAGEIFS(KickStarter!W:W,KickStarter!Q:Q,$B$3,KickStarter!F:F,$B7),0)</f>
        <v>33.278308025838349</v>
      </c>
      <c r="D7" s="51"/>
      <c r="G7" s="10" t="s">
        <v>8360</v>
      </c>
      <c r="H7" s="10" t="s">
        <v>8304</v>
      </c>
      <c r="T7" s="10" t="s">
        <v>8360</v>
      </c>
      <c r="U7" s="10" t="s">
        <v>8304</v>
      </c>
      <c r="AC7" s="10" t="s">
        <v>8362</v>
      </c>
      <c r="AD7" t="s">
        <v>8218</v>
      </c>
      <c r="AE7" t="s">
        <v>8220</v>
      </c>
      <c r="AF7" t="s">
        <v>8219</v>
      </c>
      <c r="AG7" t="s">
        <v>8313</v>
      </c>
      <c r="AL7" s="10" t="s">
        <v>8360</v>
      </c>
      <c r="AM7" s="10" t="s">
        <v>8304</v>
      </c>
    </row>
    <row r="8" spans="2:48" x14ac:dyDescent="0.25">
      <c r="G8" s="10" t="s">
        <v>8222</v>
      </c>
      <c r="H8" t="s">
        <v>8218</v>
      </c>
      <c r="I8" t="s">
        <v>8220</v>
      </c>
      <c r="J8" t="s">
        <v>8219</v>
      </c>
      <c r="K8" t="s">
        <v>8313</v>
      </c>
      <c r="L8" s="66" t="s">
        <v>8218</v>
      </c>
      <c r="M8" s="66" t="s">
        <v>8220</v>
      </c>
      <c r="N8" s="66" t="s">
        <v>8219</v>
      </c>
      <c r="O8" s="67" t="s">
        <v>8425</v>
      </c>
      <c r="P8" s="68" t="s">
        <v>8428</v>
      </c>
      <c r="T8" s="10" t="s">
        <v>8306</v>
      </c>
      <c r="U8" t="s">
        <v>8218</v>
      </c>
      <c r="V8" t="s">
        <v>8220</v>
      </c>
      <c r="W8" t="s">
        <v>8219</v>
      </c>
      <c r="X8" t="s">
        <v>8313</v>
      </c>
      <c r="AC8" t="s">
        <v>8363</v>
      </c>
      <c r="AD8" s="15">
        <v>3</v>
      </c>
      <c r="AE8" s="15"/>
      <c r="AF8" s="15"/>
      <c r="AG8" s="15">
        <v>3</v>
      </c>
      <c r="AH8" s="45">
        <f t="shared" ref="AH8:AH15" si="0">AG8/GETPIVOTDATA("outcomes",$AC$6)</f>
        <v>2.1913805697589481E-3</v>
      </c>
      <c r="AL8" s="10" t="s">
        <v>8362</v>
      </c>
      <c r="AM8" t="s">
        <v>8218</v>
      </c>
      <c r="AN8" t="s">
        <v>8220</v>
      </c>
      <c r="AO8" t="s">
        <v>8313</v>
      </c>
      <c r="AT8" s="10" t="s">
        <v>8360</v>
      </c>
      <c r="AU8" s="10" t="s">
        <v>8306</v>
      </c>
    </row>
    <row r="9" spans="2:48" x14ac:dyDescent="0.25">
      <c r="B9" s="46" t="s">
        <v>8423</v>
      </c>
      <c r="C9" s="64">
        <f>AVERAGEIF(KickStarter!Q:Q,"theater",KickStarter!E:E)</f>
        <v>4114.7137616654709</v>
      </c>
      <c r="G9" t="s">
        <v>8223</v>
      </c>
      <c r="H9" s="15">
        <v>525</v>
      </c>
      <c r="I9" s="15">
        <v>349</v>
      </c>
      <c r="J9" s="15">
        <v>26</v>
      </c>
      <c r="K9" s="15">
        <v>900</v>
      </c>
      <c r="L9" s="45">
        <f>H9/GETPIVOTDATA("outcomes",$G$7)</f>
        <v>0.38349159970781593</v>
      </c>
      <c r="M9" s="45">
        <f>I9/GETPIVOTDATA("outcomes",$G$7)</f>
        <v>0.25493060628195763</v>
      </c>
      <c r="N9" s="45">
        <f>J9/GETPIVOTDATA("outcomes",$G$7)</f>
        <v>1.8991964937910884E-2</v>
      </c>
      <c r="O9" s="45">
        <f>K9/GETPIVOTDATA("outcomes",$G$7)</f>
        <v>0.65741417092768439</v>
      </c>
      <c r="P9" s="69">
        <f>I9/K9</f>
        <v>0.38777777777777778</v>
      </c>
      <c r="Q9" s="69"/>
      <c r="T9" t="s">
        <v>8316</v>
      </c>
      <c r="U9" s="15">
        <v>694</v>
      </c>
      <c r="V9" s="15">
        <v>353</v>
      </c>
      <c r="W9" s="15"/>
      <c r="X9" s="15">
        <v>1047</v>
      </c>
      <c r="Y9" s="45">
        <f>GETPIVOTDATA("outcomes",$T$7,"Subcategory","plays")/GETPIVOTDATA("outcomes",$T$7)</f>
        <v>0.76479181884587288</v>
      </c>
      <c r="Z9" s="45"/>
      <c r="AC9" t="s">
        <v>8364</v>
      </c>
      <c r="AD9" s="15">
        <v>4</v>
      </c>
      <c r="AE9" s="15"/>
      <c r="AF9" s="15"/>
      <c r="AG9" s="15">
        <v>4</v>
      </c>
      <c r="AH9" s="45">
        <f t="shared" si="0"/>
        <v>2.9218407596785976E-3</v>
      </c>
      <c r="AL9" t="s">
        <v>8363</v>
      </c>
      <c r="AM9" s="15">
        <v>2</v>
      </c>
      <c r="AN9" s="15"/>
      <c r="AO9" s="15">
        <v>2</v>
      </c>
      <c r="AT9" s="10" t="s">
        <v>8383</v>
      </c>
      <c r="AU9" t="s">
        <v>8316</v>
      </c>
      <c r="AV9" t="s">
        <v>8313</v>
      </c>
    </row>
    <row r="10" spans="2:48" x14ac:dyDescent="0.25">
      <c r="B10" s="52" t="s">
        <v>8218</v>
      </c>
      <c r="C10" s="57">
        <f>AVERAGEIFS(KickStarter!E:E,KickStarter!Q:Q,"theater",KickStarter!F:F,"successful")</f>
        <v>6097.2412157330173</v>
      </c>
      <c r="D10" s="34"/>
      <c r="G10" t="s">
        <v>8224</v>
      </c>
      <c r="H10" s="15">
        <v>258</v>
      </c>
      <c r="I10" s="15">
        <v>89</v>
      </c>
      <c r="J10" s="15">
        <v>6</v>
      </c>
      <c r="K10" s="15">
        <v>353</v>
      </c>
      <c r="L10" s="45">
        <f t="shared" ref="L10:L27" si="1">H10/GETPIVOTDATA("outcomes",$G$7)</f>
        <v>0.18845872899926955</v>
      </c>
      <c r="M10" s="45">
        <f t="shared" ref="M10:M27" si="2">I10/GETPIVOTDATA("outcomes",$G$7)</f>
        <v>6.501095690284879E-2</v>
      </c>
      <c r="N10" s="45">
        <f t="shared" ref="N10:N27" si="3">J10/GETPIVOTDATA("outcomes",$G$7)</f>
        <v>4.3827611395178961E-3</v>
      </c>
      <c r="O10" s="45">
        <f t="shared" ref="O10:O27" si="4">K10/GETPIVOTDATA("outcomes",$G$7)</f>
        <v>0.25785244704163623</v>
      </c>
      <c r="P10" s="69">
        <f t="shared" ref="P10:P27" si="5">I10/K10</f>
        <v>0.25212464589235128</v>
      </c>
      <c r="Q10" s="69"/>
      <c r="T10" t="s">
        <v>8317</v>
      </c>
      <c r="U10" s="15">
        <v>85</v>
      </c>
      <c r="V10" s="15">
        <v>80</v>
      </c>
      <c r="W10" s="15">
        <v>17</v>
      </c>
      <c r="X10" s="15">
        <v>182</v>
      </c>
      <c r="Y10" s="45">
        <f>GETPIVOTDATA("outcomes",$T$7,"Subcategory","spaces")/GETPIVOTDATA("outcomes",$T$7)</f>
        <v>0.13294375456537619</v>
      </c>
      <c r="Z10" s="45"/>
      <c r="AC10" t="s">
        <v>8365</v>
      </c>
      <c r="AD10" s="15">
        <v>8</v>
      </c>
      <c r="AE10" s="15"/>
      <c r="AF10" s="15"/>
      <c r="AG10" s="15">
        <v>8</v>
      </c>
      <c r="AH10" s="45">
        <f t="shared" si="0"/>
        <v>5.8436815193571951E-3</v>
      </c>
      <c r="AL10" t="s">
        <v>8364</v>
      </c>
      <c r="AM10" s="15">
        <v>4</v>
      </c>
      <c r="AN10" s="15"/>
      <c r="AO10" s="15">
        <v>4</v>
      </c>
      <c r="AT10" s="16" t="s">
        <v>8377</v>
      </c>
      <c r="AU10" s="15">
        <v>43</v>
      </c>
      <c r="AV10" s="15">
        <v>43</v>
      </c>
    </row>
    <row r="11" spans="2:48" x14ac:dyDescent="0.25">
      <c r="D11" s="51"/>
      <c r="G11" t="s">
        <v>8228</v>
      </c>
      <c r="H11" s="15">
        <v>28</v>
      </c>
      <c r="I11" s="15">
        <v>15</v>
      </c>
      <c r="J11" s="15">
        <v>1</v>
      </c>
      <c r="K11" s="15">
        <v>44</v>
      </c>
      <c r="L11" s="45">
        <f t="shared" si="1"/>
        <v>2.0452885317750184E-2</v>
      </c>
      <c r="M11" s="45">
        <f t="shared" si="2"/>
        <v>1.095690284879474E-2</v>
      </c>
      <c r="N11" s="45">
        <f t="shared" si="3"/>
        <v>7.3046018991964939E-4</v>
      </c>
      <c r="O11" s="45">
        <f t="shared" si="4"/>
        <v>3.2140248356464569E-2</v>
      </c>
      <c r="P11" s="69">
        <f t="shared" si="5"/>
        <v>0.34090909090909088</v>
      </c>
      <c r="Q11" s="69"/>
      <c r="T11" t="s">
        <v>8318</v>
      </c>
      <c r="U11" s="15">
        <v>60</v>
      </c>
      <c r="V11" s="15">
        <v>60</v>
      </c>
      <c r="W11" s="15">
        <v>20</v>
      </c>
      <c r="X11" s="15">
        <v>140</v>
      </c>
      <c r="Y11" s="45">
        <f>GETPIVOTDATA("outcomes",$T$7,"Subcategory","musical")/GETPIVOTDATA("outcomes",$T$7)</f>
        <v>0.10226442658875091</v>
      </c>
      <c r="Z11" s="45"/>
      <c r="AC11" t="s">
        <v>8366</v>
      </c>
      <c r="AD11" s="15">
        <v>11</v>
      </c>
      <c r="AE11" s="15"/>
      <c r="AF11" s="15"/>
      <c r="AG11" s="15">
        <v>11</v>
      </c>
      <c r="AH11" s="45">
        <f t="shared" si="0"/>
        <v>8.0350620891161424E-3</v>
      </c>
      <c r="AL11" t="s">
        <v>8365</v>
      </c>
      <c r="AM11" s="15">
        <v>6</v>
      </c>
      <c r="AN11" s="15"/>
      <c r="AO11" s="15">
        <v>6</v>
      </c>
      <c r="AT11" s="16" t="s">
        <v>8373</v>
      </c>
      <c r="AU11" s="15">
        <v>60</v>
      </c>
      <c r="AV11" s="15">
        <v>60</v>
      </c>
    </row>
    <row r="12" spans="2:48" x14ac:dyDescent="0.25">
      <c r="B12" s="62" t="s">
        <v>8424</v>
      </c>
      <c r="C12" s="63">
        <f>AVERAGEIF(KickStarter!Q:Q,"theater",KickStarter!D:D)</f>
        <v>46831.852117731512</v>
      </c>
      <c r="D12" s="51"/>
      <c r="G12" t="s">
        <v>8225</v>
      </c>
      <c r="H12" s="15">
        <v>6</v>
      </c>
      <c r="I12" s="15">
        <v>13</v>
      </c>
      <c r="J12" s="15">
        <v>2</v>
      </c>
      <c r="K12" s="15">
        <v>21</v>
      </c>
      <c r="L12" s="45">
        <f t="shared" si="1"/>
        <v>4.3827611395178961E-3</v>
      </c>
      <c r="M12" s="45">
        <f t="shared" si="2"/>
        <v>9.4959824689554422E-3</v>
      </c>
      <c r="N12" s="45">
        <f t="shared" si="3"/>
        <v>1.4609203798392988E-3</v>
      </c>
      <c r="O12" s="45">
        <f t="shared" si="4"/>
        <v>1.5339663988312637E-2</v>
      </c>
      <c r="P12" s="69">
        <f t="shared" si="5"/>
        <v>0.61904761904761907</v>
      </c>
      <c r="Q12" s="69"/>
      <c r="T12" t="s">
        <v>8313</v>
      </c>
      <c r="U12" s="15">
        <v>839</v>
      </c>
      <c r="V12" s="15">
        <v>493</v>
      </c>
      <c r="W12" s="15">
        <v>37</v>
      </c>
      <c r="X12" s="15">
        <v>1369</v>
      </c>
      <c r="Y12" s="45">
        <f>SUM(Y9:Y11)</f>
        <v>1</v>
      </c>
      <c r="Z12" s="45"/>
      <c r="AC12" s="47" t="s">
        <v>8367</v>
      </c>
      <c r="AD12" s="48">
        <v>241</v>
      </c>
      <c r="AE12" s="48">
        <v>152</v>
      </c>
      <c r="AF12" s="48">
        <v>10</v>
      </c>
      <c r="AG12" s="48">
        <v>403</v>
      </c>
      <c r="AH12" s="49">
        <f t="shared" si="0"/>
        <v>0.29437545653761871</v>
      </c>
      <c r="AL12" t="s">
        <v>8366</v>
      </c>
      <c r="AM12" s="15">
        <v>6</v>
      </c>
      <c r="AN12" s="15"/>
      <c r="AO12" s="15">
        <v>6</v>
      </c>
      <c r="AT12" s="16" t="s">
        <v>8382</v>
      </c>
      <c r="AU12" s="15">
        <v>46</v>
      </c>
      <c r="AV12" s="15">
        <v>46</v>
      </c>
    </row>
    <row r="13" spans="2:48" x14ac:dyDescent="0.25">
      <c r="B13" s="59" t="s">
        <v>8218</v>
      </c>
      <c r="C13" s="58">
        <f>IFERROR(AVERAGEIFS(KickStarter!D:D,KickStarter!Q:Q,$B$3,KickStarter!F:F,B13),0)</f>
        <v>5300.4195470798568</v>
      </c>
      <c r="D13" s="51"/>
      <c r="G13" t="s">
        <v>8240</v>
      </c>
      <c r="H13" s="15">
        <v>5</v>
      </c>
      <c r="I13" s="15">
        <v>3</v>
      </c>
      <c r="J13" s="15"/>
      <c r="K13" s="15">
        <v>8</v>
      </c>
      <c r="L13" s="45">
        <f t="shared" si="1"/>
        <v>3.6523009495982471E-3</v>
      </c>
      <c r="M13" s="45">
        <f t="shared" si="2"/>
        <v>2.1913805697589481E-3</v>
      </c>
      <c r="N13" s="45">
        <f t="shared" si="3"/>
        <v>0</v>
      </c>
      <c r="O13" s="45">
        <f t="shared" si="4"/>
        <v>5.8436815193571951E-3</v>
      </c>
      <c r="P13" s="69">
        <f t="shared" si="5"/>
        <v>0.375</v>
      </c>
      <c r="Q13" s="69"/>
      <c r="U13" s="45">
        <f>GETPIVOTDATA("outcomes",$T$7,"outcomes","successful")/GETPIVOTDATA("outcomes",$T$7)</f>
        <v>0.61285609934258578</v>
      </c>
      <c r="V13" s="45">
        <f>GETPIVOTDATA("outcomes",$T$7,"outcomes","failed")/GETPIVOTDATA("outcomes",$T$7)</f>
        <v>0.36011687363038714</v>
      </c>
      <c r="W13" s="45">
        <f>GETPIVOTDATA("outcomes",$T$7,"outcomes","canceled")/GETPIVOTDATA("outcomes",$T$7)</f>
        <v>2.7027027027027029E-2</v>
      </c>
      <c r="X13" s="45">
        <f>SUM(U13:W13)</f>
        <v>1</v>
      </c>
      <c r="AC13" s="47" t="s">
        <v>8368</v>
      </c>
      <c r="AD13" s="48">
        <v>304</v>
      </c>
      <c r="AE13" s="48">
        <v>202</v>
      </c>
      <c r="AF13" s="48">
        <v>12</v>
      </c>
      <c r="AG13" s="48">
        <v>518</v>
      </c>
      <c r="AH13" s="49">
        <f t="shared" si="0"/>
        <v>0.3783783783783784</v>
      </c>
      <c r="AL13" s="47" t="s">
        <v>8367</v>
      </c>
      <c r="AM13" s="48">
        <v>196</v>
      </c>
      <c r="AN13" s="48">
        <v>122</v>
      </c>
      <c r="AO13" s="48">
        <v>318</v>
      </c>
      <c r="AT13" s="16" t="s">
        <v>8378</v>
      </c>
      <c r="AU13" s="15">
        <v>57</v>
      </c>
      <c r="AV13" s="15">
        <v>57</v>
      </c>
    </row>
    <row r="14" spans="2:48" x14ac:dyDescent="0.25">
      <c r="B14" s="59" t="s">
        <v>8220</v>
      </c>
      <c r="C14" s="58">
        <f>IFERROR(AVERAGEIFS(KickStarter!D:D,KickStarter!Q:Q,$B$3,KickStarter!F:F,B14),0)</f>
        <v>54246.67545638945</v>
      </c>
      <c r="D14" s="51"/>
      <c r="G14" t="s">
        <v>8235</v>
      </c>
      <c r="H14" s="15">
        <v>4</v>
      </c>
      <c r="I14" s="15">
        <v>2</v>
      </c>
      <c r="J14" s="15"/>
      <c r="K14" s="15">
        <v>6</v>
      </c>
      <c r="L14" s="45">
        <f t="shared" si="1"/>
        <v>2.9218407596785976E-3</v>
      </c>
      <c r="M14" s="45">
        <f t="shared" si="2"/>
        <v>1.4609203798392988E-3</v>
      </c>
      <c r="N14" s="45">
        <f t="shared" si="3"/>
        <v>0</v>
      </c>
      <c r="O14" s="45">
        <f t="shared" si="4"/>
        <v>4.3827611395178961E-3</v>
      </c>
      <c r="P14" s="69">
        <f t="shared" si="5"/>
        <v>0.33333333333333331</v>
      </c>
      <c r="Q14" s="69"/>
      <c r="U14" s="65">
        <f>U9/U12</f>
        <v>0.82717520858164484</v>
      </c>
      <c r="Y14" s="65">
        <f>U9/X9</f>
        <v>0.6628462273161414</v>
      </c>
      <c r="AC14" s="47" t="s">
        <v>8369</v>
      </c>
      <c r="AD14" s="48">
        <v>249</v>
      </c>
      <c r="AE14" s="48">
        <v>130</v>
      </c>
      <c r="AF14" s="48">
        <v>12</v>
      </c>
      <c r="AG14" s="48">
        <v>391</v>
      </c>
      <c r="AH14" s="49">
        <f t="shared" si="0"/>
        <v>0.28560993425858289</v>
      </c>
      <c r="AL14" s="47" t="s">
        <v>8368</v>
      </c>
      <c r="AM14" s="48">
        <v>264</v>
      </c>
      <c r="AN14" s="48">
        <v>133</v>
      </c>
      <c r="AO14" s="48">
        <v>397</v>
      </c>
      <c r="AT14" s="16" t="s">
        <v>8379</v>
      </c>
      <c r="AU14" s="15">
        <v>93</v>
      </c>
      <c r="AV14" s="15">
        <v>93</v>
      </c>
    </row>
    <row r="15" spans="2:48" x14ac:dyDescent="0.25">
      <c r="B15" s="59" t="s">
        <v>8219</v>
      </c>
      <c r="C15" s="58">
        <f>IFERROR(AVERAGEIFS(KickStarter!D:D,KickStarter!Q:Q,$B$3,KickStarter!F:F,B15),0)</f>
        <v>911984.59459459456</v>
      </c>
      <c r="G15" t="s">
        <v>8227</v>
      </c>
      <c r="H15" s="15">
        <v>2</v>
      </c>
      <c r="I15" s="15">
        <v>2</v>
      </c>
      <c r="J15" s="15">
        <v>1</v>
      </c>
      <c r="K15" s="15">
        <v>5</v>
      </c>
      <c r="L15" s="45">
        <f t="shared" si="1"/>
        <v>1.4609203798392988E-3</v>
      </c>
      <c r="M15" s="45">
        <f t="shared" si="2"/>
        <v>1.4609203798392988E-3</v>
      </c>
      <c r="N15" s="45">
        <f t="shared" si="3"/>
        <v>7.3046018991964939E-4</v>
      </c>
      <c r="O15" s="45">
        <f t="shared" si="4"/>
        <v>3.6523009495982471E-3</v>
      </c>
      <c r="P15" s="69">
        <f t="shared" si="5"/>
        <v>0.4</v>
      </c>
      <c r="Q15" s="69"/>
      <c r="AC15" t="s">
        <v>8370</v>
      </c>
      <c r="AD15" s="15">
        <v>19</v>
      </c>
      <c r="AE15" s="15">
        <v>9</v>
      </c>
      <c r="AF15" s="15">
        <v>3</v>
      </c>
      <c r="AG15" s="15">
        <v>31</v>
      </c>
      <c r="AH15" s="45">
        <f t="shared" si="0"/>
        <v>2.2644265887509132E-2</v>
      </c>
      <c r="AL15" s="47" t="s">
        <v>8369</v>
      </c>
      <c r="AM15" s="48">
        <v>202</v>
      </c>
      <c r="AN15" s="48">
        <v>92</v>
      </c>
      <c r="AO15" s="48">
        <v>294</v>
      </c>
      <c r="AT15" s="16" t="s">
        <v>8374</v>
      </c>
      <c r="AU15" s="15">
        <v>83</v>
      </c>
      <c r="AV15" s="15">
        <v>83</v>
      </c>
    </row>
    <row r="16" spans="2:48" x14ac:dyDescent="0.25">
      <c r="G16" t="s">
        <v>8229</v>
      </c>
      <c r="H16" s="15">
        <v>2</v>
      </c>
      <c r="I16" s="15">
        <v>3</v>
      </c>
      <c r="J16" s="15"/>
      <c r="K16" s="15">
        <v>5</v>
      </c>
      <c r="L16" s="45">
        <f t="shared" si="1"/>
        <v>1.4609203798392988E-3</v>
      </c>
      <c r="M16" s="45">
        <f t="shared" si="2"/>
        <v>2.1913805697589481E-3</v>
      </c>
      <c r="N16" s="45">
        <f t="shared" si="3"/>
        <v>0</v>
      </c>
      <c r="O16" s="45">
        <f t="shared" si="4"/>
        <v>3.6523009495982471E-3</v>
      </c>
      <c r="P16" s="69">
        <f t="shared" si="5"/>
        <v>0.6</v>
      </c>
      <c r="Q16" s="69"/>
      <c r="AC16" t="s">
        <v>8313</v>
      </c>
      <c r="AD16" s="15">
        <v>839</v>
      </c>
      <c r="AE16" s="15">
        <v>493</v>
      </c>
      <c r="AF16" s="15">
        <v>37</v>
      </c>
      <c r="AG16" s="15">
        <v>1369</v>
      </c>
      <c r="AH16" s="45">
        <f>SUM(AH8:AH15)</f>
        <v>1.0000000000000002</v>
      </c>
      <c r="AL16" t="s">
        <v>8370</v>
      </c>
      <c r="AM16" s="15">
        <v>14</v>
      </c>
      <c r="AN16" s="15">
        <v>6</v>
      </c>
      <c r="AO16" s="15">
        <v>20</v>
      </c>
      <c r="AT16" s="16" t="s">
        <v>8375</v>
      </c>
      <c r="AU16" s="15">
        <v>75</v>
      </c>
      <c r="AV16" s="15">
        <v>75</v>
      </c>
    </row>
    <row r="17" spans="2:48" x14ac:dyDescent="0.25">
      <c r="G17" t="s">
        <v>8237</v>
      </c>
      <c r="H17" s="15"/>
      <c r="I17" s="15">
        <v>4</v>
      </c>
      <c r="J17" s="15"/>
      <c r="K17" s="15">
        <v>4</v>
      </c>
      <c r="L17" s="45">
        <f t="shared" si="1"/>
        <v>0</v>
      </c>
      <c r="M17" s="45">
        <f t="shared" si="2"/>
        <v>2.9218407596785976E-3</v>
      </c>
      <c r="N17" s="45">
        <f t="shared" si="3"/>
        <v>0</v>
      </c>
      <c r="O17" s="45">
        <f t="shared" si="4"/>
        <v>2.9218407596785976E-3</v>
      </c>
      <c r="P17" s="69">
        <f t="shared" si="5"/>
        <v>1</v>
      </c>
      <c r="Q17" s="69"/>
      <c r="AL17" t="s">
        <v>8313</v>
      </c>
      <c r="AM17" s="15">
        <v>694</v>
      </c>
      <c r="AN17" s="15">
        <v>353</v>
      </c>
      <c r="AO17" s="15">
        <v>1047</v>
      </c>
      <c r="AT17" s="16" t="s">
        <v>8376</v>
      </c>
      <c r="AU17" s="15">
        <v>62</v>
      </c>
      <c r="AV17" s="15">
        <v>62</v>
      </c>
    </row>
    <row r="18" spans="2:48" x14ac:dyDescent="0.25">
      <c r="G18" t="s">
        <v>8234</v>
      </c>
      <c r="H18" s="15">
        <v>1</v>
      </c>
      <c r="I18" s="15">
        <v>3</v>
      </c>
      <c r="J18" s="15"/>
      <c r="K18" s="15">
        <v>4</v>
      </c>
      <c r="L18" s="45">
        <f t="shared" si="1"/>
        <v>7.3046018991964939E-4</v>
      </c>
      <c r="M18" s="45">
        <f t="shared" si="2"/>
        <v>2.1913805697589481E-3</v>
      </c>
      <c r="N18" s="45">
        <f t="shared" si="3"/>
        <v>0</v>
      </c>
      <c r="O18" s="45">
        <f t="shared" si="4"/>
        <v>2.9218407596785976E-3</v>
      </c>
      <c r="P18" s="69">
        <f t="shared" si="5"/>
        <v>0.75</v>
      </c>
      <c r="Q18" s="69"/>
      <c r="AT18" s="16" t="s">
        <v>8372</v>
      </c>
      <c r="AU18" s="15">
        <v>46</v>
      </c>
      <c r="AV18" s="15">
        <v>46</v>
      </c>
    </row>
    <row r="19" spans="2:48" ht="18.75" x14ac:dyDescent="0.3">
      <c r="B19" s="60" t="s">
        <v>8422</v>
      </c>
      <c r="C19" s="61"/>
      <c r="G19" t="s">
        <v>8236</v>
      </c>
      <c r="H19" s="15">
        <v>1</v>
      </c>
      <c r="I19" s="15">
        <v>3</v>
      </c>
      <c r="J19" s="15"/>
      <c r="K19" s="15">
        <v>4</v>
      </c>
      <c r="L19" s="45">
        <f t="shared" si="1"/>
        <v>7.3046018991964939E-4</v>
      </c>
      <c r="M19" s="45">
        <f t="shared" si="2"/>
        <v>2.1913805697589481E-3</v>
      </c>
      <c r="N19" s="45">
        <f t="shared" si="3"/>
        <v>0</v>
      </c>
      <c r="O19" s="45">
        <f>K19/GETPIVOTDATA("outcomes",$G$7)</f>
        <v>2.9218407596785976E-3</v>
      </c>
      <c r="P19" s="69">
        <f t="shared" si="5"/>
        <v>0.75</v>
      </c>
      <c r="Q19" s="69"/>
      <c r="AT19" s="16" t="s">
        <v>8380</v>
      </c>
      <c r="AU19" s="15">
        <v>55</v>
      </c>
      <c r="AV19" s="15">
        <v>55</v>
      </c>
    </row>
    <row r="20" spans="2:48" x14ac:dyDescent="0.25">
      <c r="B20" s="33" t="s">
        <v>8420</v>
      </c>
      <c r="C20" s="54">
        <f>AVERAGEIF(KickStarter!R:R,"plays",KickStarter!W:W)</f>
        <v>30.776533082601375</v>
      </c>
      <c r="G20" t="s">
        <v>8231</v>
      </c>
      <c r="H20" s="15">
        <v>1</v>
      </c>
      <c r="I20" s="15">
        <v>2</v>
      </c>
      <c r="J20" s="15">
        <v>1</v>
      </c>
      <c r="K20" s="15">
        <v>4</v>
      </c>
      <c r="L20" s="45">
        <f t="shared" si="1"/>
        <v>7.3046018991964939E-4</v>
      </c>
      <c r="M20" s="45">
        <f t="shared" si="2"/>
        <v>1.4609203798392988E-3</v>
      </c>
      <c r="N20" s="45">
        <f t="shared" si="3"/>
        <v>7.3046018991964939E-4</v>
      </c>
      <c r="O20" s="45">
        <f t="shared" si="4"/>
        <v>2.9218407596785976E-3</v>
      </c>
      <c r="P20" s="69">
        <f t="shared" si="5"/>
        <v>0.5</v>
      </c>
      <c r="Q20" s="69"/>
      <c r="AT20" s="16" t="s">
        <v>8381</v>
      </c>
      <c r="AU20" s="15">
        <v>47</v>
      </c>
      <c r="AV20" s="15">
        <v>47</v>
      </c>
    </row>
    <row r="21" spans="2:48" x14ac:dyDescent="0.25">
      <c r="B21" s="55" t="s">
        <v>8218</v>
      </c>
      <c r="C21" s="56">
        <f>IFERROR(AVERAGEIFS(KickStarter!W:W,KickStarter!R:R,$B$19,KickStarter!F:F,B21),0)</f>
        <v>28.997885073179933</v>
      </c>
      <c r="G21" t="s">
        <v>8232</v>
      </c>
      <c r="H21" s="15"/>
      <c r="I21" s="15">
        <v>3</v>
      </c>
      <c r="J21" s="15"/>
      <c r="K21" s="15">
        <v>3</v>
      </c>
      <c r="L21" s="45">
        <f t="shared" si="1"/>
        <v>0</v>
      </c>
      <c r="M21" s="45">
        <f t="shared" si="2"/>
        <v>2.1913805697589481E-3</v>
      </c>
      <c r="N21" s="45">
        <f t="shared" si="3"/>
        <v>0</v>
      </c>
      <c r="O21" s="45">
        <f t="shared" si="4"/>
        <v>2.1913805697589481E-3</v>
      </c>
      <c r="P21" s="69">
        <f t="shared" si="5"/>
        <v>1</v>
      </c>
      <c r="Q21" s="69"/>
      <c r="AT21" s="16" t="s">
        <v>8371</v>
      </c>
      <c r="AU21" s="15">
        <v>27</v>
      </c>
      <c r="AV21" s="15">
        <v>27</v>
      </c>
    </row>
    <row r="22" spans="2:48" x14ac:dyDescent="0.25">
      <c r="B22" s="55" t="s">
        <v>8220</v>
      </c>
      <c r="C22" s="56">
        <f>IFERROR(AVERAGEIFS(KickStarter!W:W,KickStarter!R:R,$B$19,KickStarter!F:F,B22),0)</f>
        <v>34.082096963100604</v>
      </c>
      <c r="G22" t="s">
        <v>8226</v>
      </c>
      <c r="H22" s="15">
        <v>2</v>
      </c>
      <c r="I22" s="15"/>
      <c r="J22" s="15"/>
      <c r="K22" s="15">
        <v>2</v>
      </c>
      <c r="L22" s="45">
        <f t="shared" si="1"/>
        <v>1.4609203798392988E-3</v>
      </c>
      <c r="M22" s="45">
        <f t="shared" si="2"/>
        <v>0</v>
      </c>
      <c r="N22" s="45">
        <f t="shared" si="3"/>
        <v>0</v>
      </c>
      <c r="O22" s="45">
        <f t="shared" si="4"/>
        <v>1.4609203798392988E-3</v>
      </c>
      <c r="P22" s="69">
        <f t="shared" si="5"/>
        <v>0</v>
      </c>
      <c r="Q22" s="69"/>
      <c r="AT22" s="16" t="s">
        <v>8313</v>
      </c>
      <c r="AU22" s="15">
        <v>694</v>
      </c>
      <c r="AV22" s="15">
        <v>694</v>
      </c>
    </row>
    <row r="23" spans="2:48" x14ac:dyDescent="0.25">
      <c r="B23" s="55" t="s">
        <v>8219</v>
      </c>
      <c r="C23" s="56">
        <f>IFERROR(AVERAGEIFS(KickStarter!W:W,KickStarter!R:R,$B$19,KickStarter!F:F,B23),0)</f>
        <v>0</v>
      </c>
      <c r="G23" t="s">
        <v>8233</v>
      </c>
      <c r="H23" s="15">
        <v>1</v>
      </c>
      <c r="I23" s="15">
        <v>1</v>
      </c>
      <c r="J23" s="15"/>
      <c r="K23" s="15">
        <v>2</v>
      </c>
      <c r="L23" s="45">
        <f t="shared" si="1"/>
        <v>7.3046018991964939E-4</v>
      </c>
      <c r="M23" s="45">
        <f t="shared" si="2"/>
        <v>7.3046018991964939E-4</v>
      </c>
      <c r="N23" s="45">
        <f t="shared" si="3"/>
        <v>0</v>
      </c>
      <c r="O23" s="45">
        <f t="shared" si="4"/>
        <v>1.4609203798392988E-3</v>
      </c>
      <c r="P23" s="69">
        <f t="shared" si="5"/>
        <v>0.5</v>
      </c>
      <c r="Q23" s="69"/>
    </row>
    <row r="24" spans="2:48" x14ac:dyDescent="0.25">
      <c r="G24" t="s">
        <v>8238</v>
      </c>
      <c r="H24" s="15"/>
      <c r="I24" s="15">
        <v>1</v>
      </c>
      <c r="J24" s="15"/>
      <c r="K24" s="15">
        <v>1</v>
      </c>
      <c r="L24" s="45">
        <f t="shared" si="1"/>
        <v>0</v>
      </c>
      <c r="M24" s="45">
        <f t="shared" si="2"/>
        <v>7.3046018991964939E-4</v>
      </c>
      <c r="N24" s="45">
        <f t="shared" si="3"/>
        <v>0</v>
      </c>
      <c r="O24" s="45">
        <f t="shared" si="4"/>
        <v>7.3046018991964939E-4</v>
      </c>
      <c r="P24" s="69">
        <f t="shared" si="5"/>
        <v>1</v>
      </c>
      <c r="Q24" s="69"/>
    </row>
    <row r="25" spans="2:48" x14ac:dyDescent="0.25">
      <c r="B25" s="46" t="s">
        <v>8426</v>
      </c>
      <c r="C25" s="64">
        <f>AVERAGEIF(KickStarter!R:R,"plays",KickStarter!E:E)</f>
        <v>3160.2195028142592</v>
      </c>
      <c r="G25" t="s">
        <v>8243</v>
      </c>
      <c r="H25" s="15">
        <v>1</v>
      </c>
      <c r="I25" s="15"/>
      <c r="J25" s="15"/>
      <c r="K25" s="15">
        <v>1</v>
      </c>
      <c r="L25" s="45">
        <f t="shared" si="1"/>
        <v>7.3046018991964939E-4</v>
      </c>
      <c r="M25" s="45">
        <f t="shared" si="2"/>
        <v>0</v>
      </c>
      <c r="N25" s="45">
        <f t="shared" si="3"/>
        <v>0</v>
      </c>
      <c r="O25" s="45">
        <f t="shared" si="4"/>
        <v>7.3046018991964939E-4</v>
      </c>
      <c r="P25" s="69">
        <f t="shared" si="5"/>
        <v>0</v>
      </c>
      <c r="Q25" s="69"/>
    </row>
    <row r="26" spans="2:48" x14ac:dyDescent="0.25">
      <c r="B26" s="52" t="s">
        <v>8218</v>
      </c>
      <c r="C26" s="57">
        <f>AVERAGEIFS(KickStarter!E:E,KickStarter!R:R,"plays",KickStarter!F:F,"successful")</f>
        <v>4535.6646829971178</v>
      </c>
      <c r="G26" t="s">
        <v>8239</v>
      </c>
      <c r="H26" s="15">
        <v>1</v>
      </c>
      <c r="I26" s="15"/>
      <c r="J26" s="15"/>
      <c r="K26" s="15">
        <v>1</v>
      </c>
      <c r="L26" s="45">
        <f t="shared" si="1"/>
        <v>7.3046018991964939E-4</v>
      </c>
      <c r="M26" s="45">
        <f t="shared" si="2"/>
        <v>0</v>
      </c>
      <c r="N26" s="45">
        <f t="shared" si="3"/>
        <v>0</v>
      </c>
      <c r="O26" s="45">
        <f t="shared" si="4"/>
        <v>7.3046018991964939E-4</v>
      </c>
      <c r="P26" s="69">
        <f t="shared" si="5"/>
        <v>0</v>
      </c>
      <c r="Q26" s="69"/>
    </row>
    <row r="27" spans="2:48" x14ac:dyDescent="0.25">
      <c r="G27" t="s">
        <v>8242</v>
      </c>
      <c r="H27" s="15">
        <v>1</v>
      </c>
      <c r="I27" s="15"/>
      <c r="J27" s="15"/>
      <c r="K27" s="15">
        <v>1</v>
      </c>
      <c r="L27" s="45">
        <f t="shared" si="1"/>
        <v>7.3046018991964939E-4</v>
      </c>
      <c r="M27" s="45">
        <f t="shared" si="2"/>
        <v>0</v>
      </c>
      <c r="N27" s="45">
        <f t="shared" si="3"/>
        <v>0</v>
      </c>
      <c r="O27" s="45">
        <f t="shared" si="4"/>
        <v>7.3046018991964939E-4</v>
      </c>
      <c r="P27" s="69">
        <f t="shared" si="5"/>
        <v>0</v>
      </c>
      <c r="Q27" s="69"/>
    </row>
    <row r="28" spans="2:48" x14ac:dyDescent="0.25">
      <c r="B28" s="62" t="s">
        <v>8427</v>
      </c>
      <c r="C28" s="63">
        <f>AVERAGEIF(KickStarter!R:R,"plays",KickStarter!D:D)</f>
        <v>6124.3677298311441</v>
      </c>
      <c r="G28" t="s">
        <v>8313</v>
      </c>
      <c r="H28" s="15">
        <v>839</v>
      </c>
      <c r="I28" s="15">
        <v>493</v>
      </c>
      <c r="J28" s="15">
        <v>37</v>
      </c>
      <c r="K28" s="15">
        <v>1369</v>
      </c>
      <c r="L28" s="45">
        <f>SUM(L9:L27)</f>
        <v>0.61285609934258545</v>
      </c>
      <c r="M28" s="45">
        <f t="shared" ref="M28:O28" si="6">SUM(M9:M27)</f>
        <v>0.36011687363038702</v>
      </c>
      <c r="N28" s="45">
        <f t="shared" si="6"/>
        <v>2.7027027027027025E-2</v>
      </c>
      <c r="O28" s="45">
        <f t="shared" si="6"/>
        <v>0.99999999999999978</v>
      </c>
      <c r="P28" s="69"/>
      <c r="Q28" s="69"/>
    </row>
    <row r="29" spans="2:48" x14ac:dyDescent="0.25">
      <c r="B29" s="59" t="s">
        <v>8218</v>
      </c>
      <c r="C29" s="58">
        <f>IFERROR(AVERAGEIFS(KickStarter!D:D,KickStarter!R:R,$B$19,KickStarter!F:F,B29),0)</f>
        <v>4100.8328530259369</v>
      </c>
    </row>
    <row r="30" spans="2:48" x14ac:dyDescent="0.25">
      <c r="B30" s="59" t="s">
        <v>8220</v>
      </c>
      <c r="C30" s="58">
        <f>IFERROR(AVERAGEIFS(KickStarter!D:D,KickStarter!R:R,$B$19,KickStarter!F:F,B30),0)</f>
        <v>9826.6883852691226</v>
      </c>
    </row>
    <row r="31" spans="2:48" x14ac:dyDescent="0.25">
      <c r="B31" s="59" t="s">
        <v>8219</v>
      </c>
      <c r="C31" s="58">
        <f>IFERROR(AVERAGEIFS(KickStarter!D:D,KickStarter!R:R,$B$19,KickStarter!F:F,B31),0)</f>
        <v>0</v>
      </c>
    </row>
  </sheetData>
  <conditionalFormatting sqref="P1:Q104857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based onLaunch</vt:lpstr>
      <vt:lpstr>Outcomes Based on Goals</vt:lpstr>
      <vt:lpstr>Additional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Larysa Oddo</cp:lastModifiedBy>
  <cp:lastPrinted>2020-07-21T01:00:00Z</cp:lastPrinted>
  <dcterms:created xsi:type="dcterms:W3CDTF">2017-04-20T15:17:24Z</dcterms:created>
  <dcterms:modified xsi:type="dcterms:W3CDTF">2020-07-23T04:16:43Z</dcterms:modified>
</cp:coreProperties>
</file>