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730" windowHeight="10560" activeTab="4"/>
  </bookViews>
  <sheets>
    <sheet name="Sheet1" sheetId="1" r:id="rId1"/>
    <sheet name="Sheet2" sheetId="2" r:id="rId2"/>
    <sheet name="Sheet5" sheetId="5" r:id="rId3"/>
    <sheet name="Sheet4" sheetId="4" r:id="rId4"/>
    <sheet name="Sheet3" sheetId="3" r:id="rId5"/>
  </sheets>
  <definedNames>
    <definedName name="_xlnm._FilterDatabase" localSheetId="1" hidden="1">Sheet2!$A$2:$H$158</definedName>
    <definedName name="_xlnm.Print_Area" localSheetId="0">Sheet1!$C$3:$J$154</definedName>
  </definedNames>
  <calcPr calcId="145621"/>
</workbook>
</file>

<file path=xl/calcChain.xml><?xml version="1.0" encoding="utf-8"?>
<calcChain xmlns="http://schemas.openxmlformats.org/spreadsheetml/2006/main">
  <c r="H171" i="5" l="1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D153" i="3"/>
  <c r="D154" i="3"/>
  <c r="D155" i="3"/>
  <c r="D156" i="3"/>
  <c r="D157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H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170" i="5"/>
  <c r="F24" i="5" l="1"/>
  <c r="H24" i="5"/>
  <c r="J24" i="5"/>
  <c r="F25" i="5"/>
  <c r="H25" i="5"/>
  <c r="J25" i="5"/>
  <c r="F26" i="5"/>
  <c r="H26" i="5"/>
  <c r="J26" i="5"/>
  <c r="F27" i="5"/>
  <c r="H27" i="5"/>
  <c r="J27" i="5"/>
  <c r="F28" i="5"/>
  <c r="H28" i="5"/>
  <c r="J28" i="5"/>
  <c r="F29" i="5"/>
  <c r="H29" i="5"/>
  <c r="J29" i="5"/>
  <c r="F30" i="5"/>
  <c r="H30" i="5"/>
  <c r="J30" i="5"/>
  <c r="F31" i="5"/>
  <c r="H31" i="5"/>
  <c r="J31" i="5"/>
  <c r="F32" i="5"/>
  <c r="H32" i="5"/>
  <c r="J32" i="5"/>
  <c r="F33" i="5"/>
  <c r="H33" i="5"/>
  <c r="J33" i="5"/>
  <c r="F34" i="5"/>
  <c r="H34" i="5"/>
  <c r="J34" i="5"/>
  <c r="F35" i="5"/>
  <c r="H35" i="5"/>
  <c r="J35" i="5"/>
  <c r="F36" i="5"/>
  <c r="H36" i="5"/>
  <c r="J36" i="5"/>
  <c r="F37" i="5"/>
  <c r="H37" i="5"/>
  <c r="J37" i="5"/>
  <c r="F38" i="5"/>
  <c r="H38" i="5"/>
  <c r="J38" i="5"/>
  <c r="F39" i="5"/>
  <c r="H39" i="5"/>
  <c r="J39" i="5"/>
  <c r="F40" i="5"/>
  <c r="H40" i="5"/>
  <c r="J40" i="5"/>
  <c r="F41" i="5"/>
  <c r="H41" i="5"/>
  <c r="J41" i="5"/>
  <c r="F42" i="5"/>
  <c r="H42" i="5"/>
  <c r="J42" i="5"/>
  <c r="F43" i="5"/>
  <c r="H43" i="5"/>
  <c r="J43" i="5"/>
  <c r="F44" i="5"/>
  <c r="H44" i="5"/>
  <c r="J44" i="5"/>
  <c r="F45" i="5"/>
  <c r="H45" i="5"/>
  <c r="J45" i="5"/>
  <c r="F46" i="5"/>
  <c r="H46" i="5"/>
  <c r="J46" i="5"/>
  <c r="F47" i="5"/>
  <c r="H47" i="5"/>
  <c r="J47" i="5"/>
  <c r="F48" i="5"/>
  <c r="H48" i="5"/>
  <c r="J48" i="5"/>
  <c r="F49" i="5"/>
  <c r="H49" i="5"/>
  <c r="J49" i="5"/>
  <c r="F50" i="5"/>
  <c r="H50" i="5"/>
  <c r="J50" i="5"/>
  <c r="F51" i="5"/>
  <c r="H51" i="5"/>
  <c r="J51" i="5"/>
  <c r="F52" i="5"/>
  <c r="H52" i="5"/>
  <c r="J52" i="5"/>
  <c r="F53" i="5"/>
  <c r="H53" i="5"/>
  <c r="J53" i="5"/>
  <c r="F54" i="5"/>
  <c r="H54" i="5"/>
  <c r="J54" i="5"/>
  <c r="F55" i="5"/>
  <c r="H55" i="5"/>
  <c r="J55" i="5"/>
  <c r="F56" i="5"/>
  <c r="H56" i="5"/>
  <c r="J56" i="5"/>
  <c r="F57" i="5"/>
  <c r="H57" i="5"/>
  <c r="J57" i="5"/>
  <c r="F58" i="5"/>
  <c r="H58" i="5"/>
  <c r="J58" i="5"/>
  <c r="F59" i="5"/>
  <c r="H59" i="5"/>
  <c r="J59" i="5"/>
  <c r="F60" i="5"/>
  <c r="H60" i="5"/>
  <c r="J60" i="5"/>
  <c r="F61" i="5"/>
  <c r="H61" i="5"/>
  <c r="J61" i="5"/>
  <c r="F62" i="5"/>
  <c r="H62" i="5"/>
  <c r="J62" i="5"/>
  <c r="F63" i="5"/>
  <c r="H63" i="5"/>
  <c r="J63" i="5"/>
  <c r="F64" i="5"/>
  <c r="H64" i="5"/>
  <c r="J64" i="5"/>
  <c r="F65" i="5"/>
  <c r="H65" i="5"/>
  <c r="J65" i="5"/>
  <c r="F66" i="5"/>
  <c r="H66" i="5"/>
  <c r="J66" i="5"/>
  <c r="F67" i="5"/>
  <c r="H67" i="5"/>
  <c r="J67" i="5"/>
  <c r="F68" i="5"/>
  <c r="H68" i="5"/>
  <c r="J68" i="5"/>
  <c r="F69" i="5"/>
  <c r="H69" i="5"/>
  <c r="J69" i="5"/>
  <c r="F70" i="5"/>
  <c r="H70" i="5"/>
  <c r="J70" i="5"/>
  <c r="F71" i="5"/>
  <c r="H71" i="5"/>
  <c r="J71" i="5"/>
  <c r="F72" i="5"/>
  <c r="H72" i="5"/>
  <c r="J72" i="5"/>
  <c r="F73" i="5"/>
  <c r="H73" i="5"/>
  <c r="J73" i="5"/>
  <c r="F74" i="5"/>
  <c r="H74" i="5"/>
  <c r="J74" i="5"/>
  <c r="F75" i="5"/>
  <c r="H75" i="5"/>
  <c r="J75" i="5"/>
  <c r="F76" i="5"/>
  <c r="H76" i="5"/>
  <c r="J76" i="5"/>
  <c r="F77" i="5"/>
  <c r="H77" i="5"/>
  <c r="J77" i="5"/>
  <c r="F78" i="5"/>
  <c r="H78" i="5"/>
  <c r="J78" i="5"/>
  <c r="F79" i="5"/>
  <c r="H79" i="5"/>
  <c r="J79" i="5"/>
  <c r="F80" i="5"/>
  <c r="H80" i="5"/>
  <c r="J80" i="5"/>
  <c r="F81" i="5"/>
  <c r="H81" i="5"/>
  <c r="J81" i="5"/>
  <c r="F82" i="5"/>
  <c r="H82" i="5"/>
  <c r="J82" i="5"/>
  <c r="F83" i="5"/>
  <c r="H83" i="5"/>
  <c r="J83" i="5"/>
  <c r="F84" i="5"/>
  <c r="H84" i="5"/>
  <c r="J84" i="5"/>
  <c r="F85" i="5"/>
  <c r="H85" i="5"/>
  <c r="J85" i="5"/>
  <c r="F86" i="5"/>
  <c r="H86" i="5"/>
  <c r="J86" i="5"/>
  <c r="F87" i="5"/>
  <c r="H87" i="5"/>
  <c r="J87" i="5"/>
  <c r="F88" i="5"/>
  <c r="H88" i="5"/>
  <c r="J88" i="5"/>
  <c r="F89" i="5"/>
  <c r="H89" i="5"/>
  <c r="J89" i="5"/>
  <c r="F90" i="5"/>
  <c r="H90" i="5"/>
  <c r="J90" i="5"/>
  <c r="F91" i="5"/>
  <c r="H91" i="5"/>
  <c r="J91" i="5"/>
  <c r="F92" i="5"/>
  <c r="H92" i="5"/>
  <c r="J92" i="5"/>
  <c r="F93" i="5"/>
  <c r="H93" i="5"/>
  <c r="J93" i="5"/>
  <c r="F94" i="5"/>
  <c r="H94" i="5"/>
  <c r="J94" i="5"/>
  <c r="F95" i="5"/>
  <c r="H95" i="5"/>
  <c r="J95" i="5"/>
  <c r="F96" i="5"/>
  <c r="H96" i="5"/>
  <c r="J96" i="5"/>
  <c r="F97" i="5"/>
  <c r="H97" i="5"/>
  <c r="J97" i="5"/>
  <c r="F98" i="5"/>
  <c r="H98" i="5"/>
  <c r="J98" i="5"/>
  <c r="F99" i="5"/>
  <c r="H99" i="5"/>
  <c r="J99" i="5"/>
  <c r="F100" i="5"/>
  <c r="H100" i="5"/>
  <c r="J100" i="5"/>
  <c r="F101" i="5"/>
  <c r="H101" i="5"/>
  <c r="J101" i="5"/>
  <c r="F102" i="5"/>
  <c r="H102" i="5"/>
  <c r="J102" i="5"/>
  <c r="F103" i="5"/>
  <c r="H103" i="5"/>
  <c r="J103" i="5"/>
  <c r="F104" i="5"/>
  <c r="H104" i="5"/>
  <c r="J104" i="5"/>
  <c r="F105" i="5"/>
  <c r="H105" i="5"/>
  <c r="J105" i="5"/>
  <c r="F106" i="5"/>
  <c r="H106" i="5"/>
  <c r="J106" i="5"/>
  <c r="F107" i="5"/>
  <c r="H107" i="5"/>
  <c r="J107" i="5"/>
  <c r="F108" i="5"/>
  <c r="H108" i="5"/>
  <c r="J108" i="5"/>
  <c r="F109" i="5"/>
  <c r="H109" i="5"/>
  <c r="J109" i="5"/>
  <c r="F110" i="5"/>
  <c r="H110" i="5"/>
  <c r="J110" i="5"/>
  <c r="F111" i="5"/>
  <c r="H111" i="5"/>
  <c r="J111" i="5"/>
  <c r="F112" i="5"/>
  <c r="H112" i="5"/>
  <c r="J112" i="5"/>
  <c r="F113" i="5"/>
  <c r="H113" i="5"/>
  <c r="J113" i="5"/>
  <c r="F114" i="5"/>
  <c r="H114" i="5"/>
  <c r="J114" i="5"/>
  <c r="F115" i="5"/>
  <c r="H115" i="5"/>
  <c r="J115" i="5"/>
  <c r="F116" i="5"/>
  <c r="H116" i="5"/>
  <c r="J116" i="5"/>
  <c r="F117" i="5"/>
  <c r="H117" i="5"/>
  <c r="J117" i="5"/>
  <c r="F118" i="5"/>
  <c r="H118" i="5"/>
  <c r="J118" i="5"/>
  <c r="F119" i="5"/>
  <c r="H119" i="5"/>
  <c r="J119" i="5"/>
  <c r="F120" i="5"/>
  <c r="H120" i="5"/>
  <c r="J120" i="5"/>
  <c r="F121" i="5"/>
  <c r="H121" i="5"/>
  <c r="J121" i="5"/>
  <c r="F122" i="5"/>
  <c r="H122" i="5"/>
  <c r="J122" i="5"/>
  <c r="F123" i="5"/>
  <c r="H123" i="5"/>
  <c r="J123" i="5"/>
  <c r="F124" i="5"/>
  <c r="H124" i="5"/>
  <c r="J124" i="5"/>
  <c r="F125" i="5"/>
  <c r="H125" i="5"/>
  <c r="J125" i="5"/>
  <c r="F126" i="5"/>
  <c r="H126" i="5"/>
  <c r="J126" i="5"/>
  <c r="F127" i="5"/>
  <c r="H127" i="5"/>
  <c r="J127" i="5"/>
  <c r="F128" i="5"/>
  <c r="H128" i="5"/>
  <c r="J128" i="5"/>
  <c r="F129" i="5"/>
  <c r="H129" i="5"/>
  <c r="J129" i="5"/>
  <c r="F130" i="5"/>
  <c r="H130" i="5"/>
  <c r="J130" i="5"/>
  <c r="F131" i="5"/>
  <c r="H131" i="5"/>
  <c r="J131" i="5"/>
  <c r="F132" i="5"/>
  <c r="H132" i="5"/>
  <c r="J132" i="5"/>
  <c r="F133" i="5"/>
  <c r="H133" i="5"/>
  <c r="J133" i="5"/>
  <c r="F134" i="5"/>
  <c r="H134" i="5"/>
  <c r="J134" i="5"/>
  <c r="F135" i="5"/>
  <c r="H135" i="5"/>
  <c r="J135" i="5"/>
  <c r="F136" i="5"/>
  <c r="H136" i="5"/>
  <c r="J136" i="5"/>
  <c r="F137" i="5"/>
  <c r="H137" i="5"/>
  <c r="J137" i="5"/>
  <c r="F138" i="5"/>
  <c r="H138" i="5"/>
  <c r="J138" i="5"/>
  <c r="F139" i="5"/>
  <c r="H139" i="5"/>
  <c r="J139" i="5"/>
  <c r="F140" i="5"/>
  <c r="H140" i="5"/>
  <c r="J140" i="5"/>
  <c r="F141" i="5"/>
  <c r="H141" i="5"/>
  <c r="J141" i="5"/>
  <c r="F142" i="5"/>
  <c r="H142" i="5"/>
  <c r="J142" i="5"/>
  <c r="F143" i="5"/>
  <c r="H143" i="5"/>
  <c r="J143" i="5"/>
  <c r="F144" i="5"/>
  <c r="H144" i="5"/>
  <c r="J144" i="5"/>
  <c r="F145" i="5"/>
  <c r="H145" i="5"/>
  <c r="J145" i="5"/>
  <c r="F146" i="5"/>
  <c r="H146" i="5"/>
  <c r="J146" i="5"/>
  <c r="F147" i="5"/>
  <c r="H147" i="5"/>
  <c r="J147" i="5"/>
  <c r="F148" i="5"/>
  <c r="H148" i="5"/>
  <c r="J148" i="5"/>
  <c r="F149" i="5"/>
  <c r="H149" i="5"/>
  <c r="J149" i="5"/>
  <c r="F150" i="5"/>
  <c r="H150" i="5"/>
  <c r="J150" i="5"/>
  <c r="F151" i="5"/>
  <c r="H151" i="5"/>
  <c r="J151" i="5"/>
  <c r="F152" i="5"/>
  <c r="H152" i="5"/>
  <c r="J152" i="5"/>
  <c r="F153" i="5"/>
  <c r="H153" i="5"/>
  <c r="J153" i="5"/>
  <c r="F154" i="5"/>
  <c r="H154" i="5"/>
  <c r="J154" i="5"/>
  <c r="F155" i="5"/>
  <c r="H155" i="5"/>
  <c r="J155" i="5"/>
  <c r="F156" i="5"/>
  <c r="H156" i="5"/>
  <c r="J156" i="5"/>
  <c r="F157" i="5"/>
  <c r="H157" i="5"/>
  <c r="J157" i="5"/>
  <c r="F158" i="5"/>
  <c r="H158" i="5"/>
  <c r="J158" i="5"/>
  <c r="F159" i="5"/>
  <c r="H159" i="5"/>
  <c r="J159" i="5"/>
  <c r="F160" i="5"/>
  <c r="H160" i="5"/>
  <c r="J160" i="5"/>
  <c r="F161" i="5"/>
  <c r="H161" i="5"/>
  <c r="J161" i="5"/>
  <c r="F162" i="5"/>
  <c r="H162" i="5"/>
  <c r="J162" i="5"/>
  <c r="F163" i="5"/>
  <c r="H163" i="5"/>
  <c r="J163" i="5"/>
  <c r="F164" i="5"/>
  <c r="H164" i="5"/>
  <c r="J164" i="5"/>
  <c r="F165" i="5"/>
  <c r="H165" i="5"/>
  <c r="J165" i="5"/>
  <c r="F166" i="5"/>
  <c r="H166" i="5"/>
  <c r="J166" i="5"/>
  <c r="F167" i="5"/>
  <c r="H167" i="5"/>
  <c r="J167" i="5"/>
  <c r="F168" i="5"/>
  <c r="H168" i="5"/>
  <c r="J168" i="5"/>
  <c r="F169" i="5"/>
  <c r="H169" i="5"/>
  <c r="J169" i="5"/>
  <c r="J20" i="5"/>
  <c r="J21" i="5"/>
  <c r="J22" i="5"/>
  <c r="J23" i="5"/>
  <c r="J19" i="5"/>
  <c r="H20" i="5"/>
  <c r="H21" i="5"/>
  <c r="H22" i="5"/>
  <c r="H23" i="5"/>
  <c r="F20" i="5"/>
  <c r="F21" i="5"/>
  <c r="F22" i="5"/>
  <c r="F23" i="5"/>
  <c r="H19" i="5"/>
  <c r="F19" i="5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D2" i="3"/>
  <c r="G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3" i="4"/>
  <c r="H13" i="1" l="1"/>
  <c r="I13" i="1"/>
  <c r="I68" i="1" l="1"/>
  <c r="I152" i="1" l="1"/>
  <c r="I149" i="1"/>
  <c r="I121" i="1"/>
  <c r="H101" i="1"/>
  <c r="I71" i="1"/>
  <c r="J58" i="1"/>
  <c r="I52" i="1"/>
  <c r="I42" i="1"/>
  <c r="I38" i="1"/>
  <c r="I33" i="1"/>
  <c r="I24" i="1"/>
  <c r="I11" i="1"/>
  <c r="J153" i="1" l="1"/>
  <c r="J130" i="1" l="1"/>
  <c r="J7" i="1"/>
  <c r="J39" i="1"/>
  <c r="J89" i="1"/>
  <c r="J151" i="1" l="1"/>
  <c r="J32" i="1"/>
  <c r="J21" i="1"/>
  <c r="J103" i="1"/>
  <c r="J34" i="1"/>
  <c r="J116" i="1" l="1"/>
  <c r="J129" i="1"/>
  <c r="J6" i="1"/>
  <c r="J5" i="1"/>
  <c r="J4" i="1"/>
  <c r="I63" i="1"/>
  <c r="H63" i="1"/>
  <c r="J22" i="1"/>
  <c r="J61" i="1"/>
  <c r="J60" i="1"/>
  <c r="J114" i="1"/>
  <c r="J17" i="1"/>
  <c r="J16" i="1"/>
  <c r="J98" i="1"/>
  <c r="J29" i="1"/>
  <c r="J28" i="1"/>
  <c r="J141" i="1"/>
  <c r="J87" i="1"/>
  <c r="J113" i="1"/>
  <c r="J150" i="1"/>
  <c r="J105" i="1"/>
  <c r="J99" i="1"/>
  <c r="J65" i="1"/>
  <c r="I40" i="1" l="1"/>
  <c r="I44" i="1"/>
  <c r="I110" i="1"/>
  <c r="J104" i="1"/>
  <c r="I101" i="1"/>
  <c r="I20" i="1"/>
  <c r="I148" i="1"/>
  <c r="I91" i="1"/>
  <c r="I18" i="1"/>
  <c r="I95" i="1"/>
  <c r="I69" i="1" l="1"/>
  <c r="I92" i="1" l="1"/>
  <c r="I147" i="1"/>
  <c r="I12" i="1" l="1"/>
  <c r="I62" i="1"/>
  <c r="H38" i="1" l="1"/>
  <c r="J138" i="1"/>
  <c r="J64" i="1"/>
  <c r="J133" i="1"/>
  <c r="J56" i="1"/>
  <c r="I85" i="1" l="1"/>
  <c r="I80" i="1"/>
  <c r="J78" i="1"/>
  <c r="J79" i="1"/>
  <c r="J83" i="1"/>
  <c r="J75" i="1" l="1"/>
  <c r="J115" i="1"/>
  <c r="J90" i="1" l="1"/>
  <c r="J43" i="1" l="1"/>
  <c r="J63" i="1"/>
  <c r="J128" i="1"/>
  <c r="J119" i="1"/>
  <c r="J118" i="1"/>
  <c r="J137" i="1"/>
  <c r="J8" i="1"/>
  <c r="J31" i="1"/>
  <c r="J154" i="1" l="1"/>
  <c r="J152" i="1"/>
  <c r="J149" i="1"/>
  <c r="J142" i="1"/>
  <c r="J140" i="1"/>
  <c r="J139" i="1"/>
  <c r="J134" i="1"/>
  <c r="J122" i="1"/>
  <c r="J123" i="1"/>
  <c r="J121" i="1"/>
  <c r="J112" i="1"/>
  <c r="J102" i="1"/>
  <c r="J97" i="1"/>
  <c r="J94" i="1"/>
  <c r="J95" i="1"/>
  <c r="J93" i="1"/>
  <c r="J96" i="1"/>
  <c r="J88" i="1"/>
  <c r="J81" i="1"/>
  <c r="J84" i="1"/>
  <c r="J82" i="1"/>
  <c r="J80" i="1"/>
  <c r="J85" i="1"/>
  <c r="J77" i="1"/>
  <c r="J86" i="1"/>
  <c r="J59" i="1"/>
  <c r="J42" i="1"/>
  <c r="J40" i="1"/>
  <c r="J38" i="1"/>
  <c r="J36" i="1"/>
  <c r="J33" i="1"/>
  <c r="J20" i="1"/>
  <c r="J18" i="1"/>
  <c r="J19" i="1"/>
  <c r="J148" i="1"/>
  <c r="J147" i="1"/>
  <c r="J143" i="1"/>
  <c r="J144" i="1"/>
  <c r="J146" i="1"/>
  <c r="J145" i="1"/>
  <c r="J135" i="1"/>
  <c r="J136" i="1"/>
  <c r="J132" i="1"/>
  <c r="J131" i="1"/>
  <c r="J126" i="1"/>
  <c r="J127" i="1"/>
  <c r="J124" i="1"/>
  <c r="J125" i="1"/>
  <c r="J120" i="1"/>
  <c r="J117" i="1"/>
  <c r="J111" i="1"/>
  <c r="J110" i="1"/>
  <c r="J108" i="1"/>
  <c r="J107" i="1"/>
  <c r="J106" i="1"/>
  <c r="J101" i="1"/>
  <c r="J100" i="1"/>
  <c r="J76" i="1"/>
  <c r="J67" i="1"/>
  <c r="J69" i="1"/>
  <c r="J68" i="1"/>
  <c r="J71" i="1"/>
  <c r="J66" i="1"/>
  <c r="J70" i="1"/>
  <c r="J74" i="1"/>
  <c r="J73" i="1"/>
  <c r="J72" i="1"/>
  <c r="J62" i="1"/>
  <c r="J57" i="1"/>
  <c r="J55" i="1"/>
  <c r="J54" i="1"/>
  <c r="J47" i="1"/>
  <c r="J50" i="1"/>
  <c r="J44" i="1"/>
  <c r="J45" i="1"/>
  <c r="J46" i="1"/>
  <c r="J48" i="1"/>
  <c r="J51" i="1"/>
  <c r="J53" i="1"/>
  <c r="J41" i="1"/>
  <c r="J37" i="1"/>
  <c r="J30" i="1"/>
  <c r="J27" i="1"/>
  <c r="J25" i="1"/>
  <c r="J26" i="1"/>
  <c r="J24" i="1"/>
  <c r="J11" i="1"/>
  <c r="J12" i="1"/>
  <c r="J9" i="1"/>
  <c r="J10" i="1"/>
  <c r="J14" i="1"/>
  <c r="J13" i="1"/>
  <c r="J15" i="1"/>
  <c r="H52" i="1" l="1"/>
  <c r="J52" i="1" s="1"/>
  <c r="H35" i="1"/>
  <c r="J35" i="1" s="1"/>
  <c r="H49" i="1"/>
  <c r="J49" i="1" s="1"/>
  <c r="H92" i="1"/>
  <c r="J92" i="1" s="1"/>
  <c r="H91" i="1"/>
  <c r="J91" i="1" s="1"/>
</calcChain>
</file>

<file path=xl/sharedStrings.xml><?xml version="1.0" encoding="utf-8"?>
<sst xmlns="http://schemas.openxmlformats.org/spreadsheetml/2006/main" count="5178" uniqueCount="652">
  <si>
    <t>kode barang</t>
  </si>
  <si>
    <t>kategori barang</t>
  </si>
  <si>
    <t>nama barang</t>
  </si>
  <si>
    <t>deskripsi</t>
  </si>
  <si>
    <t>satuan</t>
  </si>
  <si>
    <t xml:space="preserve">ATK </t>
  </si>
  <si>
    <t>KATEGORI BARANG</t>
  </si>
  <si>
    <t>SATUAN BARANG</t>
  </si>
  <si>
    <t>KAT001</t>
  </si>
  <si>
    <t>ATK</t>
  </si>
  <si>
    <t>Pcs</t>
  </si>
  <si>
    <t>Box</t>
  </si>
  <si>
    <t>RTK</t>
  </si>
  <si>
    <t>QLAM001</t>
  </si>
  <si>
    <t xml:space="preserve">Lampu Hannochs </t>
  </si>
  <si>
    <t>12 Watt</t>
  </si>
  <si>
    <t>pcs</t>
  </si>
  <si>
    <t>QLAM002</t>
  </si>
  <si>
    <t>25 Watt Sonic</t>
  </si>
  <si>
    <t>QLAM003</t>
  </si>
  <si>
    <t>9 Watt Sonic</t>
  </si>
  <si>
    <t>QLAM004</t>
  </si>
  <si>
    <t>15 Watt Sonic</t>
  </si>
  <si>
    <t>QTIN001</t>
  </si>
  <si>
    <t>Tinta Epson</t>
  </si>
  <si>
    <t>Kuning</t>
  </si>
  <si>
    <t>btl</t>
  </si>
  <si>
    <t>QTIN002</t>
  </si>
  <si>
    <t>Biru</t>
  </si>
  <si>
    <t>QTIN003</t>
  </si>
  <si>
    <t>Merah</t>
  </si>
  <si>
    <t>QTIN004</t>
  </si>
  <si>
    <t>Hitam</t>
  </si>
  <si>
    <t>QPIT001</t>
  </si>
  <si>
    <t>Pita Printer</t>
  </si>
  <si>
    <t>QTIP001</t>
  </si>
  <si>
    <t>TipeX</t>
  </si>
  <si>
    <t>Kertas</t>
  </si>
  <si>
    <t>QKLI001</t>
  </si>
  <si>
    <t>Klip Trigonal</t>
  </si>
  <si>
    <t>kotak</t>
  </si>
  <si>
    <t>QPLO001</t>
  </si>
  <si>
    <t>Plong</t>
  </si>
  <si>
    <t>QPEN001</t>
  </si>
  <si>
    <t>Penghapus</t>
  </si>
  <si>
    <t>Target Durable Punch</t>
  </si>
  <si>
    <t>Faber Castel</t>
  </si>
  <si>
    <t>QSPI001</t>
  </si>
  <si>
    <t>Spidol Board Marker</t>
  </si>
  <si>
    <t>QSPI002</t>
  </si>
  <si>
    <t>QSPI003</t>
  </si>
  <si>
    <t>Spidol Marker</t>
  </si>
  <si>
    <t>QSPI004</t>
  </si>
  <si>
    <t>Refil Spidol Marker</t>
  </si>
  <si>
    <t>QISI001</t>
  </si>
  <si>
    <t>QREF001</t>
  </si>
  <si>
    <t>Isi Staples</t>
  </si>
  <si>
    <t>No. 3</t>
  </si>
  <si>
    <t>QISI002</t>
  </si>
  <si>
    <t>No. 10</t>
  </si>
  <si>
    <t>QISI003</t>
  </si>
  <si>
    <t>No. 1215</t>
  </si>
  <si>
    <t>QISI004</t>
  </si>
  <si>
    <t>Isi Cutter</t>
  </si>
  <si>
    <t>Besar</t>
  </si>
  <si>
    <t>QDIS001</t>
  </si>
  <si>
    <t>Disket</t>
  </si>
  <si>
    <t>QCDR001</t>
  </si>
  <si>
    <t>CDR</t>
  </si>
  <si>
    <t>QTIP002</t>
  </si>
  <si>
    <t>Cair</t>
  </si>
  <si>
    <t>QBUL001</t>
  </si>
  <si>
    <t>Bulpen</t>
  </si>
  <si>
    <t>QBUL002</t>
  </si>
  <si>
    <t>QBUL003</t>
  </si>
  <si>
    <t>QSTA001</t>
  </si>
  <si>
    <t>Staples</t>
  </si>
  <si>
    <t>QCUT001</t>
  </si>
  <si>
    <t>Cutter</t>
  </si>
  <si>
    <t>QISI005</t>
  </si>
  <si>
    <t>Kecil</t>
  </si>
  <si>
    <t>QLEM001</t>
  </si>
  <si>
    <t>Lem</t>
  </si>
  <si>
    <t>Castol</t>
  </si>
  <si>
    <t>QPAP001</t>
  </si>
  <si>
    <t>Paperclip</t>
  </si>
  <si>
    <t>No. 5</t>
  </si>
  <si>
    <t>Stampad</t>
  </si>
  <si>
    <t>QISO001</t>
  </si>
  <si>
    <t>Isolasi</t>
  </si>
  <si>
    <t>Hitam Sedang</t>
  </si>
  <si>
    <t>QSTI001</t>
  </si>
  <si>
    <t>Stiky Note</t>
  </si>
  <si>
    <t>QSTI002</t>
  </si>
  <si>
    <t>QREM001</t>
  </si>
  <si>
    <t>Remover</t>
  </si>
  <si>
    <t>QISI006</t>
  </si>
  <si>
    <t>Isi Bulpen</t>
  </si>
  <si>
    <t>QISI007</t>
  </si>
  <si>
    <t>QISI008</t>
  </si>
  <si>
    <t>QBAT001</t>
  </si>
  <si>
    <t>Batrai</t>
  </si>
  <si>
    <t>Charger AAA</t>
  </si>
  <si>
    <t>QBAT002</t>
  </si>
  <si>
    <t>AA1</t>
  </si>
  <si>
    <t>QBAT003</t>
  </si>
  <si>
    <t>AAA</t>
  </si>
  <si>
    <t>QISI009</t>
  </si>
  <si>
    <t>Isi Pensil</t>
  </si>
  <si>
    <t>QJAR001</t>
  </si>
  <si>
    <t>Jarum Karung</t>
  </si>
  <si>
    <t>QTIM001</t>
  </si>
  <si>
    <t>Timah</t>
  </si>
  <si>
    <t>roll</t>
  </si>
  <si>
    <t>Stater</t>
  </si>
  <si>
    <t>QGUN001</t>
  </si>
  <si>
    <t>Gunting</t>
  </si>
  <si>
    <t>QISI010</t>
  </si>
  <si>
    <t xml:space="preserve">Isi Bulpen </t>
  </si>
  <si>
    <t>Pak Agoes</t>
  </si>
  <si>
    <t>QKUA001</t>
  </si>
  <si>
    <t>Kuas</t>
  </si>
  <si>
    <t>QLAK001</t>
  </si>
  <si>
    <t>Lakban</t>
  </si>
  <si>
    <t>Coklat</t>
  </si>
  <si>
    <t>QLAK002</t>
  </si>
  <si>
    <t>Bening</t>
  </si>
  <si>
    <t>QISO002</t>
  </si>
  <si>
    <t>Sedang Lubang Besar</t>
  </si>
  <si>
    <t>QISO003</t>
  </si>
  <si>
    <t>Kecil Lubang Besar</t>
  </si>
  <si>
    <t>QPAS001</t>
  </si>
  <si>
    <t>Pasta</t>
  </si>
  <si>
    <t>QBUK001</t>
  </si>
  <si>
    <t>Buku Tulis</t>
  </si>
  <si>
    <t>QROY001</t>
  </si>
  <si>
    <t>Royco</t>
  </si>
  <si>
    <t>pack</t>
  </si>
  <si>
    <t>QMAP001</t>
  </si>
  <si>
    <t xml:space="preserve">Map </t>
  </si>
  <si>
    <t>L bening</t>
  </si>
  <si>
    <t>QAMP001</t>
  </si>
  <si>
    <t>Amplop</t>
  </si>
  <si>
    <t>Besar Tali</t>
  </si>
  <si>
    <t>QAMP002</t>
  </si>
  <si>
    <t>Besar Polos</t>
  </si>
  <si>
    <t>QKER001</t>
  </si>
  <si>
    <t>lbr</t>
  </si>
  <si>
    <t xml:space="preserve">Kertas </t>
  </si>
  <si>
    <t>Stiker</t>
  </si>
  <si>
    <t>QKER002</t>
  </si>
  <si>
    <t>Loose Leaf B5</t>
  </si>
  <si>
    <t>QKER003</t>
  </si>
  <si>
    <t>Loose Leaf A5</t>
  </si>
  <si>
    <t>QKER004</t>
  </si>
  <si>
    <t>Label</t>
  </si>
  <si>
    <t>QAMP003</t>
  </si>
  <si>
    <t>Panjang Perekat</t>
  </si>
  <si>
    <t>QAMP004</t>
  </si>
  <si>
    <t>Sedang Perekat</t>
  </si>
  <si>
    <t>QAMP005</t>
  </si>
  <si>
    <t>Panjang Non Perekat</t>
  </si>
  <si>
    <t>QAMP006</t>
  </si>
  <si>
    <t>Kecil Non Perekat</t>
  </si>
  <si>
    <t>QAMP007</t>
  </si>
  <si>
    <t>Kecil Perekat</t>
  </si>
  <si>
    <t>Karbon</t>
  </si>
  <si>
    <t>QKER005</t>
  </si>
  <si>
    <t>QKAR001</t>
  </si>
  <si>
    <t>Karet</t>
  </si>
  <si>
    <t>QSAR001</t>
  </si>
  <si>
    <t>Sarung Tangan</t>
  </si>
  <si>
    <t>Proyek</t>
  </si>
  <si>
    <t>QMAS001</t>
  </si>
  <si>
    <t>Masker</t>
  </si>
  <si>
    <t>QSAR002</t>
  </si>
  <si>
    <t>Latex Hitam</t>
  </si>
  <si>
    <t>QKRE001</t>
  </si>
  <si>
    <t xml:space="preserve">Kresek </t>
  </si>
  <si>
    <t>Hitam Sampah</t>
  </si>
  <si>
    <t>Putih 21 x 40 cm</t>
  </si>
  <si>
    <t>QKRE002</t>
  </si>
  <si>
    <t>QKRE003</t>
  </si>
  <si>
    <t>QGEM001</t>
  </si>
  <si>
    <t>Gembok</t>
  </si>
  <si>
    <t>QKRE004</t>
  </si>
  <si>
    <t>28 cm</t>
  </si>
  <si>
    <t>QKRE005</t>
  </si>
  <si>
    <t>40 cm</t>
  </si>
  <si>
    <t>QKRE006</t>
  </si>
  <si>
    <t>Kuning Jumbo</t>
  </si>
  <si>
    <t>QKRE007</t>
  </si>
  <si>
    <t>Merah Jumbo</t>
  </si>
  <si>
    <t>QTIS001</t>
  </si>
  <si>
    <t>Tissue</t>
  </si>
  <si>
    <t>Paseo 540 ply</t>
  </si>
  <si>
    <t>QPOL001</t>
  </si>
  <si>
    <t>Polki</t>
  </si>
  <si>
    <t>500 ml</t>
  </si>
  <si>
    <t>QDET001</t>
  </si>
  <si>
    <t>Dettol</t>
  </si>
  <si>
    <t>750 ml</t>
  </si>
  <si>
    <t>QSUP001</t>
  </si>
  <si>
    <t>Super Pell</t>
  </si>
  <si>
    <t>770 ml Apple</t>
  </si>
  <si>
    <t>QVIX001</t>
  </si>
  <si>
    <t>Vixal</t>
  </si>
  <si>
    <t>QEKO001</t>
  </si>
  <si>
    <t xml:space="preserve">Ekonomi </t>
  </si>
  <si>
    <t>750 ml Lemon</t>
  </si>
  <si>
    <t>1500 ml Jeruk Nipis</t>
  </si>
  <si>
    <t>QHAR001</t>
  </si>
  <si>
    <t>Harpic</t>
  </si>
  <si>
    <t>450 ml Original</t>
  </si>
  <si>
    <t>QCLI001</t>
  </si>
  <si>
    <t>Cling</t>
  </si>
  <si>
    <t>425 ml Apple Fresh</t>
  </si>
  <si>
    <t>QVAN001</t>
  </si>
  <si>
    <t xml:space="preserve">Vanish </t>
  </si>
  <si>
    <t>150 ml</t>
  </si>
  <si>
    <t>QSWA001</t>
  </si>
  <si>
    <t>Swallow Toilet Colour Ball</t>
  </si>
  <si>
    <t>Stok</t>
  </si>
  <si>
    <t>QKER006</t>
  </si>
  <si>
    <t>F4</t>
  </si>
  <si>
    <t>QKER007</t>
  </si>
  <si>
    <t>A4</t>
  </si>
  <si>
    <t>QKER008</t>
  </si>
  <si>
    <t>4 Ply NCR PRS</t>
  </si>
  <si>
    <t>box</t>
  </si>
  <si>
    <t>QKER009</t>
  </si>
  <si>
    <t>3 Ply NCR</t>
  </si>
  <si>
    <t>QLAM005</t>
  </si>
  <si>
    <t>Lampu Philips</t>
  </si>
  <si>
    <t>TL 36 Watt</t>
  </si>
  <si>
    <t>Keluar</t>
  </si>
  <si>
    <t>Saldo</t>
  </si>
  <si>
    <t>Keterangan</t>
  </si>
  <si>
    <t>Yunika</t>
  </si>
  <si>
    <t>Yunika &amp; Said</t>
  </si>
  <si>
    <t>Said</t>
  </si>
  <si>
    <t>Basori</t>
  </si>
  <si>
    <t>Bram</t>
  </si>
  <si>
    <t>Tgl Ambil</t>
  </si>
  <si>
    <t>Fery, yunika, nurul, anita</t>
  </si>
  <si>
    <t>Pengambilan Barang Mengurangi Stok</t>
  </si>
  <si>
    <t>Pengambillan Barang Fresh (belum di rekap)</t>
  </si>
  <si>
    <t>qty</t>
  </si>
  <si>
    <t>Chuck kepala pompa angin</t>
  </si>
  <si>
    <t>QCHU001</t>
  </si>
  <si>
    <t>Bayu</t>
  </si>
  <si>
    <t>Alat Pengharum ruangan Stella + Refil</t>
  </si>
  <si>
    <t>QALA001</t>
  </si>
  <si>
    <t xml:space="preserve">Sulak </t>
  </si>
  <si>
    <t>QSUL001</t>
  </si>
  <si>
    <t>Refil Spidol Boardmarker</t>
  </si>
  <si>
    <t>QREF002</t>
  </si>
  <si>
    <t>QREF003</t>
  </si>
  <si>
    <t xml:space="preserve">Merah </t>
  </si>
  <si>
    <t>Spidol Marker Jumbo</t>
  </si>
  <si>
    <t>QSPI005</t>
  </si>
  <si>
    <t>Kartu Nama</t>
  </si>
  <si>
    <t>QKAR002</t>
  </si>
  <si>
    <t>Ibnu Sutoro</t>
  </si>
  <si>
    <t>Hd ssd 128gb</t>
  </si>
  <si>
    <t>QHDS001</t>
  </si>
  <si>
    <t>Bayu (Checker)</t>
  </si>
  <si>
    <t>Bayu (Gudang Eceran)</t>
  </si>
  <si>
    <t>Arif (Ibnu)</t>
  </si>
  <si>
    <t>Nita (Wahyu)</t>
  </si>
  <si>
    <t>Nila</t>
  </si>
  <si>
    <t>Hendra</t>
  </si>
  <si>
    <t>Budi (Gudang)</t>
  </si>
  <si>
    <t>Budi (Depan)</t>
  </si>
  <si>
    <t>Anita</t>
  </si>
  <si>
    <t>Tarizqa</t>
  </si>
  <si>
    <t>Hasyim</t>
  </si>
  <si>
    <t xml:space="preserve">Arif </t>
  </si>
  <si>
    <t>Arif (FKA+Kantin)</t>
  </si>
  <si>
    <t>Arif</t>
  </si>
  <si>
    <t>Budi</t>
  </si>
  <si>
    <t>Budi (FKA)</t>
  </si>
  <si>
    <t>Ika (Nita)</t>
  </si>
  <si>
    <t>Luluk</t>
  </si>
  <si>
    <t>Nia</t>
  </si>
  <si>
    <t>Kurniawan (Bayu)</t>
  </si>
  <si>
    <t>Fairin</t>
  </si>
  <si>
    <t>Dhany (Dewi)</t>
  </si>
  <si>
    <t>Bayu (Fery)</t>
  </si>
  <si>
    <t>Fragile</t>
  </si>
  <si>
    <t>Faisal</t>
  </si>
  <si>
    <t>Arif (FKA)</t>
  </si>
  <si>
    <t>Arif (R.Meeting)</t>
  </si>
  <si>
    <t>QPOT001</t>
  </si>
  <si>
    <t>Pot Gantung</t>
  </si>
  <si>
    <t>Arif (Smoking Area)</t>
  </si>
  <si>
    <t>QKES001</t>
  </si>
  <si>
    <t>Keset</t>
  </si>
  <si>
    <t>Arif (2 Musholla FKA, 1 Kantin)</t>
  </si>
  <si>
    <t>QKRE008</t>
  </si>
  <si>
    <t>24 cm</t>
  </si>
  <si>
    <t>Hasyim (Eceran)</t>
  </si>
  <si>
    <t>QKRE009</t>
  </si>
  <si>
    <t>Hitam 15 cm</t>
  </si>
  <si>
    <t>kg</t>
  </si>
  <si>
    <t>QKRE010</t>
  </si>
  <si>
    <t>Hitam 24 cm</t>
  </si>
  <si>
    <t>Nina, Evi</t>
  </si>
  <si>
    <t>Mirza (1 Slop)</t>
  </si>
  <si>
    <t>Kurniawan (Anita)</t>
  </si>
  <si>
    <t>Sandy</t>
  </si>
  <si>
    <t>Sukma</t>
  </si>
  <si>
    <t>QISO004</t>
  </si>
  <si>
    <t>Double Tape Besar</t>
  </si>
  <si>
    <t>QSTA002</t>
  </si>
  <si>
    <t>QSTA003</t>
  </si>
  <si>
    <t>QKAR003</t>
  </si>
  <si>
    <t>Kartu Stok</t>
  </si>
  <si>
    <t>bendel</t>
  </si>
  <si>
    <t>Govil</t>
  </si>
  <si>
    <t xml:space="preserve">Ika </t>
  </si>
  <si>
    <t>QSUP002</t>
  </si>
  <si>
    <t>770 ml Lemon</t>
  </si>
  <si>
    <t>(2 ambil sisa stok GA)</t>
  </si>
  <si>
    <t xml:space="preserve">Dhany </t>
  </si>
  <si>
    <t>Arasy</t>
  </si>
  <si>
    <t>Nonik</t>
  </si>
  <si>
    <t>Bu Anne</t>
  </si>
  <si>
    <t>Nurul (Anita)</t>
  </si>
  <si>
    <t>Ika</t>
  </si>
  <si>
    <t>Amin</t>
  </si>
  <si>
    <t xml:space="preserve">Mirza </t>
  </si>
  <si>
    <t>Supri</t>
  </si>
  <si>
    <t>Dewi</t>
  </si>
  <si>
    <t>Ahmad</t>
  </si>
  <si>
    <t>Kurniawan</t>
  </si>
  <si>
    <t>Riza</t>
  </si>
  <si>
    <t>Faris</t>
  </si>
  <si>
    <t>Imam</t>
  </si>
  <si>
    <t>Anisa</t>
  </si>
  <si>
    <t>QPAK001</t>
  </si>
  <si>
    <t>Paku</t>
  </si>
  <si>
    <t>Yuyun</t>
  </si>
  <si>
    <t>Budi Security</t>
  </si>
  <si>
    <t>Mitra</t>
  </si>
  <si>
    <t>Suyono</t>
  </si>
  <si>
    <t>Flipcart</t>
  </si>
  <si>
    <t>QKER010</t>
  </si>
  <si>
    <t>lembar</t>
  </si>
  <si>
    <t>Gorilla Wood Glue</t>
  </si>
  <si>
    <t>QLEM002</t>
  </si>
  <si>
    <t>QPAP002</t>
  </si>
  <si>
    <t>Papan Clipboard</t>
  </si>
  <si>
    <t>Alas Ujian</t>
  </si>
  <si>
    <t>Toilet Cleaner</t>
  </si>
  <si>
    <t>QTOI001</t>
  </si>
  <si>
    <t>Btl</t>
  </si>
  <si>
    <t>Yanto</t>
  </si>
  <si>
    <t xml:space="preserve">Poster </t>
  </si>
  <si>
    <t>ODP ukuran 0.33 x 0.5 Meter</t>
  </si>
  <si>
    <t>QPOS001</t>
  </si>
  <si>
    <t>1 dim</t>
  </si>
  <si>
    <t>4 dim</t>
  </si>
  <si>
    <t>QKUA002</t>
  </si>
  <si>
    <t>Thiner</t>
  </si>
  <si>
    <t>QTHI001</t>
  </si>
  <si>
    <t>1L</t>
  </si>
  <si>
    <t>kaleng</t>
  </si>
  <si>
    <t>Cat Besi Emco</t>
  </si>
  <si>
    <t>QCAT001</t>
  </si>
  <si>
    <t>QCAT002</t>
  </si>
  <si>
    <t>QLAP001</t>
  </si>
  <si>
    <t>Laptop</t>
  </si>
  <si>
    <t>Ban</t>
  </si>
  <si>
    <t>QBAN001</t>
  </si>
  <si>
    <t>QBAN002</t>
  </si>
  <si>
    <t>Ban Original Gajah Tunggal</t>
  </si>
  <si>
    <t>Ban Original Aeolus</t>
  </si>
  <si>
    <t>QPOT002</t>
  </si>
  <si>
    <t>Pot Cantol</t>
  </si>
  <si>
    <t>Kalender</t>
  </si>
  <si>
    <t>QKAL001</t>
  </si>
  <si>
    <t>QKAL002</t>
  </si>
  <si>
    <t>Harian Cina</t>
  </si>
  <si>
    <t>Bali</t>
  </si>
  <si>
    <t>Beras Menir</t>
  </si>
  <si>
    <t>QBER001</t>
  </si>
  <si>
    <t>Tomy</t>
  </si>
  <si>
    <t>Air Mineral</t>
  </si>
  <si>
    <t>QAIR001</t>
  </si>
  <si>
    <t>Cleo Gelas</t>
  </si>
  <si>
    <t>Cleo Botol</t>
  </si>
  <si>
    <t>Cleo Galon Refil</t>
  </si>
  <si>
    <t>slop</t>
  </si>
  <si>
    <t>galon</t>
  </si>
  <si>
    <t>SSD 128 Gb</t>
  </si>
  <si>
    <t>QSSD001</t>
  </si>
  <si>
    <t>Venom 128 Gb</t>
  </si>
  <si>
    <t>RAM PC 8 Gb</t>
  </si>
  <si>
    <t>QRAM001</t>
  </si>
  <si>
    <t>SAMSUNG 8 Gb (DDR4)</t>
  </si>
  <si>
    <t>CPU PC</t>
  </si>
  <si>
    <t>QCPU001</t>
  </si>
  <si>
    <t>Motherboard PC</t>
  </si>
  <si>
    <t>QMOT001</t>
  </si>
  <si>
    <t>MOBO AFOX B250</t>
  </si>
  <si>
    <t>QBER002</t>
  </si>
  <si>
    <t>Beras Jagung</t>
  </si>
  <si>
    <t>Cleer Porcelain Cleaner</t>
  </si>
  <si>
    <t>QCLE001</t>
  </si>
  <si>
    <t xml:space="preserve">Tongkat Security </t>
  </si>
  <si>
    <t>QTON001</t>
  </si>
  <si>
    <t>Ivan</t>
  </si>
  <si>
    <t>QLAK003</t>
  </si>
  <si>
    <t>Fog Lamp</t>
  </si>
  <si>
    <t>QFOG001</t>
  </si>
  <si>
    <t>Buble Wrap</t>
  </si>
  <si>
    <t>QBUB01</t>
  </si>
  <si>
    <t>QALA002</t>
  </si>
  <si>
    <t>Alat Pel</t>
  </si>
  <si>
    <t>Pos Security</t>
  </si>
  <si>
    <t>Pengharum Ruangan</t>
  </si>
  <si>
    <t>QPEN002</t>
  </si>
  <si>
    <t>Stela Pocket</t>
  </si>
  <si>
    <t>Tri</t>
  </si>
  <si>
    <t>QSSD002</t>
  </si>
  <si>
    <t>Visipro 128 Gb</t>
  </si>
  <si>
    <t>Vitamin C 250mg</t>
  </si>
  <si>
    <t>QVIT001</t>
  </si>
  <si>
    <t>(5 dapat tambahan stok bu diana)</t>
  </si>
  <si>
    <t>Arini</t>
  </si>
  <si>
    <t>Blank</t>
  </si>
  <si>
    <t>QISO005</t>
  </si>
  <si>
    <t>Hitam kecil</t>
  </si>
  <si>
    <t>(1 dapat tambahan stok bu diana)</t>
  </si>
  <si>
    <t>Dhany</t>
  </si>
  <si>
    <t>LPB WH</t>
  </si>
  <si>
    <t>QLAK004</t>
  </si>
  <si>
    <t>QSTA004</t>
  </si>
  <si>
    <t>QAIR002</t>
  </si>
  <si>
    <t>QAIR003</t>
  </si>
  <si>
    <t>id_brg_nk</t>
  </si>
  <si>
    <t>kd_barang</t>
  </si>
  <si>
    <t>kd_br_adm</t>
  </si>
  <si>
    <t>kat_barang</t>
  </si>
  <si>
    <t>nama_barang</t>
  </si>
  <si>
    <t>descnk</t>
  </si>
  <si>
    <t>gbr_barang</t>
  </si>
  <si>
    <t>qrcode_path</t>
  </si>
  <si>
    <t>qrcode_data</t>
  </si>
  <si>
    <t>inputer</t>
  </si>
  <si>
    <t>create_at</t>
  </si>
  <si>
    <t>last_updated</t>
  </si>
  <si>
    <t>KATBR002</t>
  </si>
  <si>
    <t>KATBR001</t>
  </si>
  <si>
    <t>Roll</t>
  </si>
  <si>
    <t>Drum</t>
  </si>
  <si>
    <t>Zak</t>
  </si>
  <si>
    <t>SatuanContoh</t>
  </si>
  <si>
    <t>Kg</t>
  </si>
  <si>
    <t>Ltr</t>
  </si>
  <si>
    <t>Pack</t>
  </si>
  <si>
    <t>Pail</t>
  </si>
  <si>
    <t>Gal</t>
  </si>
  <si>
    <t>Karisma.png</t>
  </si>
  <si>
    <t>KEU02</t>
  </si>
  <si>
    <t>id_transnk</t>
  </si>
  <si>
    <t>kd_akun</t>
  </si>
  <si>
    <t>kd_po_nk</t>
  </si>
  <si>
    <t>kd_barangsys</t>
  </si>
  <si>
    <t>keterangan</t>
  </si>
  <si>
    <t>tr_qty</t>
  </si>
  <si>
    <t>req_by</t>
  </si>
  <si>
    <t>tgl_transaksi</t>
  </si>
  <si>
    <t>last_updated_by</t>
  </si>
  <si>
    <t>update_at</t>
  </si>
  <si>
    <t>PONK3108240001</t>
  </si>
  <si>
    <t>QKREBES1</t>
  </si>
  <si>
    <t>PONK3007240001</t>
  </si>
  <si>
    <t>-</t>
  </si>
  <si>
    <t>QKREBES2</t>
  </si>
  <si>
    <t>PONK3007240002</t>
  </si>
  <si>
    <t>QKREBES3</t>
  </si>
  <si>
    <t>PONK3007240003</t>
  </si>
  <si>
    <t>QKREBES4</t>
  </si>
  <si>
    <t>PONK3007240004</t>
  </si>
  <si>
    <t>QTINMER1</t>
  </si>
  <si>
    <t>PONK3007240005</t>
  </si>
  <si>
    <t>QTINMER2</t>
  </si>
  <si>
    <t>PONK3007240006</t>
  </si>
  <si>
    <t>QTINMER3</t>
  </si>
  <si>
    <t>PONK3007240007</t>
  </si>
  <si>
    <t>QTINMER4</t>
  </si>
  <si>
    <t>PONK3007240008</t>
  </si>
  <si>
    <t>QAIRKEM1</t>
  </si>
  <si>
    <t>PONK3007240009</t>
  </si>
  <si>
    <t>QAIRGAL1</t>
  </si>
  <si>
    <t>PONK3007240010</t>
  </si>
  <si>
    <t>QCONTO</t>
  </si>
  <si>
    <t>PONK0608240001</t>
  </si>
  <si>
    <t>QHDM01</t>
  </si>
  <si>
    <t>PONK1908240001</t>
  </si>
  <si>
    <t>QSTAP01</t>
  </si>
  <si>
    <t>PONK2008240002</t>
  </si>
  <si>
    <t>QRCONTO1231111</t>
  </si>
  <si>
    <t>PONK2708240003</t>
  </si>
  <si>
    <t>Stock Awal</t>
  </si>
  <si>
    <t>PONK1410240001</t>
  </si>
  <si>
    <t>PONK3007240011</t>
  </si>
  <si>
    <t>PONK3007240012</t>
  </si>
  <si>
    <t>PONK3007240013</t>
  </si>
  <si>
    <t>PONK3007240014</t>
  </si>
  <si>
    <t>PONK3007240015</t>
  </si>
  <si>
    <t>PONK3007240016</t>
  </si>
  <si>
    <t>PONK3007240017</t>
  </si>
  <si>
    <t>PONK3007240018</t>
  </si>
  <si>
    <t>PONK3007240019</t>
  </si>
  <si>
    <t>PONK3007240020</t>
  </si>
  <si>
    <t>PONK3007240021</t>
  </si>
  <si>
    <t>PONK3007240022</t>
  </si>
  <si>
    <t>PONK3007240023</t>
  </si>
  <si>
    <t>PONK3007240024</t>
  </si>
  <si>
    <t>PONK3007240025</t>
  </si>
  <si>
    <t>PONK3007240026</t>
  </si>
  <si>
    <t>PONK3007240027</t>
  </si>
  <si>
    <t>PONK3007240028</t>
  </si>
  <si>
    <t>PONK3007240029</t>
  </si>
  <si>
    <t>PONK3007240030</t>
  </si>
  <si>
    <t>PONK3007240031</t>
  </si>
  <si>
    <t>PONK3007240032</t>
  </si>
  <si>
    <t>PONK3007240033</t>
  </si>
  <si>
    <t>PONK3007240034</t>
  </si>
  <si>
    <t>PONK3007240035</t>
  </si>
  <si>
    <t>PONK3007240036</t>
  </si>
  <si>
    <t>PONK3007240037</t>
  </si>
  <si>
    <t>PONK3007240038</t>
  </si>
  <si>
    <t>PONK3007240039</t>
  </si>
  <si>
    <t>PONK3007240040</t>
  </si>
  <si>
    <t>PONK3007240041</t>
  </si>
  <si>
    <t>PONK3007240042</t>
  </si>
  <si>
    <t>PONK3007240043</t>
  </si>
  <si>
    <t>PONK3007240044</t>
  </si>
  <si>
    <t>PONK3007240045</t>
  </si>
  <si>
    <t>PONK3007240046</t>
  </si>
  <si>
    <t>PONK3007240047</t>
  </si>
  <si>
    <t>PONK3007240048</t>
  </si>
  <si>
    <t>PONK3007240049</t>
  </si>
  <si>
    <t>PONK3007240050</t>
  </si>
  <si>
    <t>PONK3007240051</t>
  </si>
  <si>
    <t>PONK3007240052</t>
  </si>
  <si>
    <t>PONK3007240053</t>
  </si>
  <si>
    <t>PONK3007240054</t>
  </si>
  <si>
    <t>PONK3007240055</t>
  </si>
  <si>
    <t>PONK3007240056</t>
  </si>
  <si>
    <t>PONK3007240057</t>
  </si>
  <si>
    <t>PONK3007240058</t>
  </si>
  <si>
    <t>PONK3007240059</t>
  </si>
  <si>
    <t>PONK3007240060</t>
  </si>
  <si>
    <t>PONK3007240061</t>
  </si>
  <si>
    <t>PONK3007240062</t>
  </si>
  <si>
    <t>PONK3007240063</t>
  </si>
  <si>
    <t>PONK3007240064</t>
  </si>
  <si>
    <t>PONK3007240065</t>
  </si>
  <si>
    <t>PONK3007240066</t>
  </si>
  <si>
    <t>PONK3007240067</t>
  </si>
  <si>
    <t>PONK3007240068</t>
  </si>
  <si>
    <t>PONK3007240069</t>
  </si>
  <si>
    <t>PONK3007240070</t>
  </si>
  <si>
    <t>PONK3007240071</t>
  </si>
  <si>
    <t>PONK3007240072</t>
  </si>
  <si>
    <t>PONK3007240073</t>
  </si>
  <si>
    <t>PONK3007240074</t>
  </si>
  <si>
    <t>PONK3007240075</t>
  </si>
  <si>
    <t>PONK3007240076</t>
  </si>
  <si>
    <t>PONK3007240077</t>
  </si>
  <si>
    <t>PONK3007240078</t>
  </si>
  <si>
    <t>PONK3007240079</t>
  </si>
  <si>
    <t>PONK3007240080</t>
  </si>
  <si>
    <t>PONK3007240081</t>
  </si>
  <si>
    <t>PONK3007240082</t>
  </si>
  <si>
    <t>PONK3007240083</t>
  </si>
  <si>
    <t>PONK3007240084</t>
  </si>
  <si>
    <t>PONK3007240085</t>
  </si>
  <si>
    <t>PONK3007240086</t>
  </si>
  <si>
    <t>PONK3007240087</t>
  </si>
  <si>
    <t>PONK3007240088</t>
  </si>
  <si>
    <t>PONK3007240089</t>
  </si>
  <si>
    <t>PONK3007240090</t>
  </si>
  <si>
    <t>PONK3007240091</t>
  </si>
  <si>
    <t>PONK3007240092</t>
  </si>
  <si>
    <t>PONK3007240093</t>
  </si>
  <si>
    <t>PONK3007240094</t>
  </si>
  <si>
    <t>PONK3007240095</t>
  </si>
  <si>
    <t>PONK3007240096</t>
  </si>
  <si>
    <t>PONK3007240097</t>
  </si>
  <si>
    <t>PONK3007240098</t>
  </si>
  <si>
    <t>PONK3007240099</t>
  </si>
  <si>
    <t>PONK3007240100</t>
  </si>
  <si>
    <t>PONK3007240101</t>
  </si>
  <si>
    <t>PONK3007240102</t>
  </si>
  <si>
    <t>PONK3007240103</t>
  </si>
  <si>
    <t>PONK3007240104</t>
  </si>
  <si>
    <t>PONK3007240105</t>
  </si>
  <si>
    <t>PONK3007240106</t>
  </si>
  <si>
    <t>PONK3007240107</t>
  </si>
  <si>
    <t>PONK3007240108</t>
  </si>
  <si>
    <t>PONK3007240109</t>
  </si>
  <si>
    <t>PONK3007240110</t>
  </si>
  <si>
    <t>PONK3007240111</t>
  </si>
  <si>
    <t>PONK3007240112</t>
  </si>
  <si>
    <t>PONK3007240113</t>
  </si>
  <si>
    <t>PONK3007240114</t>
  </si>
  <si>
    <t>PONK3007240115</t>
  </si>
  <si>
    <t>PONK3007240116</t>
  </si>
  <si>
    <t>PONK3007240117</t>
  </si>
  <si>
    <t>PONK3007240118</t>
  </si>
  <si>
    <t>PONK3007240119</t>
  </si>
  <si>
    <t>PONK3007240120</t>
  </si>
  <si>
    <t>PONK3007240121</t>
  </si>
  <si>
    <t>PONK3007240122</t>
  </si>
  <si>
    <t>PONK3007240123</t>
  </si>
  <si>
    <t>PONK3007240124</t>
  </si>
  <si>
    <t>PONK3007240125</t>
  </si>
  <si>
    <t>PONK3007240126</t>
  </si>
  <si>
    <t>PONK3007240127</t>
  </si>
  <si>
    <t>PONK3007240128</t>
  </si>
  <si>
    <t>PONK3007240129</t>
  </si>
  <si>
    <t>PONK3007240130</t>
  </si>
  <si>
    <t>PONK3007240131</t>
  </si>
  <si>
    <t>PONK3007240132</t>
  </si>
  <si>
    <t>PONK3007240133</t>
  </si>
  <si>
    <t>PONK3007240134</t>
  </si>
  <si>
    <t>PONK3007240135</t>
  </si>
  <si>
    <t>PONK3007240136</t>
  </si>
  <si>
    <t>PONK3007240137</t>
  </si>
  <si>
    <t>PONK3007240138</t>
  </si>
  <si>
    <t>PONK3007240139</t>
  </si>
  <si>
    <t>PONK3007240140</t>
  </si>
  <si>
    <t>PONK3007240141</t>
  </si>
  <si>
    <t>PONK3007240142</t>
  </si>
  <si>
    <t>PONK3007240143</t>
  </si>
  <si>
    <t>PONK3007240144</t>
  </si>
  <si>
    <t>PONK3007240145</t>
  </si>
  <si>
    <t>PONK3007240146</t>
  </si>
  <si>
    <t>PONK3007240147</t>
  </si>
  <si>
    <t>PONK3007240148</t>
  </si>
  <si>
    <t>PONK3007240149</t>
  </si>
  <si>
    <t>PONK3007240150</t>
  </si>
  <si>
    <t>PONK3007240151</t>
  </si>
  <si>
    <t>PONK1410240002</t>
  </si>
  <si>
    <t>id_satuan</t>
  </si>
  <si>
    <t>nm_satuan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</si>
</sst>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[$-14009]yyyy\-mm\-dd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42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1" fillId="0" borderId="0" xfId="0" applyFont="1" applyAlignment="1">
      <alignment vertical="center"/>
    </xf>
    <xf numFmtId="14" fontId="0" fillId="0" borderId="1" xfId="0" applyNumberFormat="1" applyBorder="1" applyAlignment="1">
      <alignment vertical="center"/>
    </xf>
    <xf numFmtId="14" fontId="0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164" fontId="0" fillId="0" borderId="1" xfId="1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14" fontId="0" fillId="0" borderId="1" xfId="0" applyNumberFormat="1" applyFont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14" fontId="0" fillId="0" borderId="1" xfId="0" applyNumberFormat="1" applyFill="1" applyBorder="1" applyAlignment="1">
      <alignment vertical="center"/>
    </xf>
    <xf numFmtId="0" fontId="0" fillId="0" borderId="0" xfId="0" applyFill="1" applyAlignment="1">
      <alignment vertical="center"/>
    </xf>
    <xf numFmtId="0" fontId="2" fillId="0" borderId="5" xfId="0" applyFont="1" applyBorder="1" applyAlignment="1">
      <alignment vertical="center"/>
    </xf>
    <xf numFmtId="165" fontId="0" fillId="0" borderId="0" xfId="0" applyNumberFormat="1"/>
    <xf numFmtId="22" fontId="0" fillId="0" borderId="0" xfId="0" applyNumberFormat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54"/>
  <sheetViews>
    <sheetView workbookViewId="0">
      <selection activeCell="J15" sqref="B9:J15"/>
    </sheetView>
  </sheetViews>
  <sheetFormatPr defaultRowHeight="15" x14ac:dyDescent="0.25"/>
  <cols>
    <col min="1" max="2" width="9.140625" style="4"/>
    <col min="3" max="3" width="11.85546875" style="4" bestFit="1" customWidth="1"/>
    <col min="4" max="4" width="14.85546875" style="4" bestFit="1" customWidth="1"/>
    <col min="5" max="5" width="19.140625" style="7" bestFit="1" customWidth="1"/>
    <col min="6" max="6" width="20.140625" style="4" bestFit="1" customWidth="1"/>
    <col min="7" max="7" width="6.85546875" style="4" bestFit="1" customWidth="1"/>
    <col min="8" max="8" width="14.140625" style="4" bestFit="1" customWidth="1"/>
    <col min="9" max="16384" width="9.140625" style="4"/>
  </cols>
  <sheetData>
    <row r="2" spans="2:15" x14ac:dyDescent="0.25">
      <c r="N2" s="40" t="s">
        <v>6</v>
      </c>
      <c r="O2" s="40"/>
    </row>
    <row r="3" spans="2:15" x14ac:dyDescent="0.25">
      <c r="C3" s="8" t="s">
        <v>0</v>
      </c>
      <c r="D3" s="8" t="s">
        <v>1</v>
      </c>
      <c r="E3" s="9" t="s">
        <v>2</v>
      </c>
      <c r="F3" s="8" t="s">
        <v>3</v>
      </c>
      <c r="G3" s="8" t="s">
        <v>4</v>
      </c>
      <c r="H3" s="8" t="s">
        <v>222</v>
      </c>
      <c r="I3" s="8" t="s">
        <v>235</v>
      </c>
      <c r="J3" s="8" t="s">
        <v>236</v>
      </c>
      <c r="N3" s="3" t="s">
        <v>8</v>
      </c>
      <c r="O3" s="3" t="s">
        <v>9</v>
      </c>
    </row>
    <row r="4" spans="2:15" x14ac:dyDescent="0.25">
      <c r="B4" s="10" t="s">
        <v>389</v>
      </c>
      <c r="C4" s="10" t="s">
        <v>389</v>
      </c>
      <c r="D4" s="10" t="s">
        <v>12</v>
      </c>
      <c r="E4" s="11" t="s">
        <v>388</v>
      </c>
      <c r="F4" s="10" t="s">
        <v>390</v>
      </c>
      <c r="G4" s="10" t="s">
        <v>229</v>
      </c>
      <c r="H4" s="10">
        <v>0</v>
      </c>
      <c r="I4" s="12">
        <v>0</v>
      </c>
      <c r="J4" s="12">
        <f t="shared" ref="J4:J22" si="0">H4-I4</f>
        <v>0</v>
      </c>
    </row>
    <row r="5" spans="2:15" x14ac:dyDescent="0.25">
      <c r="B5" s="10" t="s">
        <v>439</v>
      </c>
      <c r="C5" s="10" t="s">
        <v>439</v>
      </c>
      <c r="D5" s="10" t="s">
        <v>12</v>
      </c>
      <c r="E5" s="11" t="s">
        <v>388</v>
      </c>
      <c r="F5" s="10" t="s">
        <v>391</v>
      </c>
      <c r="G5" s="10" t="s">
        <v>393</v>
      </c>
      <c r="H5" s="10">
        <v>0</v>
      </c>
      <c r="I5" s="12">
        <v>0</v>
      </c>
      <c r="J5" s="12">
        <f t="shared" si="0"/>
        <v>0</v>
      </c>
    </row>
    <row r="6" spans="2:15" x14ac:dyDescent="0.25">
      <c r="B6" s="10" t="s">
        <v>440</v>
      </c>
      <c r="C6" s="10" t="s">
        <v>440</v>
      </c>
      <c r="D6" s="10" t="s">
        <v>12</v>
      </c>
      <c r="E6" s="11" t="s">
        <v>388</v>
      </c>
      <c r="F6" s="10" t="s">
        <v>392</v>
      </c>
      <c r="G6" s="10" t="s">
        <v>394</v>
      </c>
      <c r="H6" s="10">
        <v>0</v>
      </c>
      <c r="I6" s="12">
        <v>0</v>
      </c>
      <c r="J6" s="12">
        <f t="shared" si="0"/>
        <v>0</v>
      </c>
    </row>
    <row r="7" spans="2:15" x14ac:dyDescent="0.25">
      <c r="B7" s="1" t="s">
        <v>418</v>
      </c>
      <c r="C7" s="1" t="s">
        <v>418</v>
      </c>
      <c r="D7" s="1" t="s">
        <v>12</v>
      </c>
      <c r="E7" s="2" t="s">
        <v>419</v>
      </c>
      <c r="F7" s="1"/>
      <c r="G7" s="5" t="s">
        <v>16</v>
      </c>
      <c r="H7" s="1">
        <v>1</v>
      </c>
      <c r="I7" s="1">
        <v>1</v>
      </c>
      <c r="J7" s="1">
        <f t="shared" si="0"/>
        <v>0</v>
      </c>
    </row>
    <row r="8" spans="2:15" ht="45" x14ac:dyDescent="0.25">
      <c r="B8" s="1" t="s">
        <v>252</v>
      </c>
      <c r="C8" s="1" t="s">
        <v>252</v>
      </c>
      <c r="D8" s="1" t="s">
        <v>12</v>
      </c>
      <c r="E8" s="2" t="s">
        <v>251</v>
      </c>
      <c r="F8" s="1"/>
      <c r="G8" s="5" t="s">
        <v>16</v>
      </c>
      <c r="H8" s="1">
        <v>1</v>
      </c>
      <c r="I8" s="1">
        <v>1</v>
      </c>
      <c r="J8" s="1">
        <f t="shared" si="0"/>
        <v>0</v>
      </c>
      <c r="N8" s="38" t="s">
        <v>7</v>
      </c>
      <c r="O8" s="39"/>
    </row>
    <row r="9" spans="2:15" x14ac:dyDescent="0.25">
      <c r="B9" s="1" t="s">
        <v>160</v>
      </c>
      <c r="C9" s="1" t="s">
        <v>160</v>
      </c>
      <c r="D9" s="1" t="s">
        <v>5</v>
      </c>
      <c r="E9" s="2" t="s">
        <v>142</v>
      </c>
      <c r="F9" s="1" t="s">
        <v>165</v>
      </c>
      <c r="G9" s="1" t="s">
        <v>40</v>
      </c>
      <c r="H9" s="1">
        <v>1</v>
      </c>
      <c r="I9" s="3"/>
      <c r="J9" s="3">
        <f t="shared" si="0"/>
        <v>1</v>
      </c>
      <c r="N9" s="3">
        <v>1</v>
      </c>
      <c r="O9" s="3" t="s">
        <v>11</v>
      </c>
    </row>
    <row r="10" spans="2:15" x14ac:dyDescent="0.25">
      <c r="B10" s="1" t="s">
        <v>158</v>
      </c>
      <c r="C10" s="1" t="s">
        <v>158</v>
      </c>
      <c r="D10" s="1" t="s">
        <v>5</v>
      </c>
      <c r="E10" s="2" t="s">
        <v>142</v>
      </c>
      <c r="F10" s="1" t="s">
        <v>159</v>
      </c>
      <c r="G10" s="1" t="s">
        <v>40</v>
      </c>
      <c r="H10" s="1">
        <v>4</v>
      </c>
      <c r="I10" s="3"/>
      <c r="J10" s="3">
        <f t="shared" si="0"/>
        <v>4</v>
      </c>
      <c r="N10" s="3">
        <v>2</v>
      </c>
      <c r="O10" s="3" t="s">
        <v>10</v>
      </c>
    </row>
    <row r="11" spans="2:15" x14ac:dyDescent="0.25">
      <c r="B11" s="1" t="s">
        <v>164</v>
      </c>
      <c r="C11" s="1" t="s">
        <v>164</v>
      </c>
      <c r="D11" s="1" t="s">
        <v>5</v>
      </c>
      <c r="E11" s="2" t="s">
        <v>142</v>
      </c>
      <c r="F11" s="1" t="s">
        <v>163</v>
      </c>
      <c r="G11" s="1" t="s">
        <v>40</v>
      </c>
      <c r="H11" s="1">
        <v>13</v>
      </c>
      <c r="I11" s="3">
        <f>1+5</f>
        <v>6</v>
      </c>
      <c r="J11" s="3">
        <f t="shared" si="0"/>
        <v>7</v>
      </c>
    </row>
    <row r="12" spans="2:15" x14ac:dyDescent="0.25">
      <c r="B12" s="1" t="s">
        <v>162</v>
      </c>
      <c r="C12" s="1" t="s">
        <v>162</v>
      </c>
      <c r="D12" s="1" t="s">
        <v>5</v>
      </c>
      <c r="E12" s="2" t="s">
        <v>142</v>
      </c>
      <c r="F12" s="1" t="s">
        <v>161</v>
      </c>
      <c r="G12" s="1" t="s">
        <v>40</v>
      </c>
      <c r="H12" s="1">
        <v>23</v>
      </c>
      <c r="I12" s="3">
        <f>5+1+5</f>
        <v>11</v>
      </c>
      <c r="J12" s="3">
        <f t="shared" si="0"/>
        <v>12</v>
      </c>
    </row>
    <row r="13" spans="2:15" x14ac:dyDescent="0.25">
      <c r="B13" s="1" t="s">
        <v>144</v>
      </c>
      <c r="C13" s="1" t="s">
        <v>144</v>
      </c>
      <c r="D13" s="1" t="s">
        <v>5</v>
      </c>
      <c r="E13" s="2" t="s">
        <v>142</v>
      </c>
      <c r="F13" s="1" t="s">
        <v>145</v>
      </c>
      <c r="G13" s="1" t="s">
        <v>16</v>
      </c>
      <c r="H13" s="1">
        <f>74+5</f>
        <v>79</v>
      </c>
      <c r="I13" s="3">
        <f>10+10+10+10+11</f>
        <v>51</v>
      </c>
      <c r="J13" s="3">
        <f t="shared" si="0"/>
        <v>28</v>
      </c>
      <c r="K13" s="4" t="s">
        <v>429</v>
      </c>
    </row>
    <row r="14" spans="2:15" x14ac:dyDescent="0.25">
      <c r="B14" s="1" t="s">
        <v>156</v>
      </c>
      <c r="C14" s="1" t="s">
        <v>156</v>
      </c>
      <c r="D14" s="1" t="s">
        <v>5</v>
      </c>
      <c r="E14" s="2" t="s">
        <v>142</v>
      </c>
      <c r="F14" s="1" t="s">
        <v>157</v>
      </c>
      <c r="G14" s="1" t="s">
        <v>40</v>
      </c>
      <c r="H14" s="1">
        <v>26</v>
      </c>
      <c r="I14" s="3"/>
      <c r="J14" s="3">
        <f t="shared" si="0"/>
        <v>26</v>
      </c>
    </row>
    <row r="15" spans="2:15" x14ac:dyDescent="0.25">
      <c r="B15" s="1" t="s">
        <v>141</v>
      </c>
      <c r="C15" s="1" t="s">
        <v>141</v>
      </c>
      <c r="D15" s="1" t="s">
        <v>5</v>
      </c>
      <c r="E15" s="2" t="s">
        <v>142</v>
      </c>
      <c r="F15" s="1" t="s">
        <v>143</v>
      </c>
      <c r="G15" s="1" t="s">
        <v>16</v>
      </c>
      <c r="H15" s="1">
        <v>50</v>
      </c>
      <c r="I15" s="3"/>
      <c r="J15" s="3">
        <f t="shared" si="0"/>
        <v>50</v>
      </c>
    </row>
    <row r="16" spans="2:15" ht="30" x14ac:dyDescent="0.25">
      <c r="B16" s="1" t="s">
        <v>374</v>
      </c>
      <c r="C16" s="1" t="s">
        <v>374</v>
      </c>
      <c r="D16" s="1" t="s">
        <v>12</v>
      </c>
      <c r="E16" s="2" t="s">
        <v>373</v>
      </c>
      <c r="F16" s="2" t="s">
        <v>376</v>
      </c>
      <c r="G16" s="5" t="s">
        <v>16</v>
      </c>
      <c r="H16" s="1">
        <v>0</v>
      </c>
      <c r="I16" s="1">
        <v>0</v>
      </c>
      <c r="J16" s="1">
        <f t="shared" si="0"/>
        <v>0</v>
      </c>
    </row>
    <row r="17" spans="2:10" x14ac:dyDescent="0.25">
      <c r="B17" s="1" t="s">
        <v>375</v>
      </c>
      <c r="C17" s="1" t="s">
        <v>375</v>
      </c>
      <c r="D17" s="1" t="s">
        <v>12</v>
      </c>
      <c r="E17" s="2" t="s">
        <v>373</v>
      </c>
      <c r="F17" s="2" t="s">
        <v>377</v>
      </c>
      <c r="G17" s="5" t="s">
        <v>16</v>
      </c>
      <c r="H17" s="1">
        <v>0</v>
      </c>
      <c r="I17" s="1">
        <v>0</v>
      </c>
      <c r="J17" s="1">
        <f t="shared" si="0"/>
        <v>0</v>
      </c>
    </row>
    <row r="18" spans="2:10" x14ac:dyDescent="0.25">
      <c r="B18" s="1" t="s">
        <v>103</v>
      </c>
      <c r="C18" s="1" t="s">
        <v>103</v>
      </c>
      <c r="D18" s="1" t="s">
        <v>12</v>
      </c>
      <c r="E18" s="2" t="s">
        <v>101</v>
      </c>
      <c r="F18" s="1" t="s">
        <v>104</v>
      </c>
      <c r="G18" s="1" t="s">
        <v>16</v>
      </c>
      <c r="H18" s="1">
        <v>10</v>
      </c>
      <c r="I18" s="3">
        <f>3+1+1</f>
        <v>5</v>
      </c>
      <c r="J18" s="3">
        <f t="shared" si="0"/>
        <v>5</v>
      </c>
    </row>
    <row r="19" spans="2:10" x14ac:dyDescent="0.25">
      <c r="B19" s="1" t="s">
        <v>100</v>
      </c>
      <c r="C19" s="1" t="s">
        <v>100</v>
      </c>
      <c r="D19" s="1" t="s">
        <v>12</v>
      </c>
      <c r="E19" s="2" t="s">
        <v>101</v>
      </c>
      <c r="F19" s="1" t="s">
        <v>102</v>
      </c>
      <c r="G19" s="1" t="s">
        <v>16</v>
      </c>
      <c r="H19" s="1">
        <v>6</v>
      </c>
      <c r="I19" s="3"/>
      <c r="J19" s="3">
        <f t="shared" si="0"/>
        <v>6</v>
      </c>
    </row>
    <row r="20" spans="2:10" x14ac:dyDescent="0.25">
      <c r="B20" s="1" t="s">
        <v>105</v>
      </c>
      <c r="C20" s="1" t="s">
        <v>105</v>
      </c>
      <c r="D20" s="1" t="s">
        <v>12</v>
      </c>
      <c r="E20" s="2" t="s">
        <v>101</v>
      </c>
      <c r="F20" s="1" t="s">
        <v>106</v>
      </c>
      <c r="G20" s="1" t="s">
        <v>16</v>
      </c>
      <c r="H20" s="1">
        <v>12</v>
      </c>
      <c r="I20" s="3">
        <f>2+1</f>
        <v>3</v>
      </c>
      <c r="J20" s="3">
        <f t="shared" si="0"/>
        <v>9</v>
      </c>
    </row>
    <row r="21" spans="2:10" x14ac:dyDescent="0.25">
      <c r="B21" s="1" t="s">
        <v>406</v>
      </c>
      <c r="C21" s="1" t="s">
        <v>406</v>
      </c>
      <c r="D21" s="1" t="s">
        <v>12</v>
      </c>
      <c r="E21" s="2" t="s">
        <v>407</v>
      </c>
      <c r="F21" s="1"/>
      <c r="G21" s="1" t="s">
        <v>304</v>
      </c>
      <c r="H21" s="1">
        <v>0</v>
      </c>
      <c r="I21" s="3">
        <v>0</v>
      </c>
      <c r="J21" s="3">
        <f t="shared" si="0"/>
        <v>0</v>
      </c>
    </row>
    <row r="22" spans="2:10" x14ac:dyDescent="0.25">
      <c r="B22" s="1" t="s">
        <v>386</v>
      </c>
      <c r="C22" s="1" t="s">
        <v>386</v>
      </c>
      <c r="D22" s="1" t="s">
        <v>12</v>
      </c>
      <c r="E22" s="2" t="s">
        <v>385</v>
      </c>
      <c r="F22" s="1"/>
      <c r="G22" s="1" t="s">
        <v>304</v>
      </c>
      <c r="H22" s="1">
        <v>0</v>
      </c>
      <c r="I22" s="3">
        <v>0</v>
      </c>
      <c r="J22" s="3">
        <f t="shared" si="0"/>
        <v>0</v>
      </c>
    </row>
    <row r="23" spans="2:10" x14ac:dyDescent="0.25">
      <c r="B23" s="1" t="s">
        <v>417</v>
      </c>
      <c r="C23" s="1" t="s">
        <v>417</v>
      </c>
      <c r="D23" s="1" t="s">
        <v>12</v>
      </c>
      <c r="E23" s="2" t="s">
        <v>416</v>
      </c>
      <c r="F23" s="1" t="s">
        <v>32</v>
      </c>
      <c r="G23" s="1" t="s">
        <v>113</v>
      </c>
      <c r="H23" s="1">
        <v>1</v>
      </c>
      <c r="I23" s="3">
        <v>1</v>
      </c>
      <c r="J23" s="3">
        <v>0</v>
      </c>
    </row>
    <row r="24" spans="2:10" x14ac:dyDescent="0.25">
      <c r="B24" s="1" t="s">
        <v>133</v>
      </c>
      <c r="C24" s="1" t="s">
        <v>133</v>
      </c>
      <c r="D24" s="1" t="s">
        <v>5</v>
      </c>
      <c r="E24" s="2" t="s">
        <v>134</v>
      </c>
      <c r="F24" s="1"/>
      <c r="G24" s="1" t="s">
        <v>16</v>
      </c>
      <c r="H24" s="1">
        <v>13</v>
      </c>
      <c r="I24" s="3">
        <f>2+1+1+1</f>
        <v>5</v>
      </c>
      <c r="J24" s="3">
        <f t="shared" ref="J24:J55" si="1">H24-I24</f>
        <v>8</v>
      </c>
    </row>
    <row r="25" spans="2:10" x14ac:dyDescent="0.25">
      <c r="B25" s="1" t="s">
        <v>73</v>
      </c>
      <c r="C25" s="1" t="s">
        <v>73</v>
      </c>
      <c r="D25" s="1" t="s">
        <v>5</v>
      </c>
      <c r="E25" s="2" t="s">
        <v>72</v>
      </c>
      <c r="F25" s="1" t="s">
        <v>28</v>
      </c>
      <c r="G25" s="1" t="s">
        <v>16</v>
      </c>
      <c r="H25" s="1">
        <v>4</v>
      </c>
      <c r="I25" s="3"/>
      <c r="J25" s="3">
        <f t="shared" si="1"/>
        <v>4</v>
      </c>
    </row>
    <row r="26" spans="2:10" x14ac:dyDescent="0.25">
      <c r="B26" s="1" t="s">
        <v>71</v>
      </c>
      <c r="C26" s="1" t="s">
        <v>71</v>
      </c>
      <c r="D26" s="1" t="s">
        <v>5</v>
      </c>
      <c r="E26" s="2" t="s">
        <v>72</v>
      </c>
      <c r="F26" s="1" t="s">
        <v>32</v>
      </c>
      <c r="G26" s="1" t="s">
        <v>16</v>
      </c>
      <c r="H26" s="1">
        <v>16</v>
      </c>
      <c r="I26" s="3">
        <v>1</v>
      </c>
      <c r="J26" s="3">
        <f t="shared" si="1"/>
        <v>15</v>
      </c>
    </row>
    <row r="27" spans="2:10" x14ac:dyDescent="0.25">
      <c r="B27" s="1" t="s">
        <v>74</v>
      </c>
      <c r="C27" s="1" t="s">
        <v>74</v>
      </c>
      <c r="D27" s="1" t="s">
        <v>5</v>
      </c>
      <c r="E27" s="2" t="s">
        <v>72</v>
      </c>
      <c r="F27" s="1" t="s">
        <v>30</v>
      </c>
      <c r="G27" s="1" t="s">
        <v>16</v>
      </c>
      <c r="H27" s="1">
        <v>16</v>
      </c>
      <c r="I27" s="3">
        <v>1</v>
      </c>
      <c r="J27" s="3">
        <f t="shared" si="1"/>
        <v>15</v>
      </c>
    </row>
    <row r="28" spans="2:10" x14ac:dyDescent="0.25">
      <c r="B28" s="1" t="s">
        <v>369</v>
      </c>
      <c r="C28" s="1" t="s">
        <v>369</v>
      </c>
      <c r="D28" s="1" t="s">
        <v>12</v>
      </c>
      <c r="E28" s="2" t="s">
        <v>368</v>
      </c>
      <c r="F28" s="1" t="s">
        <v>32</v>
      </c>
      <c r="G28" s="1" t="s">
        <v>367</v>
      </c>
      <c r="H28" s="1">
        <v>1</v>
      </c>
      <c r="I28" s="3">
        <v>1</v>
      </c>
      <c r="J28" s="3">
        <f t="shared" si="1"/>
        <v>0</v>
      </c>
    </row>
    <row r="29" spans="2:10" x14ac:dyDescent="0.25">
      <c r="B29" s="1" t="s">
        <v>370</v>
      </c>
      <c r="C29" s="1" t="s">
        <v>370</v>
      </c>
      <c r="D29" s="1" t="s">
        <v>12</v>
      </c>
      <c r="E29" s="2" t="s">
        <v>368</v>
      </c>
      <c r="F29" s="1" t="s">
        <v>30</v>
      </c>
      <c r="G29" s="1" t="s">
        <v>367</v>
      </c>
      <c r="H29" s="1">
        <v>1</v>
      </c>
      <c r="I29" s="3">
        <v>1</v>
      </c>
      <c r="J29" s="3">
        <f t="shared" si="1"/>
        <v>0</v>
      </c>
    </row>
    <row r="30" spans="2:10" x14ac:dyDescent="0.25">
      <c r="B30" s="1" t="s">
        <v>67</v>
      </c>
      <c r="C30" s="1" t="s">
        <v>67</v>
      </c>
      <c r="D30" s="1" t="s">
        <v>5</v>
      </c>
      <c r="E30" s="2" t="s">
        <v>68</v>
      </c>
      <c r="F30" s="1"/>
      <c r="G30" s="1" t="s">
        <v>16</v>
      </c>
      <c r="H30" s="1">
        <v>50</v>
      </c>
      <c r="I30" s="3"/>
      <c r="J30" s="3">
        <f t="shared" si="1"/>
        <v>50</v>
      </c>
    </row>
    <row r="31" spans="2:10" ht="30" x14ac:dyDescent="0.25">
      <c r="B31" s="5" t="s">
        <v>249</v>
      </c>
      <c r="C31" s="5" t="s">
        <v>249</v>
      </c>
      <c r="D31" s="1" t="s">
        <v>12</v>
      </c>
      <c r="E31" s="2" t="s">
        <v>248</v>
      </c>
      <c r="F31" s="1"/>
      <c r="G31" s="5" t="s">
        <v>16</v>
      </c>
      <c r="H31" s="5">
        <v>2</v>
      </c>
      <c r="I31" s="1">
        <v>2</v>
      </c>
      <c r="J31" s="1">
        <f t="shared" si="1"/>
        <v>0</v>
      </c>
    </row>
    <row r="32" spans="2:10" ht="30" x14ac:dyDescent="0.25">
      <c r="B32" s="5" t="s">
        <v>409</v>
      </c>
      <c r="C32" s="5" t="s">
        <v>409</v>
      </c>
      <c r="D32" s="1" t="s">
        <v>12</v>
      </c>
      <c r="E32" s="2" t="s">
        <v>408</v>
      </c>
      <c r="F32" s="1"/>
      <c r="G32" s="5" t="s">
        <v>26</v>
      </c>
      <c r="H32" s="5">
        <v>1</v>
      </c>
      <c r="I32" s="1">
        <v>1</v>
      </c>
      <c r="J32" s="1">
        <f t="shared" si="1"/>
        <v>0</v>
      </c>
    </row>
    <row r="33" spans="2:11" x14ac:dyDescent="0.25">
      <c r="B33" s="1" t="s">
        <v>214</v>
      </c>
      <c r="C33" s="1" t="s">
        <v>214</v>
      </c>
      <c r="D33" s="1" t="s">
        <v>12</v>
      </c>
      <c r="E33" s="2" t="s">
        <v>215</v>
      </c>
      <c r="F33" s="1" t="s">
        <v>216</v>
      </c>
      <c r="G33" s="1" t="s">
        <v>137</v>
      </c>
      <c r="H33" s="1">
        <v>12</v>
      </c>
      <c r="I33" s="3">
        <f>1+1</f>
        <v>2</v>
      </c>
      <c r="J33" s="3">
        <f t="shared" si="1"/>
        <v>10</v>
      </c>
    </row>
    <row r="34" spans="2:11" x14ac:dyDescent="0.25">
      <c r="B34" s="1" t="s">
        <v>402</v>
      </c>
      <c r="C34" s="1" t="s">
        <v>402</v>
      </c>
      <c r="D34" s="1" t="s">
        <v>5</v>
      </c>
      <c r="E34" s="2" t="s">
        <v>401</v>
      </c>
      <c r="F34" s="1"/>
      <c r="G34" s="1" t="s">
        <v>16</v>
      </c>
      <c r="H34" s="1">
        <v>0</v>
      </c>
      <c r="I34" s="3">
        <v>0</v>
      </c>
      <c r="J34" s="3">
        <f t="shared" si="1"/>
        <v>0</v>
      </c>
    </row>
    <row r="35" spans="2:11" x14ac:dyDescent="0.25">
      <c r="B35" s="1" t="s">
        <v>77</v>
      </c>
      <c r="C35" s="1" t="s">
        <v>77</v>
      </c>
      <c r="D35" s="1" t="s">
        <v>5</v>
      </c>
      <c r="E35" s="2" t="s">
        <v>78</v>
      </c>
      <c r="F35" s="1"/>
      <c r="G35" s="1" t="s">
        <v>16</v>
      </c>
      <c r="H35" s="1">
        <f>2-1</f>
        <v>1</v>
      </c>
      <c r="I35" s="3"/>
      <c r="J35" s="3">
        <f t="shared" si="1"/>
        <v>1</v>
      </c>
    </row>
    <row r="36" spans="2:11" x14ac:dyDescent="0.25">
      <c r="B36" s="1" t="s">
        <v>199</v>
      </c>
      <c r="C36" s="1" t="s">
        <v>199</v>
      </c>
      <c r="D36" s="1" t="s">
        <v>12</v>
      </c>
      <c r="E36" s="2" t="s">
        <v>200</v>
      </c>
      <c r="F36" s="1" t="s">
        <v>201</v>
      </c>
      <c r="G36" s="1" t="s">
        <v>26</v>
      </c>
      <c r="H36" s="1">
        <v>1</v>
      </c>
      <c r="I36" s="3"/>
      <c r="J36" s="3">
        <f t="shared" si="1"/>
        <v>1</v>
      </c>
    </row>
    <row r="37" spans="2:11" x14ac:dyDescent="0.25">
      <c r="B37" s="1" t="s">
        <v>65</v>
      </c>
      <c r="C37" s="1" t="s">
        <v>65</v>
      </c>
      <c r="D37" s="1" t="s">
        <v>5</v>
      </c>
      <c r="E37" s="2" t="s">
        <v>66</v>
      </c>
      <c r="F37" s="1"/>
      <c r="G37" s="1" t="s">
        <v>16</v>
      </c>
      <c r="H37" s="1">
        <v>19</v>
      </c>
      <c r="I37" s="3"/>
      <c r="J37" s="3">
        <f t="shared" si="1"/>
        <v>19</v>
      </c>
    </row>
    <row r="38" spans="2:11" x14ac:dyDescent="0.25">
      <c r="B38" s="1" t="s">
        <v>207</v>
      </c>
      <c r="C38" s="1" t="s">
        <v>207</v>
      </c>
      <c r="D38" s="1" t="s">
        <v>12</v>
      </c>
      <c r="E38" s="2" t="s">
        <v>208</v>
      </c>
      <c r="F38" s="1" t="s">
        <v>210</v>
      </c>
      <c r="G38" s="1" t="s">
        <v>137</v>
      </c>
      <c r="H38" s="1">
        <f>2+2</f>
        <v>4</v>
      </c>
      <c r="I38" s="3">
        <f>1+1</f>
        <v>2</v>
      </c>
      <c r="J38" s="3">
        <f t="shared" si="1"/>
        <v>2</v>
      </c>
      <c r="K38" s="4" t="s">
        <v>323</v>
      </c>
    </row>
    <row r="39" spans="2:11" x14ac:dyDescent="0.25">
      <c r="B39" s="1" t="s">
        <v>415</v>
      </c>
      <c r="C39" s="1" t="s">
        <v>415</v>
      </c>
      <c r="D39" s="1" t="s">
        <v>12</v>
      </c>
      <c r="E39" s="2" t="s">
        <v>414</v>
      </c>
      <c r="F39" s="1"/>
      <c r="G39" s="1" t="s">
        <v>16</v>
      </c>
      <c r="H39" s="1">
        <v>1</v>
      </c>
      <c r="I39" s="3">
        <v>1</v>
      </c>
      <c r="J39" s="3">
        <f t="shared" si="1"/>
        <v>0</v>
      </c>
    </row>
    <row r="40" spans="2:11" x14ac:dyDescent="0.25">
      <c r="B40" s="1" t="s">
        <v>183</v>
      </c>
      <c r="C40" s="1" t="s">
        <v>183</v>
      </c>
      <c r="D40" s="1" t="s">
        <v>12</v>
      </c>
      <c r="E40" s="2" t="s">
        <v>184</v>
      </c>
      <c r="F40" s="1"/>
      <c r="G40" s="1" t="s">
        <v>16</v>
      </c>
      <c r="H40" s="1">
        <v>3</v>
      </c>
      <c r="I40" s="3">
        <f>1+1</f>
        <v>2</v>
      </c>
      <c r="J40" s="3">
        <f t="shared" si="1"/>
        <v>1</v>
      </c>
    </row>
    <row r="41" spans="2:11" x14ac:dyDescent="0.25">
      <c r="B41" s="1" t="s">
        <v>115</v>
      </c>
      <c r="C41" s="1" t="s">
        <v>115</v>
      </c>
      <c r="D41" s="1" t="s">
        <v>5</v>
      </c>
      <c r="E41" s="2" t="s">
        <v>116</v>
      </c>
      <c r="F41" s="1"/>
      <c r="G41" s="1" t="s">
        <v>16</v>
      </c>
      <c r="H41" s="1">
        <v>1</v>
      </c>
      <c r="I41" s="3"/>
      <c r="J41" s="3">
        <f t="shared" si="1"/>
        <v>1</v>
      </c>
    </row>
    <row r="42" spans="2:11" x14ac:dyDescent="0.25">
      <c r="B42" s="1" t="s">
        <v>211</v>
      </c>
      <c r="C42" s="1" t="s">
        <v>211</v>
      </c>
      <c r="D42" s="1" t="s">
        <v>12</v>
      </c>
      <c r="E42" s="2" t="s">
        <v>212</v>
      </c>
      <c r="F42" s="1" t="s">
        <v>213</v>
      </c>
      <c r="G42" s="1" t="s">
        <v>26</v>
      </c>
      <c r="H42" s="1">
        <v>7</v>
      </c>
      <c r="I42" s="3">
        <f>1+1</f>
        <v>2</v>
      </c>
      <c r="J42" s="3">
        <f t="shared" si="1"/>
        <v>5</v>
      </c>
    </row>
    <row r="43" spans="2:11" x14ac:dyDescent="0.25">
      <c r="B43" s="1" t="s">
        <v>265</v>
      </c>
      <c r="C43" s="1" t="s">
        <v>265</v>
      </c>
      <c r="D43" s="1" t="s">
        <v>5</v>
      </c>
      <c r="E43" s="2" t="s">
        <v>264</v>
      </c>
      <c r="F43" s="1"/>
      <c r="G43" s="1" t="s">
        <v>16</v>
      </c>
      <c r="H43" s="1">
        <v>1</v>
      </c>
      <c r="I43" s="3">
        <v>1</v>
      </c>
      <c r="J43" s="3">
        <f t="shared" si="1"/>
        <v>0</v>
      </c>
    </row>
    <row r="44" spans="2:11" x14ac:dyDescent="0.25">
      <c r="B44" s="1" t="s">
        <v>99</v>
      </c>
      <c r="C44" s="1" t="s">
        <v>99</v>
      </c>
      <c r="D44" s="1" t="s">
        <v>5</v>
      </c>
      <c r="E44" s="2" t="s">
        <v>97</v>
      </c>
      <c r="F44" s="1" t="s">
        <v>32</v>
      </c>
      <c r="G44" s="1" t="s">
        <v>16</v>
      </c>
      <c r="H44" s="1">
        <v>14</v>
      </c>
      <c r="I44" s="3">
        <f>1+1+3+1+1+3</f>
        <v>10</v>
      </c>
      <c r="J44" s="3">
        <f t="shared" si="1"/>
        <v>4</v>
      </c>
    </row>
    <row r="45" spans="2:11" s="13" customFormat="1" x14ac:dyDescent="0.25">
      <c r="B45" s="1" t="s">
        <v>98</v>
      </c>
      <c r="C45" s="1" t="s">
        <v>98</v>
      </c>
      <c r="D45" s="1" t="s">
        <v>5</v>
      </c>
      <c r="E45" s="2" t="s">
        <v>97</v>
      </c>
      <c r="F45" s="1" t="s">
        <v>28</v>
      </c>
      <c r="G45" s="1" t="s">
        <v>16</v>
      </c>
      <c r="H45" s="1">
        <v>13</v>
      </c>
      <c r="I45" s="3"/>
      <c r="J45" s="3">
        <f t="shared" si="1"/>
        <v>13</v>
      </c>
    </row>
    <row r="46" spans="2:11" s="13" customFormat="1" x14ac:dyDescent="0.25">
      <c r="B46" s="1" t="s">
        <v>96</v>
      </c>
      <c r="C46" s="1" t="s">
        <v>96</v>
      </c>
      <c r="D46" s="1" t="s">
        <v>5</v>
      </c>
      <c r="E46" s="2" t="s">
        <v>97</v>
      </c>
      <c r="F46" s="1" t="s">
        <v>30</v>
      </c>
      <c r="G46" s="1" t="s">
        <v>16</v>
      </c>
      <c r="H46" s="1">
        <v>15</v>
      </c>
      <c r="I46" s="3">
        <v>1</v>
      </c>
      <c r="J46" s="3">
        <f t="shared" si="1"/>
        <v>14</v>
      </c>
    </row>
    <row r="47" spans="2:11" s="13" customFormat="1" x14ac:dyDescent="0.25">
      <c r="B47" s="1" t="s">
        <v>117</v>
      </c>
      <c r="C47" s="1" t="s">
        <v>117</v>
      </c>
      <c r="D47" s="1" t="s">
        <v>5</v>
      </c>
      <c r="E47" s="2" t="s">
        <v>118</v>
      </c>
      <c r="F47" s="1" t="s">
        <v>119</v>
      </c>
      <c r="G47" s="1" t="s">
        <v>16</v>
      </c>
      <c r="H47" s="1">
        <v>1</v>
      </c>
      <c r="I47" s="3"/>
      <c r="J47" s="3">
        <f t="shared" si="1"/>
        <v>1</v>
      </c>
    </row>
    <row r="48" spans="2:11" s="13" customFormat="1" x14ac:dyDescent="0.25">
      <c r="B48" s="1" t="s">
        <v>79</v>
      </c>
      <c r="C48" s="1" t="s">
        <v>79</v>
      </c>
      <c r="D48" s="1" t="s">
        <v>5</v>
      </c>
      <c r="E48" s="2" t="s">
        <v>63</v>
      </c>
      <c r="F48" s="1" t="s">
        <v>80</v>
      </c>
      <c r="G48" s="1" t="s">
        <v>40</v>
      </c>
      <c r="H48" s="1">
        <v>10</v>
      </c>
      <c r="I48" s="3"/>
      <c r="J48" s="3">
        <f t="shared" si="1"/>
        <v>10</v>
      </c>
    </row>
    <row r="49" spans="2:10" s="13" customFormat="1" x14ac:dyDescent="0.25">
      <c r="B49" s="1" t="s">
        <v>62</v>
      </c>
      <c r="C49" s="1" t="s">
        <v>62</v>
      </c>
      <c r="D49" s="1" t="s">
        <v>5</v>
      </c>
      <c r="E49" s="2" t="s">
        <v>63</v>
      </c>
      <c r="F49" s="1" t="s">
        <v>64</v>
      </c>
      <c r="G49" s="1" t="s">
        <v>40</v>
      </c>
      <c r="H49" s="1">
        <f>14-1-1</f>
        <v>12</v>
      </c>
      <c r="I49" s="3">
        <v>1</v>
      </c>
      <c r="J49" s="3">
        <f t="shared" si="1"/>
        <v>11</v>
      </c>
    </row>
    <row r="50" spans="2:10" x14ac:dyDescent="0.25">
      <c r="B50" s="1" t="s">
        <v>107</v>
      </c>
      <c r="C50" s="1" t="s">
        <v>107</v>
      </c>
      <c r="D50" s="1" t="s">
        <v>5</v>
      </c>
      <c r="E50" s="2" t="s">
        <v>108</v>
      </c>
      <c r="F50" s="1"/>
      <c r="G50" s="1" t="s">
        <v>16</v>
      </c>
      <c r="H50" s="1">
        <v>3</v>
      </c>
      <c r="I50" s="3"/>
      <c r="J50" s="3">
        <f t="shared" si="1"/>
        <v>3</v>
      </c>
    </row>
    <row r="51" spans="2:10" x14ac:dyDescent="0.25">
      <c r="B51" s="1" t="s">
        <v>60</v>
      </c>
      <c r="C51" s="1" t="s">
        <v>60</v>
      </c>
      <c r="D51" s="1" t="s">
        <v>5</v>
      </c>
      <c r="E51" s="2" t="s">
        <v>56</v>
      </c>
      <c r="F51" s="1" t="s">
        <v>61</v>
      </c>
      <c r="G51" s="1" t="s">
        <v>40</v>
      </c>
      <c r="H51" s="1">
        <v>2</v>
      </c>
      <c r="I51" s="3"/>
      <c r="J51" s="3">
        <f t="shared" si="1"/>
        <v>2</v>
      </c>
    </row>
    <row r="52" spans="2:10" x14ac:dyDescent="0.25">
      <c r="B52" s="1" t="s">
        <v>58</v>
      </c>
      <c r="C52" s="1" t="s">
        <v>58</v>
      </c>
      <c r="D52" s="1" t="s">
        <v>5</v>
      </c>
      <c r="E52" s="2" t="s">
        <v>56</v>
      </c>
      <c r="F52" s="1" t="s">
        <v>59</v>
      </c>
      <c r="G52" s="1" t="s">
        <v>40</v>
      </c>
      <c r="H52" s="1">
        <f>24-1</f>
        <v>23</v>
      </c>
      <c r="I52" s="3">
        <f>4+1+1+1+1+1</f>
        <v>9</v>
      </c>
      <c r="J52" s="3">
        <f t="shared" si="1"/>
        <v>14</v>
      </c>
    </row>
    <row r="53" spans="2:10" x14ac:dyDescent="0.25">
      <c r="B53" s="1" t="s">
        <v>54</v>
      </c>
      <c r="C53" s="1" t="s">
        <v>54</v>
      </c>
      <c r="D53" s="1" t="s">
        <v>5</v>
      </c>
      <c r="E53" s="2" t="s">
        <v>56</v>
      </c>
      <c r="F53" s="1" t="s">
        <v>57</v>
      </c>
      <c r="G53" s="1" t="s">
        <v>40</v>
      </c>
      <c r="H53" s="1">
        <v>61</v>
      </c>
      <c r="I53" s="3"/>
      <c r="J53" s="3">
        <f t="shared" si="1"/>
        <v>61</v>
      </c>
    </row>
    <row r="54" spans="2:10" x14ac:dyDescent="0.25">
      <c r="B54" s="1" t="s">
        <v>88</v>
      </c>
      <c r="C54" s="1" t="s">
        <v>88</v>
      </c>
      <c r="D54" s="1" t="s">
        <v>5</v>
      </c>
      <c r="E54" s="2" t="s">
        <v>89</v>
      </c>
      <c r="F54" s="1" t="s">
        <v>90</v>
      </c>
      <c r="G54" s="1" t="s">
        <v>16</v>
      </c>
      <c r="H54" s="1">
        <v>1</v>
      </c>
      <c r="I54" s="3"/>
      <c r="J54" s="3">
        <f t="shared" si="1"/>
        <v>1</v>
      </c>
    </row>
    <row r="55" spans="2:10" x14ac:dyDescent="0.25">
      <c r="B55" s="1" t="s">
        <v>127</v>
      </c>
      <c r="C55" s="1" t="s">
        <v>127</v>
      </c>
      <c r="D55" s="1" t="s">
        <v>5</v>
      </c>
      <c r="E55" s="2" t="s">
        <v>89</v>
      </c>
      <c r="F55" s="1" t="s">
        <v>128</v>
      </c>
      <c r="G55" s="1" t="s">
        <v>16</v>
      </c>
      <c r="H55" s="1">
        <v>4</v>
      </c>
      <c r="I55" s="3"/>
      <c r="J55" s="3">
        <f t="shared" si="1"/>
        <v>4</v>
      </c>
    </row>
    <row r="56" spans="2:10" x14ac:dyDescent="0.25">
      <c r="B56" s="1" t="s">
        <v>129</v>
      </c>
      <c r="C56" s="1" t="s">
        <v>129</v>
      </c>
      <c r="D56" s="1" t="s">
        <v>5</v>
      </c>
      <c r="E56" s="2" t="s">
        <v>89</v>
      </c>
      <c r="F56" s="1" t="s">
        <v>313</v>
      </c>
      <c r="G56" s="1" t="s">
        <v>16</v>
      </c>
      <c r="H56" s="1">
        <v>5</v>
      </c>
      <c r="I56" s="3">
        <v>1</v>
      </c>
      <c r="J56" s="3">
        <f t="shared" ref="J56:J87" si="2">H56-I56</f>
        <v>4</v>
      </c>
    </row>
    <row r="57" spans="2:10" x14ac:dyDescent="0.25">
      <c r="B57" s="1" t="s">
        <v>312</v>
      </c>
      <c r="C57" s="1" t="s">
        <v>312</v>
      </c>
      <c r="D57" s="1" t="s">
        <v>5</v>
      </c>
      <c r="E57" s="2" t="s">
        <v>89</v>
      </c>
      <c r="F57" s="1" t="s">
        <v>130</v>
      </c>
      <c r="G57" s="1" t="s">
        <v>16</v>
      </c>
      <c r="H57" s="1">
        <v>20</v>
      </c>
      <c r="I57" s="3">
        <v>1</v>
      </c>
      <c r="J57" s="3">
        <f t="shared" si="2"/>
        <v>19</v>
      </c>
    </row>
    <row r="58" spans="2:10" x14ac:dyDescent="0.25">
      <c r="B58" s="1" t="s">
        <v>432</v>
      </c>
      <c r="C58" s="1" t="s">
        <v>432</v>
      </c>
      <c r="D58" s="1" t="s">
        <v>5</v>
      </c>
      <c r="E58" s="2" t="s">
        <v>89</v>
      </c>
      <c r="F58" s="1" t="s">
        <v>433</v>
      </c>
      <c r="G58" s="1" t="s">
        <v>16</v>
      </c>
      <c r="H58" s="1">
        <v>3</v>
      </c>
      <c r="I58" s="3">
        <v>0</v>
      </c>
      <c r="J58" s="3">
        <f t="shared" si="2"/>
        <v>3</v>
      </c>
    </row>
    <row r="59" spans="2:10" x14ac:dyDescent="0.25">
      <c r="B59" s="1" t="s">
        <v>109</v>
      </c>
      <c r="C59" s="1" t="s">
        <v>109</v>
      </c>
      <c r="D59" s="1" t="s">
        <v>12</v>
      </c>
      <c r="E59" s="2" t="s">
        <v>110</v>
      </c>
      <c r="F59" s="1"/>
      <c r="G59" s="1" t="s">
        <v>16</v>
      </c>
      <c r="H59" s="1">
        <v>20</v>
      </c>
      <c r="I59" s="3"/>
      <c r="J59" s="3">
        <f t="shared" si="2"/>
        <v>20</v>
      </c>
    </row>
    <row r="60" spans="2:10" x14ac:dyDescent="0.25">
      <c r="B60" s="1" t="s">
        <v>381</v>
      </c>
      <c r="C60" s="1" t="s">
        <v>381</v>
      </c>
      <c r="D60" s="1" t="s">
        <v>5</v>
      </c>
      <c r="E60" s="2" t="s">
        <v>380</v>
      </c>
      <c r="F60" s="1" t="s">
        <v>383</v>
      </c>
      <c r="G60" s="1" t="s">
        <v>16</v>
      </c>
      <c r="H60" s="1">
        <v>0</v>
      </c>
      <c r="I60" s="3">
        <v>0</v>
      </c>
      <c r="J60" s="3">
        <f t="shared" si="2"/>
        <v>0</v>
      </c>
    </row>
    <row r="61" spans="2:10" x14ac:dyDescent="0.25">
      <c r="B61" s="1" t="s">
        <v>382</v>
      </c>
      <c r="C61" s="1" t="s">
        <v>382</v>
      </c>
      <c r="D61" s="1" t="s">
        <v>5</v>
      </c>
      <c r="E61" s="2" t="s">
        <v>380</v>
      </c>
      <c r="F61" s="1" t="s">
        <v>384</v>
      </c>
      <c r="G61" s="1" t="s">
        <v>16</v>
      </c>
      <c r="H61" s="1">
        <v>0</v>
      </c>
      <c r="I61" s="3">
        <v>0</v>
      </c>
      <c r="J61" s="3">
        <f t="shared" si="2"/>
        <v>0</v>
      </c>
    </row>
    <row r="62" spans="2:10" x14ac:dyDescent="0.25">
      <c r="B62" s="1" t="s">
        <v>168</v>
      </c>
      <c r="C62" s="1" t="s">
        <v>168</v>
      </c>
      <c r="D62" s="1" t="s">
        <v>5</v>
      </c>
      <c r="E62" s="2" t="s">
        <v>169</v>
      </c>
      <c r="F62" s="1"/>
      <c r="G62" s="1" t="s">
        <v>137</v>
      </c>
      <c r="H62" s="1">
        <v>3</v>
      </c>
      <c r="I62" s="3">
        <f>1+1</f>
        <v>2</v>
      </c>
      <c r="J62" s="3">
        <f t="shared" si="2"/>
        <v>1</v>
      </c>
    </row>
    <row r="63" spans="2:10" x14ac:dyDescent="0.25">
      <c r="B63" s="1" t="s">
        <v>262</v>
      </c>
      <c r="C63" s="1" t="s">
        <v>262</v>
      </c>
      <c r="D63" s="1" t="s">
        <v>5</v>
      </c>
      <c r="E63" s="2" t="s">
        <v>261</v>
      </c>
      <c r="F63" s="1"/>
      <c r="G63" s="1" t="s">
        <v>40</v>
      </c>
      <c r="H63" s="1">
        <f>1+1</f>
        <v>2</v>
      </c>
      <c r="I63" s="3">
        <f>1+1</f>
        <v>2</v>
      </c>
      <c r="J63" s="3">
        <f t="shared" si="2"/>
        <v>0</v>
      </c>
    </row>
    <row r="64" spans="2:10" x14ac:dyDescent="0.25">
      <c r="B64" s="1" t="s">
        <v>316</v>
      </c>
      <c r="C64" s="1" t="s">
        <v>316</v>
      </c>
      <c r="D64" s="1" t="s">
        <v>5</v>
      </c>
      <c r="E64" s="2" t="s">
        <v>317</v>
      </c>
      <c r="F64" s="1" t="s">
        <v>25</v>
      </c>
      <c r="G64" s="1" t="s">
        <v>318</v>
      </c>
      <c r="H64" s="1">
        <v>10</v>
      </c>
      <c r="I64" s="3">
        <v>2</v>
      </c>
      <c r="J64" s="3">
        <f t="shared" si="2"/>
        <v>8</v>
      </c>
    </row>
    <row r="65" spans="2:10" x14ac:dyDescent="0.25">
      <c r="B65" s="10" t="s">
        <v>347</v>
      </c>
      <c r="C65" s="10" t="s">
        <v>347</v>
      </c>
      <c r="D65" s="10" t="s">
        <v>5</v>
      </c>
      <c r="E65" s="11" t="s">
        <v>148</v>
      </c>
      <c r="F65" s="10" t="s">
        <v>346</v>
      </c>
      <c r="G65" s="10" t="s">
        <v>348</v>
      </c>
      <c r="H65" s="10">
        <v>0</v>
      </c>
      <c r="I65" s="12">
        <v>0</v>
      </c>
      <c r="J65" s="3">
        <f t="shared" si="2"/>
        <v>0</v>
      </c>
    </row>
    <row r="66" spans="2:10" x14ac:dyDescent="0.25">
      <c r="B66" s="1" t="s">
        <v>167</v>
      </c>
      <c r="C66" s="1" t="s">
        <v>167</v>
      </c>
      <c r="D66" s="1" t="s">
        <v>5</v>
      </c>
      <c r="E66" s="2" t="s">
        <v>148</v>
      </c>
      <c r="F66" s="1" t="s">
        <v>166</v>
      </c>
      <c r="G66" s="1" t="s">
        <v>137</v>
      </c>
      <c r="H66" s="1">
        <v>2</v>
      </c>
      <c r="I66" s="3"/>
      <c r="J66" s="3">
        <f t="shared" si="2"/>
        <v>2</v>
      </c>
    </row>
    <row r="67" spans="2:10" x14ac:dyDescent="0.25">
      <c r="B67" s="10" t="s">
        <v>230</v>
      </c>
      <c r="C67" s="10" t="s">
        <v>230</v>
      </c>
      <c r="D67" s="10" t="s">
        <v>5</v>
      </c>
      <c r="E67" s="11" t="s">
        <v>148</v>
      </c>
      <c r="F67" s="10" t="s">
        <v>231</v>
      </c>
      <c r="G67" s="10" t="s">
        <v>229</v>
      </c>
      <c r="H67" s="10">
        <v>3</v>
      </c>
      <c r="I67" s="12">
        <v>1</v>
      </c>
      <c r="J67" s="3">
        <f t="shared" si="2"/>
        <v>2</v>
      </c>
    </row>
    <row r="68" spans="2:10" s="13" customFormat="1" x14ac:dyDescent="0.25">
      <c r="B68" s="10" t="s">
        <v>225</v>
      </c>
      <c r="C68" s="10" t="s">
        <v>225</v>
      </c>
      <c r="D68" s="10" t="s">
        <v>5</v>
      </c>
      <c r="E68" s="11" t="s">
        <v>148</v>
      </c>
      <c r="F68" s="10" t="s">
        <v>226</v>
      </c>
      <c r="G68" s="10" t="s">
        <v>137</v>
      </c>
      <c r="H68" s="10">
        <v>7</v>
      </c>
      <c r="I68" s="12">
        <f>1+1+1+1+1</f>
        <v>5</v>
      </c>
      <c r="J68" s="3">
        <f t="shared" si="2"/>
        <v>2</v>
      </c>
    </row>
    <row r="69" spans="2:10" s="13" customFormat="1" x14ac:dyDescent="0.25">
      <c r="B69" s="10" t="s">
        <v>227</v>
      </c>
      <c r="C69" s="10" t="s">
        <v>227</v>
      </c>
      <c r="D69" s="10" t="s">
        <v>5</v>
      </c>
      <c r="E69" s="11" t="s">
        <v>148</v>
      </c>
      <c r="F69" s="10" t="s">
        <v>228</v>
      </c>
      <c r="G69" s="10" t="s">
        <v>229</v>
      </c>
      <c r="H69" s="10">
        <v>5</v>
      </c>
      <c r="I69" s="12">
        <f>1+1</f>
        <v>2</v>
      </c>
      <c r="J69" s="3">
        <f t="shared" si="2"/>
        <v>3</v>
      </c>
    </row>
    <row r="70" spans="2:10" s="13" customFormat="1" x14ac:dyDescent="0.25">
      <c r="B70" s="1" t="s">
        <v>154</v>
      </c>
      <c r="C70" s="1" t="s">
        <v>154</v>
      </c>
      <c r="D70" s="1" t="s">
        <v>5</v>
      </c>
      <c r="E70" s="2" t="s">
        <v>148</v>
      </c>
      <c r="F70" s="1" t="s">
        <v>155</v>
      </c>
      <c r="G70" s="1" t="s">
        <v>147</v>
      </c>
      <c r="H70" s="1">
        <v>5</v>
      </c>
      <c r="I70" s="3"/>
      <c r="J70" s="3">
        <f t="shared" si="2"/>
        <v>5</v>
      </c>
    </row>
    <row r="71" spans="2:10" x14ac:dyDescent="0.25">
      <c r="B71" s="10" t="s">
        <v>223</v>
      </c>
      <c r="C71" s="10" t="s">
        <v>223</v>
      </c>
      <c r="D71" s="10" t="s">
        <v>5</v>
      </c>
      <c r="E71" s="11" t="s">
        <v>148</v>
      </c>
      <c r="F71" s="10" t="s">
        <v>224</v>
      </c>
      <c r="G71" s="10" t="s">
        <v>137</v>
      </c>
      <c r="H71" s="10">
        <v>21</v>
      </c>
      <c r="I71" s="12">
        <f>2+1+1+2+1+1+1+1+1+2+1+1+1</f>
        <v>16</v>
      </c>
      <c r="J71" s="3">
        <f t="shared" si="2"/>
        <v>5</v>
      </c>
    </row>
    <row r="72" spans="2:10" x14ac:dyDescent="0.25">
      <c r="B72" s="1" t="s">
        <v>146</v>
      </c>
      <c r="C72" s="1" t="s">
        <v>146</v>
      </c>
      <c r="D72" s="1" t="s">
        <v>5</v>
      </c>
      <c r="E72" s="2" t="s">
        <v>148</v>
      </c>
      <c r="F72" s="1" t="s">
        <v>149</v>
      </c>
      <c r="G72" s="1" t="s">
        <v>147</v>
      </c>
      <c r="H72" s="1">
        <v>45</v>
      </c>
      <c r="I72" s="3"/>
      <c r="J72" s="3">
        <f t="shared" si="2"/>
        <v>45</v>
      </c>
    </row>
    <row r="73" spans="2:10" x14ac:dyDescent="0.25">
      <c r="B73" s="1" t="s">
        <v>150</v>
      </c>
      <c r="C73" s="1" t="s">
        <v>150</v>
      </c>
      <c r="D73" s="1" t="s">
        <v>5</v>
      </c>
      <c r="E73" s="2" t="s">
        <v>148</v>
      </c>
      <c r="F73" s="1" t="s">
        <v>151</v>
      </c>
      <c r="G73" s="1" t="s">
        <v>147</v>
      </c>
      <c r="H73" s="1">
        <v>100</v>
      </c>
      <c r="I73" s="3"/>
      <c r="J73" s="3">
        <f t="shared" si="2"/>
        <v>100</v>
      </c>
    </row>
    <row r="74" spans="2:10" x14ac:dyDescent="0.25">
      <c r="B74" s="1" t="s">
        <v>152</v>
      </c>
      <c r="C74" s="1" t="s">
        <v>152</v>
      </c>
      <c r="D74" s="1" t="s">
        <v>5</v>
      </c>
      <c r="E74" s="2" t="s">
        <v>148</v>
      </c>
      <c r="F74" s="1" t="s">
        <v>153</v>
      </c>
      <c r="G74" s="1" t="s">
        <v>147</v>
      </c>
      <c r="H74" s="1">
        <v>100</v>
      </c>
      <c r="I74" s="3"/>
      <c r="J74" s="3">
        <f t="shared" si="2"/>
        <v>100</v>
      </c>
    </row>
    <row r="75" spans="2:10" x14ac:dyDescent="0.25">
      <c r="B75" s="1" t="s">
        <v>296</v>
      </c>
      <c r="C75" s="1" t="s">
        <v>296</v>
      </c>
      <c r="D75" s="1" t="s">
        <v>12</v>
      </c>
      <c r="E75" s="2" t="s">
        <v>297</v>
      </c>
      <c r="F75" s="1"/>
      <c r="G75" s="1" t="s">
        <v>16</v>
      </c>
      <c r="H75" s="1">
        <v>6</v>
      </c>
      <c r="I75" s="3">
        <v>3</v>
      </c>
      <c r="J75" s="3">
        <f t="shared" si="2"/>
        <v>3</v>
      </c>
    </row>
    <row r="76" spans="2:10" x14ac:dyDescent="0.25">
      <c r="B76" s="1" t="s">
        <v>38</v>
      </c>
      <c r="C76" s="1" t="s">
        <v>38</v>
      </c>
      <c r="D76" s="1" t="s">
        <v>5</v>
      </c>
      <c r="E76" s="2" t="s">
        <v>39</v>
      </c>
      <c r="F76" s="1"/>
      <c r="G76" s="1" t="s">
        <v>40</v>
      </c>
      <c r="H76" s="1">
        <v>8</v>
      </c>
      <c r="I76" s="3">
        <v>1</v>
      </c>
      <c r="J76" s="3">
        <f t="shared" si="2"/>
        <v>7</v>
      </c>
    </row>
    <row r="77" spans="2:10" x14ac:dyDescent="0.25">
      <c r="B77" s="1" t="s">
        <v>181</v>
      </c>
      <c r="C77" s="1" t="s">
        <v>181</v>
      </c>
      <c r="D77" s="1" t="s">
        <v>12</v>
      </c>
      <c r="E77" s="2" t="s">
        <v>178</v>
      </c>
      <c r="F77" s="1" t="s">
        <v>180</v>
      </c>
      <c r="G77" s="1" t="s">
        <v>137</v>
      </c>
      <c r="H77" s="1">
        <v>1</v>
      </c>
      <c r="I77" s="3">
        <v>1</v>
      </c>
      <c r="J77" s="3">
        <f t="shared" si="2"/>
        <v>0</v>
      </c>
    </row>
    <row r="78" spans="2:10" x14ac:dyDescent="0.25">
      <c r="B78" s="1" t="s">
        <v>305</v>
      </c>
      <c r="C78" s="1" t="s">
        <v>305</v>
      </c>
      <c r="D78" s="1" t="s">
        <v>12</v>
      </c>
      <c r="E78" s="2" t="s">
        <v>178</v>
      </c>
      <c r="F78" s="1" t="s">
        <v>306</v>
      </c>
      <c r="G78" s="1" t="s">
        <v>304</v>
      </c>
      <c r="H78" s="1">
        <v>1</v>
      </c>
      <c r="I78" s="3">
        <v>1</v>
      </c>
      <c r="J78" s="3">
        <f t="shared" si="2"/>
        <v>0</v>
      </c>
    </row>
    <row r="79" spans="2:10" x14ac:dyDescent="0.25">
      <c r="B79" s="1" t="s">
        <v>302</v>
      </c>
      <c r="C79" s="1" t="s">
        <v>302</v>
      </c>
      <c r="D79" s="1" t="s">
        <v>12</v>
      </c>
      <c r="E79" s="2" t="s">
        <v>178</v>
      </c>
      <c r="F79" s="1" t="s">
        <v>303</v>
      </c>
      <c r="G79" s="1" t="s">
        <v>304</v>
      </c>
      <c r="H79" s="1">
        <v>1</v>
      </c>
      <c r="I79" s="25">
        <v>0.25</v>
      </c>
      <c r="J79" s="3">
        <f t="shared" si="2"/>
        <v>0.75</v>
      </c>
    </row>
    <row r="80" spans="2:10" x14ac:dyDescent="0.25">
      <c r="B80" s="1" t="s">
        <v>187</v>
      </c>
      <c r="C80" s="1" t="s">
        <v>187</v>
      </c>
      <c r="D80" s="1" t="s">
        <v>12</v>
      </c>
      <c r="E80" s="2" t="s">
        <v>178</v>
      </c>
      <c r="F80" s="1" t="s">
        <v>186</v>
      </c>
      <c r="G80" s="1" t="s">
        <v>137</v>
      </c>
      <c r="H80" s="1">
        <v>4</v>
      </c>
      <c r="I80" s="3">
        <f>1+1</f>
        <v>2</v>
      </c>
      <c r="J80" s="3">
        <f t="shared" si="2"/>
        <v>2</v>
      </c>
    </row>
    <row r="81" spans="2:10" x14ac:dyDescent="0.25">
      <c r="B81" s="1" t="s">
        <v>299</v>
      </c>
      <c r="C81" s="1" t="s">
        <v>299</v>
      </c>
      <c r="D81" s="1" t="s">
        <v>12</v>
      </c>
      <c r="E81" s="2" t="s">
        <v>178</v>
      </c>
      <c r="F81" s="1" t="s">
        <v>192</v>
      </c>
      <c r="G81" s="1" t="s">
        <v>137</v>
      </c>
      <c r="H81" s="1">
        <v>2</v>
      </c>
      <c r="I81" s="3"/>
      <c r="J81" s="3">
        <f t="shared" si="2"/>
        <v>2</v>
      </c>
    </row>
    <row r="82" spans="2:10" x14ac:dyDescent="0.25">
      <c r="B82" s="1" t="s">
        <v>189</v>
      </c>
      <c r="C82" s="1" t="s">
        <v>189</v>
      </c>
      <c r="D82" s="1" t="s">
        <v>12</v>
      </c>
      <c r="E82" s="2" t="s">
        <v>178</v>
      </c>
      <c r="F82" s="1" t="s">
        <v>188</v>
      </c>
      <c r="G82" s="1" t="s">
        <v>137</v>
      </c>
      <c r="H82" s="1">
        <v>5</v>
      </c>
      <c r="I82" s="3">
        <v>2</v>
      </c>
      <c r="J82" s="3">
        <f t="shared" si="2"/>
        <v>3</v>
      </c>
    </row>
    <row r="83" spans="2:10" x14ac:dyDescent="0.25">
      <c r="B83" s="1" t="s">
        <v>185</v>
      </c>
      <c r="C83" s="1" t="s">
        <v>185</v>
      </c>
      <c r="D83" s="1" t="s">
        <v>12</v>
      </c>
      <c r="E83" s="2" t="s">
        <v>178</v>
      </c>
      <c r="F83" s="1" t="s">
        <v>300</v>
      </c>
      <c r="G83" s="1" t="s">
        <v>137</v>
      </c>
      <c r="H83" s="1">
        <v>10</v>
      </c>
      <c r="I83" s="3">
        <v>5</v>
      </c>
      <c r="J83" s="3">
        <f t="shared" si="2"/>
        <v>5</v>
      </c>
    </row>
    <row r="84" spans="2:10" x14ac:dyDescent="0.25">
      <c r="B84" s="1" t="s">
        <v>191</v>
      </c>
      <c r="C84" s="1" t="s">
        <v>191</v>
      </c>
      <c r="D84" s="1" t="s">
        <v>12</v>
      </c>
      <c r="E84" s="2" t="s">
        <v>178</v>
      </c>
      <c r="F84" s="1" t="s">
        <v>190</v>
      </c>
      <c r="G84" s="1" t="s">
        <v>137</v>
      </c>
      <c r="H84" s="1">
        <v>6</v>
      </c>
      <c r="I84" s="3"/>
      <c r="J84" s="3">
        <f t="shared" si="2"/>
        <v>6</v>
      </c>
    </row>
    <row r="85" spans="2:10" x14ac:dyDescent="0.25">
      <c r="B85" s="1" t="s">
        <v>182</v>
      </c>
      <c r="C85" s="1" t="s">
        <v>182</v>
      </c>
      <c r="D85" s="1" t="s">
        <v>12</v>
      </c>
      <c r="E85" s="2" t="s">
        <v>178</v>
      </c>
      <c r="F85" s="1" t="s">
        <v>80</v>
      </c>
      <c r="G85" s="1" t="s">
        <v>137</v>
      </c>
      <c r="H85" s="1">
        <v>10</v>
      </c>
      <c r="I85" s="3">
        <f>1+1</f>
        <v>2</v>
      </c>
      <c r="J85" s="3">
        <f t="shared" si="2"/>
        <v>8</v>
      </c>
    </row>
    <row r="86" spans="2:10" x14ac:dyDescent="0.25">
      <c r="B86" s="1" t="s">
        <v>177</v>
      </c>
      <c r="C86" s="1" t="s">
        <v>177</v>
      </c>
      <c r="D86" s="1" t="s">
        <v>12</v>
      </c>
      <c r="E86" s="2" t="s">
        <v>178</v>
      </c>
      <c r="F86" s="1" t="s">
        <v>179</v>
      </c>
      <c r="G86" s="1" t="s">
        <v>147</v>
      </c>
      <c r="H86" s="1">
        <v>18</v>
      </c>
      <c r="I86" s="3"/>
      <c r="J86" s="3">
        <f t="shared" si="2"/>
        <v>18</v>
      </c>
    </row>
    <row r="87" spans="2:10" x14ac:dyDescent="0.25">
      <c r="B87" s="1" t="s">
        <v>363</v>
      </c>
      <c r="C87" s="1" t="s">
        <v>363</v>
      </c>
      <c r="D87" s="1" t="s">
        <v>12</v>
      </c>
      <c r="E87" s="2" t="s">
        <v>121</v>
      </c>
      <c r="F87" s="1" t="s">
        <v>361</v>
      </c>
      <c r="G87" s="1" t="s">
        <v>16</v>
      </c>
      <c r="H87" s="1">
        <v>1</v>
      </c>
      <c r="I87" s="3">
        <v>1</v>
      </c>
      <c r="J87" s="3">
        <f t="shared" si="2"/>
        <v>0</v>
      </c>
    </row>
    <row r="88" spans="2:10" x14ac:dyDescent="0.25">
      <c r="B88" s="1" t="s">
        <v>120</v>
      </c>
      <c r="C88" s="1" t="s">
        <v>120</v>
      </c>
      <c r="D88" s="1" t="s">
        <v>12</v>
      </c>
      <c r="E88" s="2" t="s">
        <v>121</v>
      </c>
      <c r="F88" s="1" t="s">
        <v>362</v>
      </c>
      <c r="G88" s="1" t="s">
        <v>16</v>
      </c>
      <c r="H88" s="1">
        <v>5</v>
      </c>
      <c r="I88" s="3"/>
      <c r="J88" s="3">
        <f t="shared" ref="J88:J108" si="3">H88-I88</f>
        <v>5</v>
      </c>
    </row>
    <row r="89" spans="2:10" x14ac:dyDescent="0.25">
      <c r="B89" s="1" t="s">
        <v>413</v>
      </c>
      <c r="C89" s="1" t="s">
        <v>413</v>
      </c>
      <c r="D89" s="1" t="s">
        <v>5</v>
      </c>
      <c r="E89" s="2" t="s">
        <v>123</v>
      </c>
      <c r="F89" s="1" t="s">
        <v>25</v>
      </c>
      <c r="G89" s="1" t="s">
        <v>16</v>
      </c>
      <c r="H89" s="1">
        <v>3</v>
      </c>
      <c r="I89" s="3">
        <v>2</v>
      </c>
      <c r="J89" s="3">
        <f t="shared" si="3"/>
        <v>1</v>
      </c>
    </row>
    <row r="90" spans="2:10" s="13" customFormat="1" x14ac:dyDescent="0.25">
      <c r="B90" s="1" t="s">
        <v>125</v>
      </c>
      <c r="C90" s="1" t="s">
        <v>125</v>
      </c>
      <c r="D90" s="1" t="s">
        <v>5</v>
      </c>
      <c r="E90" s="2" t="s">
        <v>123</v>
      </c>
      <c r="F90" s="1" t="s">
        <v>289</v>
      </c>
      <c r="G90" s="1" t="s">
        <v>16</v>
      </c>
      <c r="H90" s="1">
        <v>12</v>
      </c>
      <c r="I90" s="3">
        <v>6</v>
      </c>
      <c r="J90" s="3">
        <f t="shared" si="3"/>
        <v>6</v>
      </c>
    </row>
    <row r="91" spans="2:10" s="13" customFormat="1" x14ac:dyDescent="0.25">
      <c r="B91" s="1" t="s">
        <v>437</v>
      </c>
      <c r="C91" s="1" t="s">
        <v>437</v>
      </c>
      <c r="D91" s="1" t="s">
        <v>5</v>
      </c>
      <c r="E91" s="2" t="s">
        <v>123</v>
      </c>
      <c r="F91" s="1" t="s">
        <v>126</v>
      </c>
      <c r="G91" s="1" t="s">
        <v>16</v>
      </c>
      <c r="H91" s="1">
        <f>75-6</f>
        <v>69</v>
      </c>
      <c r="I91" s="3">
        <f>6+6+6+6+6+3+6+6+6</f>
        <v>51</v>
      </c>
      <c r="J91" s="3">
        <f t="shared" si="3"/>
        <v>18</v>
      </c>
    </row>
    <row r="92" spans="2:10" s="13" customFormat="1" x14ac:dyDescent="0.25">
      <c r="B92" s="1" t="s">
        <v>122</v>
      </c>
      <c r="C92" s="1" t="s">
        <v>122</v>
      </c>
      <c r="D92" s="1" t="s">
        <v>5</v>
      </c>
      <c r="E92" s="2" t="s">
        <v>123</v>
      </c>
      <c r="F92" s="1" t="s">
        <v>124</v>
      </c>
      <c r="G92" s="1" t="s">
        <v>16</v>
      </c>
      <c r="H92" s="1">
        <f>77-6</f>
        <v>71</v>
      </c>
      <c r="I92" s="3">
        <f>6+6+6+6</f>
        <v>24</v>
      </c>
      <c r="J92" s="3">
        <f t="shared" si="3"/>
        <v>47</v>
      </c>
    </row>
    <row r="93" spans="2:10" s="13" customFormat="1" x14ac:dyDescent="0.25">
      <c r="B93" s="1" t="s">
        <v>17</v>
      </c>
      <c r="C93" s="1" t="s">
        <v>17</v>
      </c>
      <c r="D93" s="1" t="s">
        <v>12</v>
      </c>
      <c r="E93" s="2" t="s">
        <v>14</v>
      </c>
      <c r="F93" s="1" t="s">
        <v>18</v>
      </c>
      <c r="G93" s="1" t="s">
        <v>16</v>
      </c>
      <c r="H93" s="1">
        <v>1</v>
      </c>
      <c r="I93" s="3">
        <v>1</v>
      </c>
      <c r="J93" s="3">
        <f t="shared" si="3"/>
        <v>0</v>
      </c>
    </row>
    <row r="94" spans="2:10" x14ac:dyDescent="0.25">
      <c r="B94" s="1" t="s">
        <v>21</v>
      </c>
      <c r="C94" s="1" t="s">
        <v>21</v>
      </c>
      <c r="D94" s="1" t="s">
        <v>12</v>
      </c>
      <c r="E94" s="2" t="s">
        <v>14</v>
      </c>
      <c r="F94" s="1" t="s">
        <v>22</v>
      </c>
      <c r="G94" s="1" t="s">
        <v>16</v>
      </c>
      <c r="H94" s="1">
        <v>1</v>
      </c>
      <c r="I94" s="3">
        <v>1</v>
      </c>
      <c r="J94" s="3">
        <f t="shared" si="3"/>
        <v>0</v>
      </c>
    </row>
    <row r="95" spans="2:10" x14ac:dyDescent="0.25">
      <c r="B95" s="1" t="s">
        <v>19</v>
      </c>
      <c r="C95" s="1" t="s">
        <v>19</v>
      </c>
      <c r="D95" s="1" t="s">
        <v>12</v>
      </c>
      <c r="E95" s="2" t="s">
        <v>14</v>
      </c>
      <c r="F95" s="26" t="s">
        <v>20</v>
      </c>
      <c r="G95" s="1" t="s">
        <v>16</v>
      </c>
      <c r="H95" s="1">
        <v>5</v>
      </c>
      <c r="I95" s="3">
        <f>1+1+1</f>
        <v>3</v>
      </c>
      <c r="J95" s="3">
        <f t="shared" si="3"/>
        <v>2</v>
      </c>
    </row>
    <row r="96" spans="2:10" x14ac:dyDescent="0.25">
      <c r="B96" s="1" t="s">
        <v>13</v>
      </c>
      <c r="C96" s="1" t="s">
        <v>13</v>
      </c>
      <c r="D96" s="1" t="s">
        <v>12</v>
      </c>
      <c r="E96" s="2" t="s">
        <v>14</v>
      </c>
      <c r="F96" s="27" t="s">
        <v>15</v>
      </c>
      <c r="G96" s="1" t="s">
        <v>16</v>
      </c>
      <c r="H96" s="1">
        <v>3</v>
      </c>
      <c r="I96" s="3"/>
      <c r="J96" s="3">
        <f t="shared" si="3"/>
        <v>3</v>
      </c>
    </row>
    <row r="97" spans="2:11" x14ac:dyDescent="0.25">
      <c r="B97" s="10" t="s">
        <v>232</v>
      </c>
      <c r="C97" s="10" t="s">
        <v>232</v>
      </c>
      <c r="D97" s="10" t="s">
        <v>12</v>
      </c>
      <c r="E97" s="11" t="s">
        <v>233</v>
      </c>
      <c r="F97" s="35" t="s">
        <v>234</v>
      </c>
      <c r="G97" s="10" t="s">
        <v>16</v>
      </c>
      <c r="H97" s="10">
        <v>5</v>
      </c>
      <c r="I97" s="12">
        <v>1</v>
      </c>
      <c r="J97" s="3">
        <f t="shared" si="3"/>
        <v>4</v>
      </c>
    </row>
    <row r="98" spans="2:11" x14ac:dyDescent="0.25">
      <c r="B98" s="1" t="s">
        <v>371</v>
      </c>
      <c r="C98" s="1" t="s">
        <v>371</v>
      </c>
      <c r="D98" s="1" t="s">
        <v>5</v>
      </c>
      <c r="E98" s="2" t="s">
        <v>372</v>
      </c>
      <c r="F98" s="1"/>
      <c r="G98" s="1" t="s">
        <v>16</v>
      </c>
      <c r="H98" s="1">
        <v>0</v>
      </c>
      <c r="I98" s="3">
        <v>0</v>
      </c>
      <c r="J98" s="3">
        <f t="shared" si="3"/>
        <v>0</v>
      </c>
    </row>
    <row r="99" spans="2:11" x14ac:dyDescent="0.25">
      <c r="B99" s="1" t="s">
        <v>350</v>
      </c>
      <c r="C99" s="1" t="s">
        <v>350</v>
      </c>
      <c r="D99" s="1" t="s">
        <v>5</v>
      </c>
      <c r="E99" s="2" t="s">
        <v>82</v>
      </c>
      <c r="F99" s="1" t="s">
        <v>349</v>
      </c>
      <c r="G99" s="1" t="s">
        <v>26</v>
      </c>
      <c r="H99" s="1">
        <v>1</v>
      </c>
      <c r="I99" s="3">
        <v>1</v>
      </c>
      <c r="J99" s="3">
        <f t="shared" si="3"/>
        <v>0</v>
      </c>
    </row>
    <row r="100" spans="2:11" x14ac:dyDescent="0.25">
      <c r="B100" s="1" t="s">
        <v>81</v>
      </c>
      <c r="C100" s="1" t="s">
        <v>81</v>
      </c>
      <c r="D100" s="1" t="s">
        <v>5</v>
      </c>
      <c r="E100" s="2" t="s">
        <v>82</v>
      </c>
      <c r="F100" s="1" t="s">
        <v>83</v>
      </c>
      <c r="G100" s="1" t="s">
        <v>16</v>
      </c>
      <c r="H100" s="1">
        <v>1</v>
      </c>
      <c r="I100" s="3"/>
      <c r="J100" s="3">
        <f t="shared" si="3"/>
        <v>1</v>
      </c>
    </row>
    <row r="101" spans="2:11" x14ac:dyDescent="0.25">
      <c r="B101" s="1" t="s">
        <v>138</v>
      </c>
      <c r="C101" s="1" t="s">
        <v>138</v>
      </c>
      <c r="D101" s="1" t="s">
        <v>5</v>
      </c>
      <c r="E101" s="2" t="s">
        <v>139</v>
      </c>
      <c r="F101" s="1" t="s">
        <v>140</v>
      </c>
      <c r="G101" s="1" t="s">
        <v>16</v>
      </c>
      <c r="H101" s="1">
        <f>25+1</f>
        <v>26</v>
      </c>
      <c r="I101" s="3">
        <f>1+10</f>
        <v>11</v>
      </c>
      <c r="J101" s="3">
        <f t="shared" si="3"/>
        <v>15</v>
      </c>
      <c r="K101" s="4" t="s">
        <v>434</v>
      </c>
    </row>
    <row r="102" spans="2:11" x14ac:dyDescent="0.25">
      <c r="B102" s="1" t="s">
        <v>173</v>
      </c>
      <c r="C102" s="1" t="s">
        <v>173</v>
      </c>
      <c r="D102" s="1" t="s">
        <v>12</v>
      </c>
      <c r="E102" s="2" t="s">
        <v>174</v>
      </c>
      <c r="F102" s="1"/>
      <c r="G102" s="1" t="s">
        <v>16</v>
      </c>
      <c r="H102" s="1">
        <v>43</v>
      </c>
      <c r="I102" s="3"/>
      <c r="J102" s="3">
        <f t="shared" si="3"/>
        <v>43</v>
      </c>
    </row>
    <row r="103" spans="2:11" x14ac:dyDescent="0.25">
      <c r="B103" s="1" t="s">
        <v>404</v>
      </c>
      <c r="C103" s="1" t="s">
        <v>404</v>
      </c>
      <c r="D103" s="1" t="s">
        <v>5</v>
      </c>
      <c r="E103" s="2" t="s">
        <v>403</v>
      </c>
      <c r="F103" s="1" t="s">
        <v>405</v>
      </c>
      <c r="G103" s="1" t="s">
        <v>16</v>
      </c>
      <c r="H103" s="1">
        <v>0</v>
      </c>
      <c r="I103" s="3">
        <v>0</v>
      </c>
      <c r="J103" s="3">
        <f t="shared" si="3"/>
        <v>0</v>
      </c>
    </row>
    <row r="104" spans="2:11" x14ac:dyDescent="0.25">
      <c r="B104" s="1" t="s">
        <v>340</v>
      </c>
      <c r="C104" s="1" t="s">
        <v>340</v>
      </c>
      <c r="D104" s="1" t="s">
        <v>12</v>
      </c>
      <c r="E104" s="2" t="s">
        <v>341</v>
      </c>
      <c r="F104" s="1"/>
      <c r="G104" s="1" t="s">
        <v>304</v>
      </c>
      <c r="H104" s="1">
        <v>1</v>
      </c>
      <c r="I104" s="3">
        <v>1</v>
      </c>
      <c r="J104" s="3">
        <f t="shared" si="3"/>
        <v>0</v>
      </c>
    </row>
    <row r="105" spans="2:11" x14ac:dyDescent="0.25">
      <c r="B105" s="1" t="s">
        <v>351</v>
      </c>
      <c r="C105" s="1" t="s">
        <v>351</v>
      </c>
      <c r="D105" s="1" t="s">
        <v>5</v>
      </c>
      <c r="E105" s="2" t="s">
        <v>352</v>
      </c>
      <c r="F105" s="1" t="s">
        <v>353</v>
      </c>
      <c r="G105" s="1" t="s">
        <v>16</v>
      </c>
      <c r="H105" s="1">
        <v>4</v>
      </c>
      <c r="I105" s="3">
        <v>0</v>
      </c>
      <c r="J105" s="3">
        <f t="shared" si="3"/>
        <v>4</v>
      </c>
    </row>
    <row r="106" spans="2:11" x14ac:dyDescent="0.25">
      <c r="B106" s="1" t="s">
        <v>84</v>
      </c>
      <c r="C106" s="1" t="s">
        <v>84</v>
      </c>
      <c r="D106" s="1" t="s">
        <v>5</v>
      </c>
      <c r="E106" s="2" t="s">
        <v>85</v>
      </c>
      <c r="F106" s="1" t="s">
        <v>86</v>
      </c>
      <c r="G106" s="1" t="s">
        <v>40</v>
      </c>
      <c r="H106" s="1">
        <v>1</v>
      </c>
      <c r="I106" s="3">
        <v>1</v>
      </c>
      <c r="J106" s="3">
        <f t="shared" si="3"/>
        <v>0</v>
      </c>
    </row>
    <row r="107" spans="2:11" x14ac:dyDescent="0.25">
      <c r="B107" s="1" t="s">
        <v>131</v>
      </c>
      <c r="C107" s="1" t="s">
        <v>131</v>
      </c>
      <c r="D107" s="1" t="s">
        <v>5</v>
      </c>
      <c r="E107" s="2" t="s">
        <v>132</v>
      </c>
      <c r="F107" s="1"/>
      <c r="G107" s="1" t="s">
        <v>40</v>
      </c>
      <c r="H107" s="1">
        <v>3</v>
      </c>
      <c r="I107" s="3">
        <v>1</v>
      </c>
      <c r="J107" s="3">
        <f t="shared" si="3"/>
        <v>2</v>
      </c>
    </row>
    <row r="108" spans="2:11" x14ac:dyDescent="0.25">
      <c r="B108" s="1" t="s">
        <v>43</v>
      </c>
      <c r="C108" s="1" t="s">
        <v>43</v>
      </c>
      <c r="D108" s="1" t="s">
        <v>5</v>
      </c>
      <c r="E108" s="2" t="s">
        <v>44</v>
      </c>
      <c r="F108" s="1" t="s">
        <v>46</v>
      </c>
      <c r="G108" s="1" t="s">
        <v>16</v>
      </c>
      <c r="H108" s="1">
        <v>36</v>
      </c>
      <c r="I108" s="3">
        <v>1</v>
      </c>
      <c r="J108" s="3">
        <f t="shared" si="3"/>
        <v>35</v>
      </c>
    </row>
    <row r="109" spans="2:11" ht="30" x14ac:dyDescent="0.25">
      <c r="B109" s="1" t="s">
        <v>422</v>
      </c>
      <c r="C109" s="1" t="s">
        <v>422</v>
      </c>
      <c r="D109" s="1" t="s">
        <v>12</v>
      </c>
      <c r="E109" s="2" t="s">
        <v>421</v>
      </c>
      <c r="F109" s="1" t="s">
        <v>423</v>
      </c>
      <c r="G109" s="1" t="s">
        <v>16</v>
      </c>
      <c r="H109" s="1">
        <v>1</v>
      </c>
      <c r="I109" s="3">
        <v>1</v>
      </c>
      <c r="J109" s="3">
        <v>0</v>
      </c>
    </row>
    <row r="110" spans="2:11" x14ac:dyDescent="0.25">
      <c r="B110" s="1" t="s">
        <v>33</v>
      </c>
      <c r="C110" s="1" t="s">
        <v>33</v>
      </c>
      <c r="D110" s="1" t="s">
        <v>5</v>
      </c>
      <c r="E110" s="2" t="s">
        <v>34</v>
      </c>
      <c r="F110" s="1"/>
      <c r="G110" s="1" t="s">
        <v>16</v>
      </c>
      <c r="H110" s="1">
        <v>7</v>
      </c>
      <c r="I110" s="3">
        <f>1+1+1+1+1</f>
        <v>5</v>
      </c>
      <c r="J110" s="3">
        <f t="shared" ref="J110:J154" si="4">H110-I110</f>
        <v>2</v>
      </c>
    </row>
    <row r="111" spans="2:11" x14ac:dyDescent="0.25">
      <c r="B111" s="1" t="s">
        <v>41</v>
      </c>
      <c r="C111" s="1" t="s">
        <v>41</v>
      </c>
      <c r="D111" s="1" t="s">
        <v>5</v>
      </c>
      <c r="E111" s="2" t="s">
        <v>42</v>
      </c>
      <c r="F111" s="1" t="s">
        <v>45</v>
      </c>
      <c r="G111" s="1" t="s">
        <v>16</v>
      </c>
      <c r="H111" s="1">
        <v>1</v>
      </c>
      <c r="I111" s="3"/>
      <c r="J111" s="3">
        <f t="shared" si="4"/>
        <v>1</v>
      </c>
    </row>
    <row r="112" spans="2:11" x14ac:dyDescent="0.25">
      <c r="B112" s="1" t="s">
        <v>196</v>
      </c>
      <c r="C112" s="1" t="s">
        <v>196</v>
      </c>
      <c r="D112" s="1" t="s">
        <v>12</v>
      </c>
      <c r="E112" s="2" t="s">
        <v>197</v>
      </c>
      <c r="F112" s="1" t="s">
        <v>198</v>
      </c>
      <c r="G112" s="1" t="s">
        <v>26</v>
      </c>
      <c r="H112" s="1">
        <v>1</v>
      </c>
      <c r="I112" s="3"/>
      <c r="J112" s="3">
        <f t="shared" si="4"/>
        <v>1</v>
      </c>
    </row>
    <row r="113" spans="2:10" x14ac:dyDescent="0.25">
      <c r="B113" s="1" t="s">
        <v>360</v>
      </c>
      <c r="C113" s="1" t="s">
        <v>360</v>
      </c>
      <c r="D113" s="1" t="s">
        <v>5</v>
      </c>
      <c r="E113" s="2" t="s">
        <v>358</v>
      </c>
      <c r="F113" s="1" t="s">
        <v>359</v>
      </c>
      <c r="G113" s="1" t="s">
        <v>348</v>
      </c>
      <c r="H113" s="1">
        <v>200</v>
      </c>
      <c r="I113" s="3">
        <v>200</v>
      </c>
      <c r="J113" s="3">
        <f t="shared" si="4"/>
        <v>0</v>
      </c>
    </row>
    <row r="114" spans="2:10" x14ac:dyDescent="0.25">
      <c r="B114" s="1" t="s">
        <v>378</v>
      </c>
      <c r="C114" s="1" t="s">
        <v>378</v>
      </c>
      <c r="D114" s="1" t="s">
        <v>12</v>
      </c>
      <c r="E114" s="2" t="s">
        <v>379</v>
      </c>
      <c r="F114" s="1"/>
      <c r="G114" s="1" t="s">
        <v>16</v>
      </c>
      <c r="H114" s="1">
        <v>10</v>
      </c>
      <c r="I114" s="3">
        <v>10</v>
      </c>
      <c r="J114" s="3">
        <f t="shared" si="4"/>
        <v>0</v>
      </c>
    </row>
    <row r="115" spans="2:10" x14ac:dyDescent="0.25">
      <c r="B115" s="1" t="s">
        <v>293</v>
      </c>
      <c r="C115" s="1" t="s">
        <v>293</v>
      </c>
      <c r="D115" s="1" t="s">
        <v>12</v>
      </c>
      <c r="E115" s="2" t="s">
        <v>294</v>
      </c>
      <c r="F115" s="1"/>
      <c r="G115" s="1" t="s">
        <v>16</v>
      </c>
      <c r="H115" s="1">
        <v>6</v>
      </c>
      <c r="I115" s="3">
        <v>6</v>
      </c>
      <c r="J115" s="3">
        <f t="shared" si="4"/>
        <v>0</v>
      </c>
    </row>
    <row r="116" spans="2:10" x14ac:dyDescent="0.25">
      <c r="B116" s="1" t="s">
        <v>399</v>
      </c>
      <c r="C116" s="1" t="s">
        <v>399</v>
      </c>
      <c r="D116" s="1" t="s">
        <v>5</v>
      </c>
      <c r="E116" s="2" t="s">
        <v>398</v>
      </c>
      <c r="F116" s="1" t="s">
        <v>400</v>
      </c>
      <c r="G116" s="1" t="s">
        <v>16</v>
      </c>
      <c r="H116" s="1">
        <v>0</v>
      </c>
      <c r="I116" s="3">
        <v>0</v>
      </c>
      <c r="J116" s="3">
        <f t="shared" si="4"/>
        <v>0</v>
      </c>
    </row>
    <row r="117" spans="2:10" ht="30" x14ac:dyDescent="0.25">
      <c r="B117" s="10" t="s">
        <v>55</v>
      </c>
      <c r="C117" s="10" t="s">
        <v>55</v>
      </c>
      <c r="D117" s="10" t="s">
        <v>5</v>
      </c>
      <c r="E117" s="11" t="s">
        <v>255</v>
      </c>
      <c r="F117" s="10" t="s">
        <v>32</v>
      </c>
      <c r="G117" s="10" t="s">
        <v>16</v>
      </c>
      <c r="H117" s="10">
        <v>5</v>
      </c>
      <c r="I117" s="12">
        <v>1</v>
      </c>
      <c r="J117" s="12">
        <f t="shared" si="4"/>
        <v>4</v>
      </c>
    </row>
    <row r="118" spans="2:10" x14ac:dyDescent="0.25">
      <c r="B118" s="10" t="s">
        <v>256</v>
      </c>
      <c r="C118" s="10" t="s">
        <v>256</v>
      </c>
      <c r="D118" s="10" t="s">
        <v>5</v>
      </c>
      <c r="E118" s="11" t="s">
        <v>53</v>
      </c>
      <c r="F118" s="10" t="s">
        <v>32</v>
      </c>
      <c r="G118" s="10" t="s">
        <v>16</v>
      </c>
      <c r="H118" s="10">
        <v>2</v>
      </c>
      <c r="I118" s="12">
        <v>2</v>
      </c>
      <c r="J118" s="12">
        <f t="shared" si="4"/>
        <v>0</v>
      </c>
    </row>
    <row r="119" spans="2:10" x14ac:dyDescent="0.25">
      <c r="B119" s="10" t="s">
        <v>257</v>
      </c>
      <c r="C119" s="10" t="s">
        <v>257</v>
      </c>
      <c r="D119" s="10" t="s">
        <v>5</v>
      </c>
      <c r="E119" s="11" t="s">
        <v>53</v>
      </c>
      <c r="F119" s="10" t="s">
        <v>30</v>
      </c>
      <c r="G119" s="10" t="s">
        <v>16</v>
      </c>
      <c r="H119" s="10">
        <v>1</v>
      </c>
      <c r="I119" s="12">
        <v>1</v>
      </c>
      <c r="J119" s="12">
        <f t="shared" si="4"/>
        <v>0</v>
      </c>
    </row>
    <row r="120" spans="2:10" x14ac:dyDescent="0.25">
      <c r="B120" s="1" t="s">
        <v>94</v>
      </c>
      <c r="C120" s="1" t="s">
        <v>94</v>
      </c>
      <c r="D120" s="1" t="s">
        <v>5</v>
      </c>
      <c r="E120" s="2" t="s">
        <v>95</v>
      </c>
      <c r="F120" s="1"/>
      <c r="G120" s="1" t="s">
        <v>16</v>
      </c>
      <c r="H120" s="1">
        <v>1</v>
      </c>
      <c r="I120" s="3"/>
      <c r="J120" s="3">
        <f t="shared" si="4"/>
        <v>1</v>
      </c>
    </row>
    <row r="121" spans="2:10" x14ac:dyDescent="0.25">
      <c r="B121" s="1" t="s">
        <v>135</v>
      </c>
      <c r="C121" s="1" t="s">
        <v>135</v>
      </c>
      <c r="D121" s="1" t="s">
        <v>12</v>
      </c>
      <c r="E121" s="2" t="s">
        <v>136</v>
      </c>
      <c r="F121" s="1"/>
      <c r="G121" s="1" t="s">
        <v>137</v>
      </c>
      <c r="H121" s="1">
        <v>19</v>
      </c>
      <c r="I121" s="3">
        <f>1+1+1+1+1</f>
        <v>5</v>
      </c>
      <c r="J121" s="3">
        <f t="shared" si="4"/>
        <v>14</v>
      </c>
    </row>
    <row r="122" spans="2:10" x14ac:dyDescent="0.25">
      <c r="B122" s="1" t="s">
        <v>175</v>
      </c>
      <c r="C122" s="1" t="s">
        <v>175</v>
      </c>
      <c r="D122" s="1" t="s">
        <v>12</v>
      </c>
      <c r="E122" s="2" t="s">
        <v>171</v>
      </c>
      <c r="F122" s="1" t="s">
        <v>176</v>
      </c>
      <c r="G122" s="1" t="s">
        <v>137</v>
      </c>
      <c r="H122" s="1">
        <v>1</v>
      </c>
      <c r="I122" s="3"/>
      <c r="J122" s="3">
        <f t="shared" si="4"/>
        <v>1</v>
      </c>
    </row>
    <row r="123" spans="2:10" x14ac:dyDescent="0.25">
      <c r="B123" s="1" t="s">
        <v>170</v>
      </c>
      <c r="C123" s="1" t="s">
        <v>170</v>
      </c>
      <c r="D123" s="1" t="s">
        <v>12</v>
      </c>
      <c r="E123" s="2" t="s">
        <v>171</v>
      </c>
      <c r="F123" s="1" t="s">
        <v>172</v>
      </c>
      <c r="G123" s="1" t="s">
        <v>16</v>
      </c>
      <c r="H123" s="1">
        <v>14</v>
      </c>
      <c r="I123" s="3"/>
      <c r="J123" s="3">
        <f t="shared" si="4"/>
        <v>14</v>
      </c>
    </row>
    <row r="124" spans="2:10" ht="30" x14ac:dyDescent="0.25">
      <c r="B124" s="1" t="s">
        <v>49</v>
      </c>
      <c r="C124" s="1" t="s">
        <v>49</v>
      </c>
      <c r="D124" s="1" t="s">
        <v>5</v>
      </c>
      <c r="E124" s="2" t="s">
        <v>48</v>
      </c>
      <c r="F124" s="1" t="s">
        <v>32</v>
      </c>
      <c r="G124" s="1" t="s">
        <v>16</v>
      </c>
      <c r="H124" s="1">
        <v>6</v>
      </c>
      <c r="I124" s="3"/>
      <c r="J124" s="3">
        <f t="shared" si="4"/>
        <v>6</v>
      </c>
    </row>
    <row r="125" spans="2:10" ht="30" x14ac:dyDescent="0.25">
      <c r="B125" s="1" t="s">
        <v>47</v>
      </c>
      <c r="C125" s="1" t="s">
        <v>47</v>
      </c>
      <c r="D125" s="1" t="s">
        <v>5</v>
      </c>
      <c r="E125" s="2" t="s">
        <v>48</v>
      </c>
      <c r="F125" s="1" t="s">
        <v>28</v>
      </c>
      <c r="G125" s="1" t="s">
        <v>16</v>
      </c>
      <c r="H125" s="1">
        <v>10</v>
      </c>
      <c r="I125" s="3"/>
      <c r="J125" s="3">
        <f t="shared" si="4"/>
        <v>10</v>
      </c>
    </row>
    <row r="126" spans="2:10" x14ac:dyDescent="0.25">
      <c r="B126" s="1" t="s">
        <v>52</v>
      </c>
      <c r="C126" s="1" t="s">
        <v>52</v>
      </c>
      <c r="D126" s="1" t="s">
        <v>5</v>
      </c>
      <c r="E126" s="2" t="s">
        <v>51</v>
      </c>
      <c r="F126" s="1" t="s">
        <v>32</v>
      </c>
      <c r="G126" s="1" t="s">
        <v>16</v>
      </c>
      <c r="H126" s="1">
        <v>5</v>
      </c>
      <c r="I126" s="3"/>
      <c r="J126" s="3">
        <f t="shared" si="4"/>
        <v>5</v>
      </c>
    </row>
    <row r="127" spans="2:10" x14ac:dyDescent="0.25">
      <c r="B127" s="1" t="s">
        <v>50</v>
      </c>
      <c r="C127" s="1" t="s">
        <v>50</v>
      </c>
      <c r="D127" s="1" t="s">
        <v>5</v>
      </c>
      <c r="E127" s="2" t="s">
        <v>51</v>
      </c>
      <c r="F127" s="1" t="s">
        <v>28</v>
      </c>
      <c r="G127" s="1" t="s">
        <v>16</v>
      </c>
      <c r="H127" s="1">
        <v>8</v>
      </c>
      <c r="I127" s="3"/>
      <c r="J127" s="3">
        <f t="shared" si="4"/>
        <v>8</v>
      </c>
    </row>
    <row r="128" spans="2:10" ht="30" x14ac:dyDescent="0.25">
      <c r="B128" s="1" t="s">
        <v>260</v>
      </c>
      <c r="C128" s="1" t="s">
        <v>260</v>
      </c>
      <c r="D128" s="1" t="s">
        <v>5</v>
      </c>
      <c r="E128" s="2" t="s">
        <v>259</v>
      </c>
      <c r="F128" s="1" t="s">
        <v>258</v>
      </c>
      <c r="G128" s="1" t="s">
        <v>16</v>
      </c>
      <c r="H128" s="1">
        <v>1</v>
      </c>
      <c r="I128" s="3">
        <v>1</v>
      </c>
      <c r="J128" s="3">
        <f t="shared" si="4"/>
        <v>0</v>
      </c>
    </row>
    <row r="129" spans="2:10" x14ac:dyDescent="0.25">
      <c r="B129" s="1" t="s">
        <v>396</v>
      </c>
      <c r="C129" s="1" t="s">
        <v>396</v>
      </c>
      <c r="D129" s="1" t="s">
        <v>5</v>
      </c>
      <c r="E129" s="2" t="s">
        <v>395</v>
      </c>
      <c r="F129" s="1" t="s">
        <v>397</v>
      </c>
      <c r="G129" s="1" t="s">
        <v>16</v>
      </c>
      <c r="H129" s="1">
        <v>0</v>
      </c>
      <c r="I129" s="3">
        <v>0</v>
      </c>
      <c r="J129" s="3">
        <f t="shared" si="4"/>
        <v>0</v>
      </c>
    </row>
    <row r="130" spans="2:10" s="13" customFormat="1" x14ac:dyDescent="0.25">
      <c r="B130" s="1" t="s">
        <v>425</v>
      </c>
      <c r="C130" s="1" t="s">
        <v>425</v>
      </c>
      <c r="D130" s="1" t="s">
        <v>5</v>
      </c>
      <c r="E130" s="2" t="s">
        <v>395</v>
      </c>
      <c r="F130" s="1" t="s">
        <v>426</v>
      </c>
      <c r="G130" s="1" t="s">
        <v>16</v>
      </c>
      <c r="H130" s="1">
        <v>1</v>
      </c>
      <c r="I130" s="3">
        <v>1</v>
      </c>
      <c r="J130" s="3">
        <f t="shared" si="4"/>
        <v>0</v>
      </c>
    </row>
    <row r="131" spans="2:10" x14ac:dyDescent="0.25">
      <c r="B131" s="1" t="s">
        <v>75</v>
      </c>
      <c r="C131" s="1" t="s">
        <v>75</v>
      </c>
      <c r="D131" s="1" t="s">
        <v>5</v>
      </c>
      <c r="E131" s="2" t="s">
        <v>87</v>
      </c>
      <c r="F131" s="1"/>
      <c r="G131" s="1" t="s">
        <v>16</v>
      </c>
      <c r="H131" s="1">
        <v>1</v>
      </c>
      <c r="I131" s="3"/>
      <c r="J131" s="3">
        <f t="shared" si="4"/>
        <v>1</v>
      </c>
    </row>
    <row r="132" spans="2:10" x14ac:dyDescent="0.25">
      <c r="B132" s="1" t="s">
        <v>314</v>
      </c>
      <c r="C132" s="1" t="s">
        <v>314</v>
      </c>
      <c r="D132" s="1" t="s">
        <v>5</v>
      </c>
      <c r="E132" s="2" t="s">
        <v>76</v>
      </c>
      <c r="F132" s="1" t="s">
        <v>64</v>
      </c>
      <c r="G132" s="1" t="s">
        <v>16</v>
      </c>
      <c r="H132" s="1">
        <v>1</v>
      </c>
      <c r="I132" s="3"/>
      <c r="J132" s="3">
        <f t="shared" si="4"/>
        <v>1</v>
      </c>
    </row>
    <row r="133" spans="2:10" x14ac:dyDescent="0.25">
      <c r="B133" s="1" t="s">
        <v>315</v>
      </c>
      <c r="C133" s="1" t="s">
        <v>315</v>
      </c>
      <c r="D133" s="1" t="s">
        <v>5</v>
      </c>
      <c r="E133" s="2" t="s">
        <v>76</v>
      </c>
      <c r="F133" s="1" t="s">
        <v>80</v>
      </c>
      <c r="G133" s="1" t="s">
        <v>16</v>
      </c>
      <c r="H133" s="1">
        <v>5</v>
      </c>
      <c r="I133" s="3"/>
      <c r="J133" s="3">
        <f t="shared" si="4"/>
        <v>5</v>
      </c>
    </row>
    <row r="134" spans="2:10" x14ac:dyDescent="0.25">
      <c r="B134" s="1" t="s">
        <v>438</v>
      </c>
      <c r="C134" s="1" t="s">
        <v>438</v>
      </c>
      <c r="D134" s="1" t="s">
        <v>12</v>
      </c>
      <c r="E134" s="2" t="s">
        <v>114</v>
      </c>
      <c r="F134" s="1"/>
      <c r="G134" s="1" t="s">
        <v>16</v>
      </c>
      <c r="H134" s="1">
        <v>5</v>
      </c>
      <c r="I134" s="3">
        <v>1</v>
      </c>
      <c r="J134" s="3">
        <f t="shared" si="4"/>
        <v>4</v>
      </c>
    </row>
    <row r="135" spans="2:10" x14ac:dyDescent="0.25">
      <c r="B135" s="1" t="s">
        <v>93</v>
      </c>
      <c r="C135" s="1" t="s">
        <v>93</v>
      </c>
      <c r="D135" s="1" t="s">
        <v>5</v>
      </c>
      <c r="E135" s="2" t="s">
        <v>92</v>
      </c>
      <c r="F135" s="1" t="s">
        <v>64</v>
      </c>
      <c r="G135" s="1" t="s">
        <v>16</v>
      </c>
      <c r="H135" s="1">
        <v>1</v>
      </c>
      <c r="I135" s="3"/>
      <c r="J135" s="3">
        <f t="shared" si="4"/>
        <v>1</v>
      </c>
    </row>
    <row r="136" spans="2:10" x14ac:dyDescent="0.25">
      <c r="B136" s="1" t="s">
        <v>91</v>
      </c>
      <c r="C136" s="1" t="s">
        <v>91</v>
      </c>
      <c r="D136" s="1" t="s">
        <v>5</v>
      </c>
      <c r="E136" s="2" t="s">
        <v>92</v>
      </c>
      <c r="F136" s="1" t="s">
        <v>80</v>
      </c>
      <c r="G136" s="1" t="s">
        <v>16</v>
      </c>
      <c r="H136" s="1">
        <v>4</v>
      </c>
      <c r="I136" s="3"/>
      <c r="J136" s="3">
        <f t="shared" si="4"/>
        <v>4</v>
      </c>
    </row>
    <row r="137" spans="2:10" x14ac:dyDescent="0.25">
      <c r="B137" s="1" t="s">
        <v>254</v>
      </c>
      <c r="C137" s="1" t="s">
        <v>254</v>
      </c>
      <c r="D137" s="1" t="s">
        <v>12</v>
      </c>
      <c r="E137" s="2" t="s">
        <v>253</v>
      </c>
      <c r="F137" s="1" t="s">
        <v>64</v>
      </c>
      <c r="G137" s="5" t="s">
        <v>16</v>
      </c>
      <c r="H137" s="1">
        <v>3</v>
      </c>
      <c r="I137" s="1">
        <v>3</v>
      </c>
      <c r="J137" s="1">
        <f t="shared" si="4"/>
        <v>0</v>
      </c>
    </row>
    <row r="138" spans="2:10" x14ac:dyDescent="0.25">
      <c r="B138" s="1" t="s">
        <v>321</v>
      </c>
      <c r="C138" s="1" t="s">
        <v>321</v>
      </c>
      <c r="D138" s="1" t="s">
        <v>12</v>
      </c>
      <c r="E138" s="2" t="s">
        <v>203</v>
      </c>
      <c r="F138" s="1" t="s">
        <v>322</v>
      </c>
      <c r="G138" s="1" t="s">
        <v>137</v>
      </c>
      <c r="H138" s="1">
        <v>4</v>
      </c>
      <c r="I138" s="3">
        <v>1</v>
      </c>
      <c r="J138" s="3">
        <f t="shared" si="4"/>
        <v>3</v>
      </c>
    </row>
    <row r="139" spans="2:10" x14ac:dyDescent="0.25">
      <c r="B139" s="1" t="s">
        <v>202</v>
      </c>
      <c r="C139" s="1" t="s">
        <v>202</v>
      </c>
      <c r="D139" s="1" t="s">
        <v>12</v>
      </c>
      <c r="E139" s="2" t="s">
        <v>203</v>
      </c>
      <c r="F139" s="1" t="s">
        <v>204</v>
      </c>
      <c r="G139" s="1" t="s">
        <v>137</v>
      </c>
      <c r="H139" s="1">
        <v>12</v>
      </c>
      <c r="I139" s="3"/>
      <c r="J139" s="3">
        <f t="shared" si="4"/>
        <v>12</v>
      </c>
    </row>
    <row r="140" spans="2:10" ht="30" x14ac:dyDescent="0.25">
      <c r="B140" s="1" t="s">
        <v>220</v>
      </c>
      <c r="C140" s="1" t="s">
        <v>220</v>
      </c>
      <c r="D140" s="1" t="s">
        <v>12</v>
      </c>
      <c r="E140" s="2" t="s">
        <v>221</v>
      </c>
      <c r="F140" s="1"/>
      <c r="G140" s="1" t="s">
        <v>137</v>
      </c>
      <c r="H140" s="1">
        <v>12</v>
      </c>
      <c r="I140" s="3"/>
      <c r="J140" s="3">
        <f t="shared" si="4"/>
        <v>12</v>
      </c>
    </row>
    <row r="141" spans="2:10" x14ac:dyDescent="0.25">
      <c r="B141" s="1" t="s">
        <v>365</v>
      </c>
      <c r="C141" s="1" t="s">
        <v>365</v>
      </c>
      <c r="D141" s="1" t="s">
        <v>12</v>
      </c>
      <c r="E141" s="2" t="s">
        <v>364</v>
      </c>
      <c r="F141" s="1" t="s">
        <v>366</v>
      </c>
      <c r="G141" s="1" t="s">
        <v>367</v>
      </c>
      <c r="H141" s="1">
        <v>1</v>
      </c>
      <c r="I141" s="3">
        <v>1</v>
      </c>
      <c r="J141" s="3">
        <f t="shared" si="4"/>
        <v>0</v>
      </c>
    </row>
    <row r="142" spans="2:10" x14ac:dyDescent="0.25">
      <c r="B142" s="1" t="s">
        <v>111</v>
      </c>
      <c r="C142" s="1" t="s">
        <v>111</v>
      </c>
      <c r="D142" s="1" t="s">
        <v>12</v>
      </c>
      <c r="E142" s="2" t="s">
        <v>112</v>
      </c>
      <c r="F142" s="1"/>
      <c r="G142" s="1" t="s">
        <v>113</v>
      </c>
      <c r="H142" s="1">
        <v>1</v>
      </c>
      <c r="I142" s="3"/>
      <c r="J142" s="3">
        <f t="shared" si="4"/>
        <v>1</v>
      </c>
    </row>
    <row r="143" spans="2:10" x14ac:dyDescent="0.25">
      <c r="B143" s="1" t="s">
        <v>31</v>
      </c>
      <c r="C143" s="1" t="s">
        <v>31</v>
      </c>
      <c r="D143" s="1" t="s">
        <v>5</v>
      </c>
      <c r="E143" s="2" t="s">
        <v>24</v>
      </c>
      <c r="F143" s="1" t="s">
        <v>32</v>
      </c>
      <c r="G143" s="1" t="s">
        <v>26</v>
      </c>
      <c r="H143" s="1">
        <v>2</v>
      </c>
      <c r="I143" s="3">
        <v>1</v>
      </c>
      <c r="J143" s="3">
        <f t="shared" si="4"/>
        <v>1</v>
      </c>
    </row>
    <row r="144" spans="2:10" x14ac:dyDescent="0.25">
      <c r="B144" s="1" t="s">
        <v>29</v>
      </c>
      <c r="C144" s="1" t="s">
        <v>29</v>
      </c>
      <c r="D144" s="1" t="s">
        <v>5</v>
      </c>
      <c r="E144" s="2" t="s">
        <v>24</v>
      </c>
      <c r="F144" s="1" t="s">
        <v>30</v>
      </c>
      <c r="G144" s="1" t="s">
        <v>26</v>
      </c>
      <c r="H144" s="1">
        <v>3</v>
      </c>
      <c r="I144" s="3"/>
      <c r="J144" s="3">
        <f t="shared" si="4"/>
        <v>3</v>
      </c>
    </row>
    <row r="145" spans="2:10" x14ac:dyDescent="0.25">
      <c r="B145" s="1" t="s">
        <v>23</v>
      </c>
      <c r="C145" s="1" t="s">
        <v>23</v>
      </c>
      <c r="D145" s="1" t="s">
        <v>5</v>
      </c>
      <c r="E145" s="2" t="s">
        <v>24</v>
      </c>
      <c r="F145" s="1" t="s">
        <v>25</v>
      </c>
      <c r="G145" s="1" t="s">
        <v>26</v>
      </c>
      <c r="H145" s="1">
        <v>7</v>
      </c>
      <c r="I145" s="3"/>
      <c r="J145" s="3">
        <f t="shared" si="4"/>
        <v>7</v>
      </c>
    </row>
    <row r="146" spans="2:10" x14ac:dyDescent="0.25">
      <c r="B146" s="1" t="s">
        <v>27</v>
      </c>
      <c r="C146" s="1" t="s">
        <v>27</v>
      </c>
      <c r="D146" s="1" t="s">
        <v>5</v>
      </c>
      <c r="E146" s="2" t="s">
        <v>24</v>
      </c>
      <c r="F146" s="1" t="s">
        <v>28</v>
      </c>
      <c r="G146" s="1" t="s">
        <v>26</v>
      </c>
      <c r="H146" s="1">
        <v>7</v>
      </c>
      <c r="I146" s="3"/>
      <c r="J146" s="3">
        <f t="shared" si="4"/>
        <v>7</v>
      </c>
    </row>
    <row r="147" spans="2:10" x14ac:dyDescent="0.25">
      <c r="B147" s="1" t="s">
        <v>35</v>
      </c>
      <c r="C147" s="1" t="s">
        <v>35</v>
      </c>
      <c r="D147" s="1" t="s">
        <v>5</v>
      </c>
      <c r="E147" s="2" t="s">
        <v>36</v>
      </c>
      <c r="F147" s="1" t="s">
        <v>37</v>
      </c>
      <c r="G147" s="1" t="s">
        <v>16</v>
      </c>
      <c r="H147" s="1">
        <v>8</v>
      </c>
      <c r="I147" s="3">
        <f>1+1</f>
        <v>2</v>
      </c>
      <c r="J147" s="3">
        <f t="shared" si="4"/>
        <v>6</v>
      </c>
    </row>
    <row r="148" spans="2:10" x14ac:dyDescent="0.25">
      <c r="B148" s="10" t="s">
        <v>69</v>
      </c>
      <c r="C148" s="10" t="s">
        <v>69</v>
      </c>
      <c r="D148" s="10" t="s">
        <v>5</v>
      </c>
      <c r="E148" s="11" t="s">
        <v>36</v>
      </c>
      <c r="F148" s="10" t="s">
        <v>70</v>
      </c>
      <c r="G148" s="10" t="s">
        <v>26</v>
      </c>
      <c r="H148" s="10">
        <v>10</v>
      </c>
      <c r="I148" s="12">
        <f>1+1</f>
        <v>2</v>
      </c>
      <c r="J148" s="12">
        <f t="shared" si="4"/>
        <v>8</v>
      </c>
    </row>
    <row r="149" spans="2:10" s="21" customFormat="1" x14ac:dyDescent="0.25">
      <c r="B149" s="1" t="s">
        <v>193</v>
      </c>
      <c r="C149" s="1" t="s">
        <v>193</v>
      </c>
      <c r="D149" s="1" t="s">
        <v>12</v>
      </c>
      <c r="E149" s="2" t="s">
        <v>194</v>
      </c>
      <c r="F149" s="1" t="s">
        <v>195</v>
      </c>
      <c r="G149" s="1" t="s">
        <v>137</v>
      </c>
      <c r="H149" s="1">
        <v>34</v>
      </c>
      <c r="I149" s="3">
        <f>1+1+2+1</f>
        <v>5</v>
      </c>
      <c r="J149" s="3">
        <f t="shared" si="4"/>
        <v>29</v>
      </c>
    </row>
    <row r="150" spans="2:10" s="21" customFormat="1" x14ac:dyDescent="0.25">
      <c r="B150" s="1" t="s">
        <v>355</v>
      </c>
      <c r="C150" s="1" t="s">
        <v>355</v>
      </c>
      <c r="D150" s="1" t="s">
        <v>12</v>
      </c>
      <c r="E150" s="2" t="s">
        <v>354</v>
      </c>
      <c r="F150" s="1"/>
      <c r="G150" s="1" t="s">
        <v>356</v>
      </c>
      <c r="H150" s="1">
        <v>1</v>
      </c>
      <c r="I150" s="3">
        <v>1</v>
      </c>
      <c r="J150" s="3">
        <f t="shared" si="4"/>
        <v>0</v>
      </c>
    </row>
    <row r="151" spans="2:10" s="21" customFormat="1" x14ac:dyDescent="0.25">
      <c r="B151" s="1" t="s">
        <v>411</v>
      </c>
      <c r="C151" s="1" t="s">
        <v>411</v>
      </c>
      <c r="D151" s="1" t="s">
        <v>12</v>
      </c>
      <c r="E151" s="2" t="s">
        <v>410</v>
      </c>
      <c r="F151" s="1"/>
      <c r="G151" s="1" t="s">
        <v>16</v>
      </c>
      <c r="H151" s="1">
        <v>2</v>
      </c>
      <c r="I151" s="3">
        <v>2</v>
      </c>
      <c r="J151" s="3">
        <f t="shared" si="4"/>
        <v>0</v>
      </c>
    </row>
    <row r="152" spans="2:10" s="21" customFormat="1" x14ac:dyDescent="0.25">
      <c r="B152" s="1" t="s">
        <v>217</v>
      </c>
      <c r="C152" s="1" t="s">
        <v>217</v>
      </c>
      <c r="D152" s="1" t="s">
        <v>12</v>
      </c>
      <c r="E152" s="2" t="s">
        <v>218</v>
      </c>
      <c r="F152" s="1" t="s">
        <v>219</v>
      </c>
      <c r="G152" s="1" t="s">
        <v>137</v>
      </c>
      <c r="H152" s="1">
        <v>19</v>
      </c>
      <c r="I152" s="3">
        <f>2+1+1</f>
        <v>4</v>
      </c>
      <c r="J152" s="3">
        <f t="shared" si="4"/>
        <v>15</v>
      </c>
    </row>
    <row r="153" spans="2:10" s="21" customFormat="1" x14ac:dyDescent="0.25">
      <c r="B153" s="1" t="s">
        <v>428</v>
      </c>
      <c r="C153" s="1" t="s">
        <v>428</v>
      </c>
      <c r="D153" s="1" t="s">
        <v>12</v>
      </c>
      <c r="E153" s="28" t="s">
        <v>427</v>
      </c>
      <c r="F153" s="1"/>
      <c r="G153" s="1" t="s">
        <v>40</v>
      </c>
      <c r="H153" s="1">
        <v>10</v>
      </c>
      <c r="I153" s="3">
        <v>1</v>
      </c>
      <c r="J153" s="3">
        <f t="shared" si="4"/>
        <v>9</v>
      </c>
    </row>
    <row r="154" spans="2:10" x14ac:dyDescent="0.25">
      <c r="B154" s="1" t="s">
        <v>205</v>
      </c>
      <c r="C154" s="1" t="s">
        <v>205</v>
      </c>
      <c r="D154" s="1" t="s">
        <v>12</v>
      </c>
      <c r="E154" s="2" t="s">
        <v>206</v>
      </c>
      <c r="F154" s="1" t="s">
        <v>209</v>
      </c>
      <c r="G154" s="1" t="s">
        <v>26</v>
      </c>
      <c r="H154" s="1">
        <v>10</v>
      </c>
      <c r="I154" s="3">
        <v>1</v>
      </c>
      <c r="J154" s="3">
        <f t="shared" si="4"/>
        <v>9</v>
      </c>
    </row>
  </sheetData>
  <sortState ref="C4:J154">
    <sortCondition ref="E4:E154"/>
  </sortState>
  <mergeCells count="2">
    <mergeCell ref="N8:O8"/>
    <mergeCell ref="N2:O2"/>
  </mergeCells>
  <pageMargins left="0.7" right="0.7" top="0" bottom="0" header="0.3" footer="0.3"/>
  <pageSetup paperSize="5" scale="5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8"/>
  <sheetViews>
    <sheetView zoomScaleNormal="100" workbookViewId="0">
      <selection activeCell="J16" sqref="J16"/>
    </sheetView>
  </sheetViews>
  <sheetFormatPr defaultRowHeight="15" x14ac:dyDescent="0.25"/>
  <cols>
    <col min="1" max="1" width="11.85546875" style="4" bestFit="1" customWidth="1"/>
    <col min="2" max="2" width="14.85546875" style="4" bestFit="1" customWidth="1"/>
    <col min="3" max="3" width="12.28515625" style="4" bestFit="1" customWidth="1"/>
    <col min="4" max="4" width="15.140625" style="4" bestFit="1" customWidth="1"/>
    <col min="5" max="5" width="6.85546875" style="4" bestFit="1" customWidth="1"/>
    <col min="6" max="6" width="6.7109375" style="4" bestFit="1" customWidth="1"/>
    <col min="7" max="7" width="14.28515625" style="7" customWidth="1"/>
    <col min="8" max="8" width="10.7109375" style="4" bestFit="1" customWidth="1"/>
    <col min="9" max="9" width="9.140625" style="4"/>
    <col min="10" max="10" width="24.85546875" style="4" bestFit="1" customWidth="1"/>
    <col min="11" max="11" width="6.85546875" style="4" bestFit="1" customWidth="1"/>
    <col min="12" max="12" width="3.85546875" style="4" bestFit="1" customWidth="1"/>
    <col min="13" max="13" width="11.140625" style="4" bestFit="1" customWidth="1"/>
    <col min="14" max="14" width="10.7109375" style="4" bestFit="1" customWidth="1"/>
    <col min="15" max="16384" width="9.140625" style="4"/>
  </cols>
  <sheetData>
    <row r="1" spans="1:14" x14ac:dyDescent="0.25">
      <c r="A1" s="4" t="s">
        <v>245</v>
      </c>
      <c r="J1" s="41" t="s">
        <v>246</v>
      </c>
      <c r="K1" s="41"/>
      <c r="L1" s="41"/>
      <c r="M1" s="41"/>
      <c r="N1" s="41"/>
    </row>
    <row r="2" spans="1:14" x14ac:dyDescent="0.25">
      <c r="A2" s="29" t="s">
        <v>0</v>
      </c>
      <c r="B2" s="29" t="s">
        <v>1</v>
      </c>
      <c r="C2" s="29" t="s">
        <v>2</v>
      </c>
      <c r="D2" s="29" t="s">
        <v>3</v>
      </c>
      <c r="E2" s="29" t="s">
        <v>4</v>
      </c>
      <c r="F2" s="29" t="s">
        <v>235</v>
      </c>
      <c r="G2" s="30" t="s">
        <v>237</v>
      </c>
      <c r="H2" s="29" t="s">
        <v>243</v>
      </c>
      <c r="J2" s="29" t="s">
        <v>2</v>
      </c>
      <c r="K2" s="29" t="s">
        <v>4</v>
      </c>
      <c r="L2" s="29" t="s">
        <v>247</v>
      </c>
      <c r="M2" s="29" t="s">
        <v>237</v>
      </c>
      <c r="N2" s="29" t="s">
        <v>243</v>
      </c>
    </row>
    <row r="3" spans="1:14" s="7" customFormat="1" x14ac:dyDescent="0.25">
      <c r="A3" s="1" t="s">
        <v>418</v>
      </c>
      <c r="B3" s="1" t="s">
        <v>12</v>
      </c>
      <c r="C3" s="2" t="s">
        <v>419</v>
      </c>
      <c r="D3" s="1"/>
      <c r="E3" s="5" t="s">
        <v>16</v>
      </c>
      <c r="F3" s="16">
        <v>1</v>
      </c>
      <c r="G3" s="6" t="s">
        <v>420</v>
      </c>
      <c r="H3" s="22">
        <v>45559</v>
      </c>
      <c r="J3" s="6"/>
      <c r="K3" s="6"/>
      <c r="L3" s="6"/>
      <c r="M3" s="6"/>
      <c r="N3" s="17"/>
    </row>
    <row r="4" spans="1:14" s="7" customFormat="1" ht="60" x14ac:dyDescent="0.25">
      <c r="A4" s="1" t="s">
        <v>252</v>
      </c>
      <c r="B4" s="1" t="s">
        <v>12</v>
      </c>
      <c r="C4" s="2" t="s">
        <v>251</v>
      </c>
      <c r="D4" s="1"/>
      <c r="E4" s="5" t="s">
        <v>16</v>
      </c>
      <c r="F4" s="20">
        <v>1</v>
      </c>
      <c r="G4" s="16" t="s">
        <v>250</v>
      </c>
      <c r="H4" s="22">
        <v>45544</v>
      </c>
    </row>
    <row r="5" spans="1:14" s="7" customFormat="1" x14ac:dyDescent="0.25">
      <c r="A5" s="1" t="s">
        <v>144</v>
      </c>
      <c r="B5" s="1" t="s">
        <v>5</v>
      </c>
      <c r="C5" s="2" t="s">
        <v>142</v>
      </c>
      <c r="D5" s="1" t="s">
        <v>145</v>
      </c>
      <c r="E5" s="1" t="s">
        <v>16</v>
      </c>
      <c r="F5" s="16">
        <v>10</v>
      </c>
      <c r="G5" s="2" t="s">
        <v>274</v>
      </c>
      <c r="H5" s="22">
        <v>45545</v>
      </c>
    </row>
    <row r="6" spans="1:14" s="7" customFormat="1" x14ac:dyDescent="0.25">
      <c r="A6" s="1" t="s">
        <v>144</v>
      </c>
      <c r="B6" s="1" t="s">
        <v>5</v>
      </c>
      <c r="C6" s="2" t="s">
        <v>142</v>
      </c>
      <c r="D6" s="1" t="s">
        <v>145</v>
      </c>
      <c r="E6" s="1" t="s">
        <v>16</v>
      </c>
      <c r="F6" s="16">
        <v>10</v>
      </c>
      <c r="G6" s="2" t="s">
        <v>274</v>
      </c>
      <c r="H6" s="22">
        <v>45554</v>
      </c>
    </row>
    <row r="7" spans="1:14" s="7" customFormat="1" x14ac:dyDescent="0.25">
      <c r="A7" s="1" t="s">
        <v>144</v>
      </c>
      <c r="B7" s="1" t="s">
        <v>5</v>
      </c>
      <c r="C7" s="2" t="s">
        <v>142</v>
      </c>
      <c r="D7" s="1" t="s">
        <v>145</v>
      </c>
      <c r="E7" s="1" t="s">
        <v>16</v>
      </c>
      <c r="F7" s="16">
        <v>10</v>
      </c>
      <c r="G7" s="6" t="s">
        <v>335</v>
      </c>
      <c r="H7" s="22">
        <v>45561</v>
      </c>
    </row>
    <row r="8" spans="1:14" s="7" customFormat="1" x14ac:dyDescent="0.25">
      <c r="A8" s="1" t="s">
        <v>144</v>
      </c>
      <c r="B8" s="1" t="s">
        <v>5</v>
      </c>
      <c r="C8" s="2" t="s">
        <v>142</v>
      </c>
      <c r="D8" s="1" t="s">
        <v>145</v>
      </c>
      <c r="E8" s="1" t="s">
        <v>16</v>
      </c>
      <c r="F8" s="16">
        <v>10</v>
      </c>
      <c r="G8" s="6" t="s">
        <v>283</v>
      </c>
      <c r="H8" s="22">
        <v>45563</v>
      </c>
    </row>
    <row r="9" spans="1:14" s="7" customFormat="1" x14ac:dyDescent="0.25">
      <c r="A9" s="1" t="s">
        <v>144</v>
      </c>
      <c r="B9" s="1" t="s">
        <v>5</v>
      </c>
      <c r="C9" s="2" t="s">
        <v>142</v>
      </c>
      <c r="D9" s="1" t="s">
        <v>145</v>
      </c>
      <c r="E9" s="1" t="s">
        <v>16</v>
      </c>
      <c r="F9" s="16">
        <v>11</v>
      </c>
      <c r="G9" s="6" t="s">
        <v>274</v>
      </c>
      <c r="H9" s="22">
        <v>45565</v>
      </c>
    </row>
    <row r="10" spans="1:14" s="7" customFormat="1" x14ac:dyDescent="0.25">
      <c r="A10" s="1" t="s">
        <v>164</v>
      </c>
      <c r="B10" s="1" t="s">
        <v>5</v>
      </c>
      <c r="C10" s="2" t="s">
        <v>142</v>
      </c>
      <c r="D10" s="1" t="s">
        <v>163</v>
      </c>
      <c r="E10" s="1" t="s">
        <v>40</v>
      </c>
      <c r="F10" s="16">
        <v>1</v>
      </c>
      <c r="G10" s="2" t="s">
        <v>277</v>
      </c>
      <c r="H10" s="22">
        <v>45546</v>
      </c>
    </row>
    <row r="11" spans="1:14" s="7" customFormat="1" x14ac:dyDescent="0.25">
      <c r="A11" s="1" t="s">
        <v>164</v>
      </c>
      <c r="B11" s="1" t="s">
        <v>5</v>
      </c>
      <c r="C11" s="2" t="s">
        <v>142</v>
      </c>
      <c r="D11" s="1" t="s">
        <v>163</v>
      </c>
      <c r="E11" s="1" t="s">
        <v>40</v>
      </c>
      <c r="F11" s="16">
        <v>5</v>
      </c>
      <c r="G11" s="2" t="s">
        <v>308</v>
      </c>
      <c r="H11" s="22">
        <v>45556</v>
      </c>
    </row>
    <row r="12" spans="1:14" s="7" customFormat="1" x14ac:dyDescent="0.25">
      <c r="A12" s="1" t="s">
        <v>162</v>
      </c>
      <c r="B12" s="1" t="s">
        <v>5</v>
      </c>
      <c r="C12" s="2" t="s">
        <v>142</v>
      </c>
      <c r="D12" s="1" t="s">
        <v>161</v>
      </c>
      <c r="E12" s="1" t="s">
        <v>40</v>
      </c>
      <c r="F12" s="6">
        <v>1</v>
      </c>
      <c r="G12" s="16" t="s">
        <v>282</v>
      </c>
      <c r="H12" s="17">
        <v>45540</v>
      </c>
    </row>
    <row r="13" spans="1:14" s="7" customFormat="1" ht="30" x14ac:dyDescent="0.25">
      <c r="A13" s="1" t="s">
        <v>162</v>
      </c>
      <c r="B13" s="1" t="s">
        <v>5</v>
      </c>
      <c r="C13" s="2" t="s">
        <v>142</v>
      </c>
      <c r="D13" s="2" t="s">
        <v>161</v>
      </c>
      <c r="E13" s="1" t="s">
        <v>40</v>
      </c>
      <c r="F13" s="16">
        <v>5</v>
      </c>
      <c r="G13" s="2" t="s">
        <v>274</v>
      </c>
      <c r="H13" s="22">
        <v>45545</v>
      </c>
    </row>
    <row r="14" spans="1:14" s="19" customFormat="1" x14ac:dyDescent="0.25">
      <c r="A14" s="1" t="s">
        <v>162</v>
      </c>
      <c r="B14" s="1" t="s">
        <v>5</v>
      </c>
      <c r="C14" s="2" t="s">
        <v>142</v>
      </c>
      <c r="D14" s="1" t="s">
        <v>161</v>
      </c>
      <c r="E14" s="1" t="s">
        <v>40</v>
      </c>
      <c r="F14" s="16">
        <v>5</v>
      </c>
      <c r="G14" s="6" t="s">
        <v>328</v>
      </c>
      <c r="H14" s="22">
        <v>45572</v>
      </c>
    </row>
    <row r="15" spans="1:14" s="19" customFormat="1" x14ac:dyDescent="0.25">
      <c r="A15" s="1" t="s">
        <v>103</v>
      </c>
      <c r="B15" s="1" t="s">
        <v>12</v>
      </c>
      <c r="C15" s="2" t="s">
        <v>101</v>
      </c>
      <c r="D15" s="1" t="s">
        <v>104</v>
      </c>
      <c r="E15" s="1" t="s">
        <v>16</v>
      </c>
      <c r="F15" s="16">
        <v>3</v>
      </c>
      <c r="G15" s="2" t="s">
        <v>277</v>
      </c>
      <c r="H15" s="22">
        <v>45546</v>
      </c>
    </row>
    <row r="16" spans="1:14" s="19" customFormat="1" x14ac:dyDescent="0.25">
      <c r="A16" s="1" t="s">
        <v>103</v>
      </c>
      <c r="B16" s="1" t="s">
        <v>12</v>
      </c>
      <c r="C16" s="2" t="s">
        <v>101</v>
      </c>
      <c r="D16" s="1" t="s">
        <v>104</v>
      </c>
      <c r="E16" s="1" t="s">
        <v>16</v>
      </c>
      <c r="F16" s="16">
        <v>1</v>
      </c>
      <c r="G16" s="2" t="s">
        <v>274</v>
      </c>
      <c r="H16" s="22">
        <v>45554</v>
      </c>
    </row>
    <row r="17" spans="1:8" s="7" customFormat="1" x14ac:dyDescent="0.25">
      <c r="A17" s="1" t="s">
        <v>103</v>
      </c>
      <c r="B17" s="1" t="s">
        <v>12</v>
      </c>
      <c r="C17" s="2" t="s">
        <v>101</v>
      </c>
      <c r="D17" s="1" t="s">
        <v>104</v>
      </c>
      <c r="E17" s="1" t="s">
        <v>16</v>
      </c>
      <c r="F17" s="16">
        <v>1</v>
      </c>
      <c r="G17" s="6" t="s">
        <v>335</v>
      </c>
      <c r="H17" s="22">
        <v>45562</v>
      </c>
    </row>
    <row r="18" spans="1:8" s="24" customFormat="1" ht="36.75" customHeight="1" x14ac:dyDescent="0.25">
      <c r="A18" s="1" t="s">
        <v>105</v>
      </c>
      <c r="B18" s="1" t="s">
        <v>12</v>
      </c>
      <c r="C18" s="2" t="s">
        <v>101</v>
      </c>
      <c r="D18" s="1" t="s">
        <v>106</v>
      </c>
      <c r="E18" s="1" t="s">
        <v>16</v>
      </c>
      <c r="F18" s="16">
        <v>1</v>
      </c>
      <c r="G18" s="6" t="s">
        <v>327</v>
      </c>
      <c r="H18" s="22">
        <v>45563</v>
      </c>
    </row>
    <row r="19" spans="1:8" x14ac:dyDescent="0.25">
      <c r="A19" s="1" t="s">
        <v>105</v>
      </c>
      <c r="B19" s="1" t="s">
        <v>12</v>
      </c>
      <c r="C19" s="2" t="s">
        <v>101</v>
      </c>
      <c r="D19" s="1" t="s">
        <v>106</v>
      </c>
      <c r="E19" s="1" t="s">
        <v>16</v>
      </c>
      <c r="F19" s="16">
        <v>2</v>
      </c>
      <c r="G19" s="6" t="s">
        <v>279</v>
      </c>
      <c r="H19" s="22">
        <v>45573</v>
      </c>
    </row>
    <row r="20" spans="1:8" x14ac:dyDescent="0.25">
      <c r="A20" s="1" t="s">
        <v>417</v>
      </c>
      <c r="B20" s="1" t="s">
        <v>12</v>
      </c>
      <c r="C20" s="2" t="s">
        <v>416</v>
      </c>
      <c r="D20" s="1" t="s">
        <v>32</v>
      </c>
      <c r="E20" s="1" t="s">
        <v>113</v>
      </c>
      <c r="F20" s="16">
        <v>1</v>
      </c>
      <c r="G20" s="6" t="s">
        <v>290</v>
      </c>
      <c r="H20" s="22">
        <v>45558</v>
      </c>
    </row>
    <row r="21" spans="1:8" s="34" customFormat="1" x14ac:dyDescent="0.25">
      <c r="A21" s="5" t="s">
        <v>133</v>
      </c>
      <c r="B21" s="5" t="s">
        <v>5</v>
      </c>
      <c r="C21" s="14" t="s">
        <v>134</v>
      </c>
      <c r="D21" s="5"/>
      <c r="E21" s="5" t="s">
        <v>16</v>
      </c>
      <c r="F21" s="16">
        <v>1</v>
      </c>
      <c r="G21" s="32" t="s">
        <v>430</v>
      </c>
      <c r="H21" s="33">
        <v>45540</v>
      </c>
    </row>
    <row r="22" spans="1:8" x14ac:dyDescent="0.25">
      <c r="A22" s="1" t="s">
        <v>133</v>
      </c>
      <c r="B22" s="1" t="s">
        <v>5</v>
      </c>
      <c r="C22" s="2" t="s">
        <v>134</v>
      </c>
      <c r="D22" s="1"/>
      <c r="E22" s="1" t="s">
        <v>16</v>
      </c>
      <c r="F22" s="16">
        <v>2</v>
      </c>
      <c r="G22" s="2" t="s">
        <v>307</v>
      </c>
      <c r="H22" s="22">
        <v>45555</v>
      </c>
    </row>
    <row r="23" spans="1:8" x14ac:dyDescent="0.25">
      <c r="A23" s="1" t="s">
        <v>133</v>
      </c>
      <c r="B23" s="1" t="s">
        <v>5</v>
      </c>
      <c r="C23" s="2" t="s">
        <v>134</v>
      </c>
      <c r="D23" s="1"/>
      <c r="E23" s="1" t="s">
        <v>16</v>
      </c>
      <c r="F23" s="16">
        <v>1</v>
      </c>
      <c r="G23" s="6" t="s">
        <v>336</v>
      </c>
      <c r="H23" s="22">
        <v>45560</v>
      </c>
    </row>
    <row r="24" spans="1:8" x14ac:dyDescent="0.25">
      <c r="A24" s="1" t="s">
        <v>133</v>
      </c>
      <c r="B24" s="1" t="s">
        <v>5</v>
      </c>
      <c r="C24" s="2" t="s">
        <v>134</v>
      </c>
      <c r="D24" s="1"/>
      <c r="E24" s="1" t="s">
        <v>16</v>
      </c>
      <c r="F24" s="16">
        <v>1</v>
      </c>
      <c r="G24" s="6" t="s">
        <v>337</v>
      </c>
      <c r="H24" s="22">
        <v>45568</v>
      </c>
    </row>
    <row r="25" spans="1:8" x14ac:dyDescent="0.25">
      <c r="A25" s="1" t="s">
        <v>71</v>
      </c>
      <c r="B25" s="1" t="s">
        <v>5</v>
      </c>
      <c r="C25" s="2" t="s">
        <v>72</v>
      </c>
      <c r="D25" s="1" t="s">
        <v>32</v>
      </c>
      <c r="E25" s="1" t="s">
        <v>16</v>
      </c>
      <c r="F25" s="16">
        <v>1</v>
      </c>
      <c r="G25" s="6" t="s">
        <v>343</v>
      </c>
      <c r="H25" s="22">
        <v>45570</v>
      </c>
    </row>
    <row r="26" spans="1:8" x14ac:dyDescent="0.25">
      <c r="A26" s="1" t="s">
        <v>74</v>
      </c>
      <c r="B26" s="1" t="s">
        <v>5</v>
      </c>
      <c r="C26" s="2" t="s">
        <v>72</v>
      </c>
      <c r="D26" s="1" t="s">
        <v>30</v>
      </c>
      <c r="E26" s="1" t="s">
        <v>16</v>
      </c>
      <c r="F26" s="16">
        <v>1</v>
      </c>
      <c r="G26" s="6" t="s">
        <v>284</v>
      </c>
      <c r="H26" s="22">
        <v>45570</v>
      </c>
    </row>
    <row r="27" spans="1:8" ht="30" x14ac:dyDescent="0.25">
      <c r="A27" s="1" t="s">
        <v>369</v>
      </c>
      <c r="B27" s="1" t="s">
        <v>12</v>
      </c>
      <c r="C27" s="2" t="s">
        <v>368</v>
      </c>
      <c r="D27" s="1" t="s">
        <v>32</v>
      </c>
      <c r="E27" s="1" t="s">
        <v>367</v>
      </c>
      <c r="F27" s="16">
        <v>1</v>
      </c>
      <c r="G27" s="6" t="s">
        <v>279</v>
      </c>
      <c r="H27" s="22">
        <v>45574</v>
      </c>
    </row>
    <row r="28" spans="1:8" ht="30" x14ac:dyDescent="0.25">
      <c r="A28" s="1" t="s">
        <v>370</v>
      </c>
      <c r="B28" s="1" t="s">
        <v>12</v>
      </c>
      <c r="C28" s="2" t="s">
        <v>368</v>
      </c>
      <c r="D28" s="1" t="s">
        <v>30</v>
      </c>
      <c r="E28" s="1" t="s">
        <v>367</v>
      </c>
      <c r="F28" s="16">
        <v>1</v>
      </c>
      <c r="G28" s="6" t="s">
        <v>279</v>
      </c>
      <c r="H28" s="22">
        <v>45574</v>
      </c>
    </row>
    <row r="29" spans="1:8" ht="60" x14ac:dyDescent="0.25">
      <c r="A29" s="14" t="s">
        <v>249</v>
      </c>
      <c r="B29" s="2" t="s">
        <v>12</v>
      </c>
      <c r="C29" s="2" t="s">
        <v>248</v>
      </c>
      <c r="D29" s="2"/>
      <c r="E29" s="14" t="s">
        <v>16</v>
      </c>
      <c r="F29" s="16">
        <v>2</v>
      </c>
      <c r="G29" s="16" t="s">
        <v>250</v>
      </c>
      <c r="H29" s="23">
        <v>45544</v>
      </c>
    </row>
    <row r="30" spans="1:8" ht="45" x14ac:dyDescent="0.25">
      <c r="A30" s="5" t="s">
        <v>409</v>
      </c>
      <c r="B30" s="1" t="s">
        <v>12</v>
      </c>
      <c r="C30" s="2" t="s">
        <v>408</v>
      </c>
      <c r="D30" s="1"/>
      <c r="E30" s="5" t="s">
        <v>26</v>
      </c>
      <c r="F30" s="16">
        <v>1</v>
      </c>
      <c r="G30" s="6" t="s">
        <v>280</v>
      </c>
      <c r="H30" s="22">
        <v>45565</v>
      </c>
    </row>
    <row r="31" spans="1:8" ht="30" x14ac:dyDescent="0.25">
      <c r="A31" s="1" t="s">
        <v>214</v>
      </c>
      <c r="B31" s="1" t="s">
        <v>12</v>
      </c>
      <c r="C31" s="2" t="s">
        <v>215</v>
      </c>
      <c r="D31" s="1" t="s">
        <v>216</v>
      </c>
      <c r="E31" s="1" t="s">
        <v>137</v>
      </c>
      <c r="F31" s="16">
        <v>1</v>
      </c>
      <c r="G31" s="2" t="s">
        <v>278</v>
      </c>
      <c r="H31" s="22">
        <v>45546</v>
      </c>
    </row>
    <row r="32" spans="1:8" x14ac:dyDescent="0.25">
      <c r="A32" s="1" t="s">
        <v>214</v>
      </c>
      <c r="B32" s="1" t="s">
        <v>12</v>
      </c>
      <c r="C32" s="2" t="s">
        <v>215</v>
      </c>
      <c r="D32" s="1" t="s">
        <v>216</v>
      </c>
      <c r="E32" s="1" t="s">
        <v>137</v>
      </c>
      <c r="F32" s="16">
        <v>1</v>
      </c>
      <c r="G32" s="2" t="s">
        <v>280</v>
      </c>
      <c r="H32" s="22">
        <v>45560</v>
      </c>
    </row>
    <row r="33" spans="1:8" ht="30" x14ac:dyDescent="0.25">
      <c r="A33" s="1" t="s">
        <v>207</v>
      </c>
      <c r="B33" s="1" t="s">
        <v>12</v>
      </c>
      <c r="C33" s="2" t="s">
        <v>208</v>
      </c>
      <c r="D33" s="1" t="s">
        <v>210</v>
      </c>
      <c r="E33" s="1" t="s">
        <v>137</v>
      </c>
      <c r="F33" s="16">
        <v>1</v>
      </c>
      <c r="G33" s="2" t="s">
        <v>285</v>
      </c>
      <c r="H33" s="22">
        <v>45552</v>
      </c>
    </row>
    <row r="34" spans="1:8" x14ac:dyDescent="0.25">
      <c r="A34" s="1" t="s">
        <v>207</v>
      </c>
      <c r="B34" s="1" t="s">
        <v>12</v>
      </c>
      <c r="C34" s="2" t="s">
        <v>208</v>
      </c>
      <c r="D34" s="1" t="s">
        <v>210</v>
      </c>
      <c r="E34" s="1" t="s">
        <v>137</v>
      </c>
      <c r="F34" s="16">
        <v>1</v>
      </c>
      <c r="G34" s="2" t="s">
        <v>280</v>
      </c>
      <c r="H34" s="22">
        <v>45553</v>
      </c>
    </row>
    <row r="35" spans="1:8" x14ac:dyDescent="0.25">
      <c r="A35" s="1" t="s">
        <v>183</v>
      </c>
      <c r="B35" s="1" t="s">
        <v>12</v>
      </c>
      <c r="C35" s="2" t="s">
        <v>184</v>
      </c>
      <c r="D35" s="1"/>
      <c r="E35" s="1" t="s">
        <v>16</v>
      </c>
      <c r="F35" s="16">
        <v>1</v>
      </c>
      <c r="G35" s="2" t="s">
        <v>319</v>
      </c>
      <c r="H35" s="22">
        <v>45548</v>
      </c>
    </row>
    <row r="36" spans="1:8" x14ac:dyDescent="0.25">
      <c r="A36" s="1" t="s">
        <v>183</v>
      </c>
      <c r="B36" s="1" t="s">
        <v>12</v>
      </c>
      <c r="C36" s="2" t="s">
        <v>184</v>
      </c>
      <c r="D36" s="1"/>
      <c r="E36" s="1" t="s">
        <v>16</v>
      </c>
      <c r="F36" s="16">
        <v>1</v>
      </c>
      <c r="G36" s="17" t="s">
        <v>345</v>
      </c>
      <c r="H36" s="22">
        <v>45559</v>
      </c>
    </row>
    <row r="37" spans="1:8" x14ac:dyDescent="0.25">
      <c r="A37" s="1" t="s">
        <v>211</v>
      </c>
      <c r="B37" s="1" t="s">
        <v>12</v>
      </c>
      <c r="C37" s="2" t="s">
        <v>212</v>
      </c>
      <c r="D37" s="1" t="s">
        <v>213</v>
      </c>
      <c r="E37" s="1" t="s">
        <v>26</v>
      </c>
      <c r="F37" s="16">
        <v>1</v>
      </c>
      <c r="G37" s="2" t="s">
        <v>291</v>
      </c>
      <c r="H37" s="22">
        <v>45555</v>
      </c>
    </row>
    <row r="38" spans="1:8" x14ac:dyDescent="0.25">
      <c r="A38" s="1" t="s">
        <v>211</v>
      </c>
      <c r="B38" s="1" t="s">
        <v>12</v>
      </c>
      <c r="C38" s="2" t="s">
        <v>212</v>
      </c>
      <c r="D38" s="1" t="s">
        <v>213</v>
      </c>
      <c r="E38" s="1" t="s">
        <v>26</v>
      </c>
      <c r="F38" s="16">
        <v>1</v>
      </c>
      <c r="G38" s="2" t="s">
        <v>280</v>
      </c>
      <c r="H38" s="22">
        <v>45558</v>
      </c>
    </row>
    <row r="39" spans="1:8" x14ac:dyDescent="0.25">
      <c r="A39" s="1" t="s">
        <v>99</v>
      </c>
      <c r="B39" s="1" t="s">
        <v>5</v>
      </c>
      <c r="C39" s="2" t="s">
        <v>97</v>
      </c>
      <c r="D39" s="1" t="s">
        <v>32</v>
      </c>
      <c r="E39" s="1" t="s">
        <v>16</v>
      </c>
      <c r="F39" s="16">
        <v>1</v>
      </c>
      <c r="G39" s="2" t="s">
        <v>310</v>
      </c>
      <c r="H39" s="22">
        <v>45558</v>
      </c>
    </row>
    <row r="40" spans="1:8" x14ac:dyDescent="0.25">
      <c r="A40" s="1" t="s">
        <v>99</v>
      </c>
      <c r="B40" s="1" t="s">
        <v>5</v>
      </c>
      <c r="C40" s="2" t="s">
        <v>97</v>
      </c>
      <c r="D40" s="1" t="s">
        <v>32</v>
      </c>
      <c r="E40" s="1" t="s">
        <v>16</v>
      </c>
      <c r="F40" s="16">
        <v>3</v>
      </c>
      <c r="G40" s="6" t="s">
        <v>343</v>
      </c>
      <c r="H40" s="22">
        <v>45561</v>
      </c>
    </row>
    <row r="41" spans="1:8" x14ac:dyDescent="0.25">
      <c r="A41" s="1" t="s">
        <v>99</v>
      </c>
      <c r="B41" s="1" t="s">
        <v>5</v>
      </c>
      <c r="C41" s="2" t="s">
        <v>97</v>
      </c>
      <c r="D41" s="1" t="s">
        <v>32</v>
      </c>
      <c r="E41" s="1" t="s">
        <v>16</v>
      </c>
      <c r="F41" s="16">
        <v>1</v>
      </c>
      <c r="G41" s="6" t="s">
        <v>330</v>
      </c>
      <c r="H41" s="22">
        <v>45562</v>
      </c>
    </row>
    <row r="42" spans="1:8" x14ac:dyDescent="0.25">
      <c r="A42" s="1" t="s">
        <v>99</v>
      </c>
      <c r="B42" s="1" t="s">
        <v>5</v>
      </c>
      <c r="C42" s="2" t="s">
        <v>97</v>
      </c>
      <c r="D42" s="1" t="s">
        <v>32</v>
      </c>
      <c r="E42" s="1" t="s">
        <v>16</v>
      </c>
      <c r="F42" s="16">
        <v>3</v>
      </c>
      <c r="G42" s="6" t="s">
        <v>342</v>
      </c>
      <c r="H42" s="22">
        <v>45562</v>
      </c>
    </row>
    <row r="43" spans="1:8" x14ac:dyDescent="0.25">
      <c r="A43" s="1" t="s">
        <v>99</v>
      </c>
      <c r="B43" s="1" t="s">
        <v>5</v>
      </c>
      <c r="C43" s="2" t="s">
        <v>97</v>
      </c>
      <c r="D43" s="1" t="s">
        <v>32</v>
      </c>
      <c r="E43" s="1" t="s">
        <v>16</v>
      </c>
      <c r="F43" s="16">
        <v>1</v>
      </c>
      <c r="G43" s="6" t="s">
        <v>274</v>
      </c>
      <c r="H43" s="22">
        <v>45565</v>
      </c>
    </row>
    <row r="44" spans="1:8" x14ac:dyDescent="0.25">
      <c r="A44" s="1" t="s">
        <v>99</v>
      </c>
      <c r="B44" s="1" t="s">
        <v>5</v>
      </c>
      <c r="C44" s="2" t="s">
        <v>97</v>
      </c>
      <c r="D44" s="1" t="s">
        <v>32</v>
      </c>
      <c r="E44" s="1" t="s">
        <v>16</v>
      </c>
      <c r="F44" s="16">
        <v>1</v>
      </c>
      <c r="G44" s="6" t="s">
        <v>335</v>
      </c>
      <c r="H44" s="22">
        <v>45565</v>
      </c>
    </row>
    <row r="45" spans="1:8" x14ac:dyDescent="0.25">
      <c r="A45" s="1" t="s">
        <v>96</v>
      </c>
      <c r="B45" s="1" t="s">
        <v>5</v>
      </c>
      <c r="C45" s="2" t="s">
        <v>97</v>
      </c>
      <c r="D45" s="1" t="s">
        <v>30</v>
      </c>
      <c r="E45" s="1" t="s">
        <v>16</v>
      </c>
      <c r="F45" s="16">
        <v>1</v>
      </c>
      <c r="G45" s="6" t="s">
        <v>330</v>
      </c>
      <c r="H45" s="22">
        <v>45562</v>
      </c>
    </row>
    <row r="46" spans="1:8" x14ac:dyDescent="0.25">
      <c r="A46" s="1" t="s">
        <v>62</v>
      </c>
      <c r="B46" s="1" t="s">
        <v>5</v>
      </c>
      <c r="C46" s="2" t="s">
        <v>63</v>
      </c>
      <c r="D46" s="1" t="s">
        <v>64</v>
      </c>
      <c r="E46" s="1" t="s">
        <v>40</v>
      </c>
      <c r="F46" s="16">
        <v>1</v>
      </c>
      <c r="G46" s="6" t="s">
        <v>276</v>
      </c>
      <c r="H46" s="22">
        <v>45574</v>
      </c>
    </row>
    <row r="47" spans="1:8" ht="30" x14ac:dyDescent="0.25">
      <c r="A47" s="2" t="s">
        <v>58</v>
      </c>
      <c r="B47" s="2" t="s">
        <v>5</v>
      </c>
      <c r="C47" s="2" t="s">
        <v>56</v>
      </c>
      <c r="D47" s="2" t="s">
        <v>59</v>
      </c>
      <c r="E47" s="2" t="s">
        <v>40</v>
      </c>
      <c r="F47" s="20">
        <v>4</v>
      </c>
      <c r="G47" s="2" t="s">
        <v>244</v>
      </c>
      <c r="H47" s="17">
        <v>45544</v>
      </c>
    </row>
    <row r="48" spans="1:8" x14ac:dyDescent="0.25">
      <c r="A48" s="1" t="s">
        <v>58</v>
      </c>
      <c r="B48" s="1" t="s">
        <v>5</v>
      </c>
      <c r="C48" s="2" t="s">
        <v>56</v>
      </c>
      <c r="D48" s="1" t="s">
        <v>59</v>
      </c>
      <c r="E48" s="1" t="s">
        <v>40</v>
      </c>
      <c r="F48" s="16">
        <v>1</v>
      </c>
      <c r="G48" s="2" t="s">
        <v>311</v>
      </c>
      <c r="H48" s="22">
        <v>45558</v>
      </c>
    </row>
    <row r="49" spans="1:8" x14ac:dyDescent="0.25">
      <c r="A49" s="1" t="s">
        <v>58</v>
      </c>
      <c r="B49" s="1" t="s">
        <v>5</v>
      </c>
      <c r="C49" s="2" t="s">
        <v>56</v>
      </c>
      <c r="D49" s="1" t="s">
        <v>59</v>
      </c>
      <c r="E49" s="1" t="s">
        <v>40</v>
      </c>
      <c r="F49" s="16">
        <v>1</v>
      </c>
      <c r="G49" s="6" t="s">
        <v>329</v>
      </c>
      <c r="H49" s="22">
        <v>45560</v>
      </c>
    </row>
    <row r="50" spans="1:8" x14ac:dyDescent="0.25">
      <c r="A50" s="1" t="s">
        <v>58</v>
      </c>
      <c r="B50" s="1" t="s">
        <v>5</v>
      </c>
      <c r="C50" s="2" t="s">
        <v>56</v>
      </c>
      <c r="D50" s="1" t="s">
        <v>59</v>
      </c>
      <c r="E50" s="1" t="s">
        <v>40</v>
      </c>
      <c r="F50" s="16">
        <v>1</v>
      </c>
      <c r="G50" s="6" t="s">
        <v>330</v>
      </c>
      <c r="H50" s="22">
        <v>45562</v>
      </c>
    </row>
    <row r="51" spans="1:8" x14ac:dyDescent="0.25">
      <c r="A51" s="1" t="s">
        <v>58</v>
      </c>
      <c r="B51" s="1" t="s">
        <v>5</v>
      </c>
      <c r="C51" s="2" t="s">
        <v>56</v>
      </c>
      <c r="D51" s="1" t="s">
        <v>59</v>
      </c>
      <c r="E51" s="1" t="s">
        <v>40</v>
      </c>
      <c r="F51" s="16">
        <v>1</v>
      </c>
      <c r="G51" s="6" t="s">
        <v>424</v>
      </c>
      <c r="H51" s="22">
        <v>45577</v>
      </c>
    </row>
    <row r="52" spans="1:8" x14ac:dyDescent="0.25">
      <c r="A52" s="1" t="s">
        <v>58</v>
      </c>
      <c r="B52" s="1" t="s">
        <v>5</v>
      </c>
      <c r="C52" s="2" t="s">
        <v>56</v>
      </c>
      <c r="D52" s="1" t="s">
        <v>59</v>
      </c>
      <c r="E52" s="1" t="s">
        <v>40</v>
      </c>
      <c r="F52" s="16">
        <v>1</v>
      </c>
      <c r="G52" s="6" t="s">
        <v>431</v>
      </c>
      <c r="H52" s="22"/>
    </row>
    <row r="53" spans="1:8" x14ac:dyDescent="0.25">
      <c r="A53" s="1" t="s">
        <v>312</v>
      </c>
      <c r="B53" s="1" t="s">
        <v>5</v>
      </c>
      <c r="C53" s="2" t="s">
        <v>89</v>
      </c>
      <c r="D53" s="1" t="s">
        <v>313</v>
      </c>
      <c r="E53" s="1" t="s">
        <v>16</v>
      </c>
      <c r="F53" s="16">
        <v>1</v>
      </c>
      <c r="G53" s="2" t="s">
        <v>276</v>
      </c>
      <c r="H53" s="22">
        <v>45557</v>
      </c>
    </row>
    <row r="54" spans="1:8" x14ac:dyDescent="0.25">
      <c r="A54" s="1" t="s">
        <v>129</v>
      </c>
      <c r="B54" s="1" t="s">
        <v>5</v>
      </c>
      <c r="C54" s="2" t="s">
        <v>89</v>
      </c>
      <c r="D54" s="1" t="s">
        <v>130</v>
      </c>
      <c r="E54" s="1" t="s">
        <v>16</v>
      </c>
      <c r="F54" s="16">
        <v>1</v>
      </c>
      <c r="G54" s="2" t="s">
        <v>276</v>
      </c>
      <c r="H54" s="22">
        <v>45546</v>
      </c>
    </row>
    <row r="55" spans="1:8" ht="30" x14ac:dyDescent="0.25">
      <c r="A55" s="1" t="s">
        <v>168</v>
      </c>
      <c r="B55" s="1" t="s">
        <v>5</v>
      </c>
      <c r="C55" s="2" t="s">
        <v>169</v>
      </c>
      <c r="D55" s="1"/>
      <c r="E55" s="1" t="s">
        <v>137</v>
      </c>
      <c r="F55" s="16">
        <v>1</v>
      </c>
      <c r="G55" s="2" t="s">
        <v>301</v>
      </c>
      <c r="H55" s="22">
        <v>45555</v>
      </c>
    </row>
    <row r="56" spans="1:8" x14ac:dyDescent="0.25">
      <c r="A56" s="1" t="s">
        <v>168</v>
      </c>
      <c r="B56" s="1" t="s">
        <v>5</v>
      </c>
      <c r="C56" s="2" t="s">
        <v>169</v>
      </c>
      <c r="D56" s="1"/>
      <c r="E56" s="1" t="s">
        <v>137</v>
      </c>
      <c r="F56" s="16">
        <v>1</v>
      </c>
      <c r="G56" s="6" t="s">
        <v>276</v>
      </c>
      <c r="H56" s="22">
        <v>45574</v>
      </c>
    </row>
    <row r="57" spans="1:8" x14ac:dyDescent="0.25">
      <c r="A57" s="1" t="s">
        <v>262</v>
      </c>
      <c r="B57" s="1" t="s">
        <v>5</v>
      </c>
      <c r="C57" s="2" t="s">
        <v>261</v>
      </c>
      <c r="D57" s="1" t="s">
        <v>263</v>
      </c>
      <c r="E57" s="1" t="s">
        <v>40</v>
      </c>
      <c r="F57" s="20">
        <v>1</v>
      </c>
      <c r="G57" s="2" t="s">
        <v>268</v>
      </c>
      <c r="H57" s="22">
        <v>45541</v>
      </c>
    </row>
    <row r="58" spans="1:8" x14ac:dyDescent="0.25">
      <c r="A58" s="1" t="s">
        <v>262</v>
      </c>
      <c r="B58" s="1" t="s">
        <v>5</v>
      </c>
      <c r="C58" s="2" t="s">
        <v>261</v>
      </c>
      <c r="D58" s="1" t="s">
        <v>387</v>
      </c>
      <c r="E58" s="1" t="s">
        <v>40</v>
      </c>
      <c r="F58" s="16">
        <v>1</v>
      </c>
      <c r="G58" s="6" t="s">
        <v>279</v>
      </c>
      <c r="H58" s="22">
        <v>45572</v>
      </c>
    </row>
    <row r="59" spans="1:8" x14ac:dyDescent="0.25">
      <c r="A59" s="1" t="s">
        <v>316</v>
      </c>
      <c r="B59" s="1" t="s">
        <v>5</v>
      </c>
      <c r="C59" s="2" t="s">
        <v>317</v>
      </c>
      <c r="D59" s="1" t="s">
        <v>25</v>
      </c>
      <c r="E59" s="1" t="s">
        <v>318</v>
      </c>
      <c r="F59" s="16">
        <v>2</v>
      </c>
      <c r="G59" s="6" t="s">
        <v>250</v>
      </c>
      <c r="H59" s="22">
        <v>45558</v>
      </c>
    </row>
    <row r="60" spans="1:8" x14ac:dyDescent="0.25">
      <c r="A60" s="10" t="s">
        <v>230</v>
      </c>
      <c r="B60" s="10" t="s">
        <v>5</v>
      </c>
      <c r="C60" s="11" t="s">
        <v>148</v>
      </c>
      <c r="D60" s="10" t="s">
        <v>231</v>
      </c>
      <c r="E60" s="10" t="s">
        <v>229</v>
      </c>
      <c r="F60" s="16">
        <v>1</v>
      </c>
      <c r="G60" s="2" t="s">
        <v>288</v>
      </c>
      <c r="H60" s="22">
        <v>45552</v>
      </c>
    </row>
    <row r="61" spans="1:8" x14ac:dyDescent="0.25">
      <c r="A61" s="11" t="s">
        <v>227</v>
      </c>
      <c r="B61" s="11" t="s">
        <v>5</v>
      </c>
      <c r="C61" s="11" t="s">
        <v>148</v>
      </c>
      <c r="D61" s="11" t="s">
        <v>228</v>
      </c>
      <c r="E61" s="11" t="s">
        <v>229</v>
      </c>
      <c r="F61" s="15">
        <v>1</v>
      </c>
      <c r="G61" s="16" t="s">
        <v>238</v>
      </c>
      <c r="H61" s="17">
        <v>45540</v>
      </c>
    </row>
    <row r="62" spans="1:8" x14ac:dyDescent="0.25">
      <c r="A62" s="10" t="s">
        <v>227</v>
      </c>
      <c r="B62" s="10" t="s">
        <v>5</v>
      </c>
      <c r="C62" s="11" t="s">
        <v>148</v>
      </c>
      <c r="D62" s="10" t="s">
        <v>228</v>
      </c>
      <c r="E62" s="10" t="s">
        <v>229</v>
      </c>
      <c r="F62" s="16">
        <v>1</v>
      </c>
      <c r="G62" s="6" t="s">
        <v>275</v>
      </c>
      <c r="H62" s="22">
        <v>45575</v>
      </c>
    </row>
    <row r="63" spans="1:8" x14ac:dyDescent="0.25">
      <c r="A63" s="10" t="s">
        <v>225</v>
      </c>
      <c r="B63" s="10" t="s">
        <v>5</v>
      </c>
      <c r="C63" s="11" t="s">
        <v>148</v>
      </c>
      <c r="D63" s="10" t="s">
        <v>226</v>
      </c>
      <c r="E63" s="10" t="s">
        <v>137</v>
      </c>
      <c r="F63" s="16">
        <v>1</v>
      </c>
      <c r="G63" s="2" t="s">
        <v>279</v>
      </c>
      <c r="H63" s="22">
        <v>45546</v>
      </c>
    </row>
    <row r="64" spans="1:8" x14ac:dyDescent="0.25">
      <c r="A64" s="10" t="s">
        <v>225</v>
      </c>
      <c r="B64" s="10" t="s">
        <v>5</v>
      </c>
      <c r="C64" s="11" t="s">
        <v>148</v>
      </c>
      <c r="D64" s="10" t="s">
        <v>226</v>
      </c>
      <c r="E64" s="10" t="s">
        <v>137</v>
      </c>
      <c r="F64" s="16">
        <v>1</v>
      </c>
      <c r="G64" s="2" t="s">
        <v>283</v>
      </c>
      <c r="H64" s="22">
        <v>45547</v>
      </c>
    </row>
    <row r="65" spans="1:8" x14ac:dyDescent="0.25">
      <c r="A65" s="10" t="s">
        <v>225</v>
      </c>
      <c r="B65" s="10" t="s">
        <v>5</v>
      </c>
      <c r="C65" s="11" t="s">
        <v>148</v>
      </c>
      <c r="D65" s="10" t="s">
        <v>226</v>
      </c>
      <c r="E65" s="10" t="s">
        <v>137</v>
      </c>
      <c r="F65" s="16">
        <v>1</v>
      </c>
      <c r="G65" s="2" t="s">
        <v>326</v>
      </c>
      <c r="H65" s="22">
        <v>45559</v>
      </c>
    </row>
    <row r="66" spans="1:8" x14ac:dyDescent="0.25">
      <c r="A66" s="10" t="s">
        <v>225</v>
      </c>
      <c r="B66" s="10" t="s">
        <v>5</v>
      </c>
      <c r="C66" s="11" t="s">
        <v>148</v>
      </c>
      <c r="D66" s="10" t="s">
        <v>226</v>
      </c>
      <c r="E66" s="10" t="s">
        <v>137</v>
      </c>
      <c r="F66" s="16">
        <v>1</v>
      </c>
      <c r="G66" s="6" t="s">
        <v>333</v>
      </c>
      <c r="H66" s="22">
        <v>45575</v>
      </c>
    </row>
    <row r="67" spans="1:8" x14ac:dyDescent="0.25">
      <c r="A67" s="10" t="s">
        <v>225</v>
      </c>
      <c r="B67" s="10" t="s">
        <v>5</v>
      </c>
      <c r="C67" s="11" t="s">
        <v>148</v>
      </c>
      <c r="D67" s="10" t="s">
        <v>226</v>
      </c>
      <c r="E67" s="10" t="s">
        <v>137</v>
      </c>
      <c r="F67" s="16">
        <v>1</v>
      </c>
      <c r="G67" s="6" t="s">
        <v>283</v>
      </c>
      <c r="H67" s="22">
        <v>45577</v>
      </c>
    </row>
    <row r="68" spans="1:8" x14ac:dyDescent="0.25">
      <c r="A68" s="11" t="s">
        <v>223</v>
      </c>
      <c r="B68" s="11" t="s">
        <v>5</v>
      </c>
      <c r="C68" s="11" t="s">
        <v>148</v>
      </c>
      <c r="D68" s="11" t="s">
        <v>224</v>
      </c>
      <c r="E68" s="11" t="s">
        <v>137</v>
      </c>
      <c r="F68" s="15">
        <v>2</v>
      </c>
      <c r="G68" s="16" t="s">
        <v>238</v>
      </c>
      <c r="H68" s="17">
        <v>45540</v>
      </c>
    </row>
    <row r="69" spans="1:8" x14ac:dyDescent="0.25">
      <c r="A69" s="10" t="s">
        <v>223</v>
      </c>
      <c r="B69" s="10" t="s">
        <v>5</v>
      </c>
      <c r="C69" s="11" t="s">
        <v>148</v>
      </c>
      <c r="D69" s="10" t="s">
        <v>224</v>
      </c>
      <c r="E69" s="10" t="s">
        <v>137</v>
      </c>
      <c r="F69" s="16">
        <v>1</v>
      </c>
      <c r="G69" s="2" t="s">
        <v>270</v>
      </c>
      <c r="H69" s="22">
        <v>45544</v>
      </c>
    </row>
    <row r="70" spans="1:8" x14ac:dyDescent="0.25">
      <c r="A70" s="10" t="s">
        <v>223</v>
      </c>
      <c r="B70" s="10" t="s">
        <v>5</v>
      </c>
      <c r="C70" s="11" t="s">
        <v>148</v>
      </c>
      <c r="D70" s="10" t="s">
        <v>224</v>
      </c>
      <c r="E70" s="10" t="s">
        <v>137</v>
      </c>
      <c r="F70" s="16">
        <v>1</v>
      </c>
      <c r="G70" s="2" t="s">
        <v>271</v>
      </c>
      <c r="H70" s="22">
        <v>45544</v>
      </c>
    </row>
    <row r="71" spans="1:8" ht="30" x14ac:dyDescent="0.25">
      <c r="A71" s="10" t="s">
        <v>223</v>
      </c>
      <c r="B71" s="10" t="s">
        <v>5</v>
      </c>
      <c r="C71" s="11" t="s">
        <v>148</v>
      </c>
      <c r="D71" s="10" t="s">
        <v>224</v>
      </c>
      <c r="E71" s="10" t="s">
        <v>137</v>
      </c>
      <c r="F71" s="16">
        <v>2</v>
      </c>
      <c r="G71" s="2" t="s">
        <v>309</v>
      </c>
      <c r="H71" s="22">
        <v>45556</v>
      </c>
    </row>
    <row r="72" spans="1:8" x14ac:dyDescent="0.25">
      <c r="A72" s="10" t="s">
        <v>223</v>
      </c>
      <c r="B72" s="10" t="s">
        <v>5</v>
      </c>
      <c r="C72" s="11" t="s">
        <v>148</v>
      </c>
      <c r="D72" s="10" t="s">
        <v>224</v>
      </c>
      <c r="E72" s="10" t="s">
        <v>137</v>
      </c>
      <c r="F72" s="16">
        <v>1</v>
      </c>
      <c r="G72" s="2" t="s">
        <v>326</v>
      </c>
      <c r="H72" s="22">
        <v>45559</v>
      </c>
    </row>
    <row r="73" spans="1:8" x14ac:dyDescent="0.25">
      <c r="A73" s="10" t="s">
        <v>223</v>
      </c>
      <c r="B73" s="10" t="s">
        <v>5</v>
      </c>
      <c r="C73" s="11" t="s">
        <v>148</v>
      </c>
      <c r="D73" s="10" t="s">
        <v>224</v>
      </c>
      <c r="E73" s="10" t="s">
        <v>137</v>
      </c>
      <c r="F73" s="16">
        <v>1</v>
      </c>
      <c r="G73" s="6" t="s">
        <v>334</v>
      </c>
      <c r="H73" s="22">
        <v>45561</v>
      </c>
    </row>
    <row r="74" spans="1:8" x14ac:dyDescent="0.25">
      <c r="A74" s="10" t="s">
        <v>223</v>
      </c>
      <c r="B74" s="10" t="s">
        <v>5</v>
      </c>
      <c r="C74" s="11" t="s">
        <v>148</v>
      </c>
      <c r="D74" s="10" t="s">
        <v>224</v>
      </c>
      <c r="E74" s="10" t="s">
        <v>137</v>
      </c>
      <c r="F74" s="16">
        <v>1</v>
      </c>
      <c r="G74" s="6" t="s">
        <v>331</v>
      </c>
      <c r="H74" s="22">
        <v>45562</v>
      </c>
    </row>
    <row r="75" spans="1:8" x14ac:dyDescent="0.25">
      <c r="A75" s="10" t="s">
        <v>223</v>
      </c>
      <c r="B75" s="10" t="s">
        <v>5</v>
      </c>
      <c r="C75" s="11" t="s">
        <v>148</v>
      </c>
      <c r="D75" s="10" t="s">
        <v>224</v>
      </c>
      <c r="E75" s="10" t="s">
        <v>137</v>
      </c>
      <c r="F75" s="16">
        <v>1</v>
      </c>
      <c r="G75" s="6" t="s">
        <v>332</v>
      </c>
      <c r="H75" s="22">
        <v>45563</v>
      </c>
    </row>
    <row r="76" spans="1:8" x14ac:dyDescent="0.25">
      <c r="A76" s="10" t="s">
        <v>223</v>
      </c>
      <c r="B76" s="10" t="s">
        <v>5</v>
      </c>
      <c r="C76" s="11" t="s">
        <v>148</v>
      </c>
      <c r="D76" s="10" t="s">
        <v>224</v>
      </c>
      <c r="E76" s="10" t="s">
        <v>137</v>
      </c>
      <c r="F76" s="16">
        <v>1</v>
      </c>
      <c r="G76" s="6" t="s">
        <v>274</v>
      </c>
      <c r="H76" s="22">
        <v>45565</v>
      </c>
    </row>
    <row r="77" spans="1:8" x14ac:dyDescent="0.25">
      <c r="A77" s="10" t="s">
        <v>223</v>
      </c>
      <c r="B77" s="10" t="s">
        <v>5</v>
      </c>
      <c r="C77" s="11" t="s">
        <v>148</v>
      </c>
      <c r="D77" s="10" t="s">
        <v>224</v>
      </c>
      <c r="E77" s="10" t="s">
        <v>137</v>
      </c>
      <c r="F77" s="16">
        <v>2</v>
      </c>
      <c r="G77" s="6" t="s">
        <v>274</v>
      </c>
      <c r="H77" s="22">
        <v>45569</v>
      </c>
    </row>
    <row r="78" spans="1:8" x14ac:dyDescent="0.25">
      <c r="A78" s="10" t="s">
        <v>223</v>
      </c>
      <c r="B78" s="10" t="s">
        <v>5</v>
      </c>
      <c r="C78" s="11" t="s">
        <v>148</v>
      </c>
      <c r="D78" s="10" t="s">
        <v>224</v>
      </c>
      <c r="E78" s="10" t="s">
        <v>137</v>
      </c>
      <c r="F78" s="16">
        <v>1</v>
      </c>
      <c r="G78" s="6" t="s">
        <v>332</v>
      </c>
      <c r="H78" s="22">
        <v>45570</v>
      </c>
    </row>
    <row r="79" spans="1:8" x14ac:dyDescent="0.25">
      <c r="A79" s="10" t="s">
        <v>223</v>
      </c>
      <c r="B79" s="10" t="s">
        <v>5</v>
      </c>
      <c r="C79" s="11" t="s">
        <v>148</v>
      </c>
      <c r="D79" s="10" t="s">
        <v>224</v>
      </c>
      <c r="E79" s="10" t="s">
        <v>137</v>
      </c>
      <c r="F79" s="16">
        <v>1</v>
      </c>
      <c r="G79" s="6" t="s">
        <v>329</v>
      </c>
      <c r="H79" s="22">
        <v>45574</v>
      </c>
    </row>
    <row r="80" spans="1:8" x14ac:dyDescent="0.25">
      <c r="A80" s="10" t="s">
        <v>223</v>
      </c>
      <c r="B80" s="10" t="s">
        <v>5</v>
      </c>
      <c r="C80" s="11" t="s">
        <v>148</v>
      </c>
      <c r="D80" s="10" t="s">
        <v>224</v>
      </c>
      <c r="E80" s="10" t="s">
        <v>137</v>
      </c>
      <c r="F80" s="16">
        <v>1</v>
      </c>
      <c r="G80" s="6" t="s">
        <v>275</v>
      </c>
      <c r="H80" s="22">
        <v>45576</v>
      </c>
    </row>
    <row r="81" spans="1:8" ht="45" x14ac:dyDescent="0.25">
      <c r="A81" s="1" t="s">
        <v>296</v>
      </c>
      <c r="B81" s="1" t="s">
        <v>12</v>
      </c>
      <c r="C81" s="2" t="s">
        <v>297</v>
      </c>
      <c r="D81" s="1"/>
      <c r="E81" s="1" t="s">
        <v>16</v>
      </c>
      <c r="F81" s="16">
        <v>3</v>
      </c>
      <c r="G81" s="2" t="s">
        <v>298</v>
      </c>
      <c r="H81" s="22">
        <v>45555</v>
      </c>
    </row>
    <row r="82" spans="1:8" x14ac:dyDescent="0.25">
      <c r="A82" s="2" t="s">
        <v>38</v>
      </c>
      <c r="B82" s="2" t="s">
        <v>5</v>
      </c>
      <c r="C82" s="2" t="s">
        <v>39</v>
      </c>
      <c r="D82" s="2"/>
      <c r="E82" s="2" t="s">
        <v>40</v>
      </c>
      <c r="F82" s="6">
        <v>1</v>
      </c>
      <c r="G82" s="16" t="s">
        <v>238</v>
      </c>
      <c r="H82" s="17">
        <v>45540</v>
      </c>
    </row>
    <row r="83" spans="1:8" ht="30" x14ac:dyDescent="0.25">
      <c r="A83" s="1" t="s">
        <v>185</v>
      </c>
      <c r="B83" s="1" t="s">
        <v>12</v>
      </c>
      <c r="C83" s="2" t="s">
        <v>178</v>
      </c>
      <c r="D83" s="1" t="s">
        <v>300</v>
      </c>
      <c r="E83" s="1" t="s">
        <v>137</v>
      </c>
      <c r="F83" s="16">
        <v>5</v>
      </c>
      <c r="G83" s="2" t="s">
        <v>301</v>
      </c>
      <c r="H83" s="22">
        <v>45555</v>
      </c>
    </row>
    <row r="84" spans="1:8" x14ac:dyDescent="0.25">
      <c r="A84" s="2" t="s">
        <v>185</v>
      </c>
      <c r="B84" s="2" t="s">
        <v>12</v>
      </c>
      <c r="C84" s="2" t="s">
        <v>178</v>
      </c>
      <c r="D84" s="2" t="s">
        <v>186</v>
      </c>
      <c r="E84" s="2" t="s">
        <v>137</v>
      </c>
      <c r="F84" s="6">
        <v>1</v>
      </c>
      <c r="G84" s="16" t="s">
        <v>239</v>
      </c>
      <c r="H84" s="17">
        <v>45540</v>
      </c>
    </row>
    <row r="85" spans="1:8" ht="30" x14ac:dyDescent="0.25">
      <c r="A85" s="1" t="s">
        <v>187</v>
      </c>
      <c r="B85" s="1" t="s">
        <v>12</v>
      </c>
      <c r="C85" s="2" t="s">
        <v>178</v>
      </c>
      <c r="D85" s="1" t="s">
        <v>186</v>
      </c>
      <c r="E85" s="1" t="s">
        <v>137</v>
      </c>
      <c r="F85" s="16">
        <v>1</v>
      </c>
      <c r="G85" s="2" t="s">
        <v>301</v>
      </c>
      <c r="H85" s="22">
        <v>45555</v>
      </c>
    </row>
    <row r="86" spans="1:8" x14ac:dyDescent="0.25">
      <c r="A86" s="2" t="s">
        <v>187</v>
      </c>
      <c r="B86" s="2" t="s">
        <v>12</v>
      </c>
      <c r="C86" s="2" t="s">
        <v>178</v>
      </c>
      <c r="D86" s="2" t="s">
        <v>188</v>
      </c>
      <c r="E86" s="2" t="s">
        <v>137</v>
      </c>
      <c r="F86" s="6">
        <v>2</v>
      </c>
      <c r="G86" s="16" t="s">
        <v>239</v>
      </c>
      <c r="H86" s="17">
        <v>45540</v>
      </c>
    </row>
    <row r="87" spans="1:8" x14ac:dyDescent="0.25">
      <c r="A87" s="1" t="s">
        <v>302</v>
      </c>
      <c r="B87" s="1" t="s">
        <v>12</v>
      </c>
      <c r="C87" s="2" t="s">
        <v>178</v>
      </c>
      <c r="D87" s="1" t="s">
        <v>303</v>
      </c>
      <c r="E87" s="1" t="s">
        <v>304</v>
      </c>
      <c r="F87" s="16">
        <v>0.25</v>
      </c>
      <c r="G87" s="2" t="s">
        <v>320</v>
      </c>
      <c r="H87" s="22">
        <v>45558</v>
      </c>
    </row>
    <row r="88" spans="1:8" x14ac:dyDescent="0.25">
      <c r="A88" s="1" t="s">
        <v>305</v>
      </c>
      <c r="B88" s="1" t="s">
        <v>12</v>
      </c>
      <c r="C88" s="2" t="s">
        <v>178</v>
      </c>
      <c r="D88" s="1" t="s">
        <v>306</v>
      </c>
      <c r="E88" s="1" t="s">
        <v>304</v>
      </c>
      <c r="F88" s="16">
        <v>1</v>
      </c>
      <c r="G88" s="2" t="s">
        <v>320</v>
      </c>
      <c r="H88" s="22">
        <v>45558</v>
      </c>
    </row>
    <row r="89" spans="1:8" x14ac:dyDescent="0.25">
      <c r="A89" s="2" t="s">
        <v>182</v>
      </c>
      <c r="B89" s="2" t="s">
        <v>12</v>
      </c>
      <c r="C89" s="2" t="s">
        <v>178</v>
      </c>
      <c r="D89" s="2" t="s">
        <v>80</v>
      </c>
      <c r="E89" s="2" t="s">
        <v>137</v>
      </c>
      <c r="F89" s="6">
        <v>1</v>
      </c>
      <c r="G89" s="16" t="s">
        <v>238</v>
      </c>
      <c r="H89" s="17">
        <v>45540</v>
      </c>
    </row>
    <row r="90" spans="1:8" ht="30" x14ac:dyDescent="0.25">
      <c r="A90" s="1" t="s">
        <v>182</v>
      </c>
      <c r="B90" s="1" t="s">
        <v>12</v>
      </c>
      <c r="C90" s="2" t="s">
        <v>178</v>
      </c>
      <c r="D90" s="1" t="s">
        <v>80</v>
      </c>
      <c r="E90" s="1" t="s">
        <v>137</v>
      </c>
      <c r="F90" s="16">
        <v>1</v>
      </c>
      <c r="G90" s="2" t="s">
        <v>301</v>
      </c>
      <c r="H90" s="22">
        <v>45555</v>
      </c>
    </row>
    <row r="91" spans="1:8" x14ac:dyDescent="0.25">
      <c r="A91" s="2" t="s">
        <v>181</v>
      </c>
      <c r="B91" s="2" t="s">
        <v>12</v>
      </c>
      <c r="C91" s="2" t="s">
        <v>178</v>
      </c>
      <c r="D91" s="2" t="s">
        <v>180</v>
      </c>
      <c r="E91" s="2" t="s">
        <v>137</v>
      </c>
      <c r="F91" s="6">
        <v>1</v>
      </c>
      <c r="G91" s="16" t="s">
        <v>240</v>
      </c>
      <c r="H91" s="17">
        <v>45540</v>
      </c>
    </row>
    <row r="92" spans="1:8" x14ac:dyDescent="0.25">
      <c r="A92" s="1" t="s">
        <v>363</v>
      </c>
      <c r="B92" s="1" t="s">
        <v>12</v>
      </c>
      <c r="C92" s="2" t="s">
        <v>121</v>
      </c>
      <c r="D92" s="1" t="s">
        <v>361</v>
      </c>
      <c r="E92" s="1" t="s">
        <v>16</v>
      </c>
      <c r="F92" s="16">
        <v>1</v>
      </c>
      <c r="G92" s="6" t="s">
        <v>279</v>
      </c>
      <c r="H92" s="22">
        <v>45574</v>
      </c>
    </row>
    <row r="93" spans="1:8" x14ac:dyDescent="0.25">
      <c r="A93" s="2" t="s">
        <v>437</v>
      </c>
      <c r="B93" s="2" t="s">
        <v>5</v>
      </c>
      <c r="C93" s="2" t="s">
        <v>123</v>
      </c>
      <c r="D93" s="2" t="s">
        <v>126</v>
      </c>
      <c r="E93" s="2" t="s">
        <v>16</v>
      </c>
      <c r="F93" s="6">
        <v>6</v>
      </c>
      <c r="G93" s="16" t="s">
        <v>239</v>
      </c>
      <c r="H93" s="17">
        <v>45540</v>
      </c>
    </row>
    <row r="94" spans="1:8" x14ac:dyDescent="0.25">
      <c r="A94" s="1" t="s">
        <v>437</v>
      </c>
      <c r="B94" s="1" t="s">
        <v>5</v>
      </c>
      <c r="C94" s="2" t="s">
        <v>123</v>
      </c>
      <c r="D94" s="1" t="s">
        <v>126</v>
      </c>
      <c r="E94" s="1" t="s">
        <v>16</v>
      </c>
      <c r="F94" s="16">
        <v>6</v>
      </c>
      <c r="G94" s="2" t="s">
        <v>276</v>
      </c>
      <c r="H94" s="22">
        <v>45546</v>
      </c>
    </row>
    <row r="95" spans="1:8" ht="30" x14ac:dyDescent="0.25">
      <c r="A95" s="1" t="s">
        <v>437</v>
      </c>
      <c r="B95" s="1" t="s">
        <v>5</v>
      </c>
      <c r="C95" s="2" t="s">
        <v>123</v>
      </c>
      <c r="D95" s="1" t="s">
        <v>126</v>
      </c>
      <c r="E95" s="1" t="s">
        <v>16</v>
      </c>
      <c r="F95" s="16">
        <v>6</v>
      </c>
      <c r="G95" s="2" t="s">
        <v>285</v>
      </c>
      <c r="H95" s="22">
        <v>45548</v>
      </c>
    </row>
    <row r="96" spans="1:8" x14ac:dyDescent="0.25">
      <c r="A96" s="1" t="s">
        <v>437</v>
      </c>
      <c r="B96" s="1" t="s">
        <v>5</v>
      </c>
      <c r="C96" s="2" t="s">
        <v>123</v>
      </c>
      <c r="D96" s="1" t="s">
        <v>126</v>
      </c>
      <c r="E96" s="1" t="s">
        <v>16</v>
      </c>
      <c r="F96" s="16">
        <v>6</v>
      </c>
      <c r="G96" s="2" t="s">
        <v>276</v>
      </c>
      <c r="H96" s="22">
        <v>45553</v>
      </c>
    </row>
    <row r="97" spans="1:8" ht="30" x14ac:dyDescent="0.25">
      <c r="A97" s="1" t="s">
        <v>437</v>
      </c>
      <c r="B97" s="1" t="s">
        <v>5</v>
      </c>
      <c r="C97" s="2" t="s">
        <v>123</v>
      </c>
      <c r="D97" s="1" t="s">
        <v>126</v>
      </c>
      <c r="E97" s="1" t="s">
        <v>16</v>
      </c>
      <c r="F97" s="16">
        <v>6</v>
      </c>
      <c r="G97" s="2" t="s">
        <v>285</v>
      </c>
      <c r="H97" s="22">
        <v>45559</v>
      </c>
    </row>
    <row r="98" spans="1:8" x14ac:dyDescent="0.25">
      <c r="A98" s="1" t="s">
        <v>437</v>
      </c>
      <c r="B98" s="1" t="s">
        <v>5</v>
      </c>
      <c r="C98" s="2" t="s">
        <v>123</v>
      </c>
      <c r="D98" s="1" t="s">
        <v>126</v>
      </c>
      <c r="E98" s="1" t="s">
        <v>16</v>
      </c>
      <c r="F98" s="16">
        <v>6</v>
      </c>
      <c r="G98" s="6" t="s">
        <v>250</v>
      </c>
      <c r="H98" s="22">
        <v>45561</v>
      </c>
    </row>
    <row r="99" spans="1:8" x14ac:dyDescent="0.25">
      <c r="A99" s="1" t="s">
        <v>437</v>
      </c>
      <c r="B99" s="1" t="s">
        <v>5</v>
      </c>
      <c r="C99" s="2" t="s">
        <v>123</v>
      </c>
      <c r="D99" s="1" t="s">
        <v>126</v>
      </c>
      <c r="E99" s="1" t="s">
        <v>16</v>
      </c>
      <c r="F99" s="16">
        <v>6</v>
      </c>
      <c r="G99" s="6" t="s">
        <v>240</v>
      </c>
      <c r="H99" s="22">
        <v>45562</v>
      </c>
    </row>
    <row r="100" spans="1:8" x14ac:dyDescent="0.25">
      <c r="A100" s="1" t="s">
        <v>437</v>
      </c>
      <c r="B100" s="1" t="s">
        <v>5</v>
      </c>
      <c r="C100" s="2" t="s">
        <v>123</v>
      </c>
      <c r="D100" s="1" t="s">
        <v>126</v>
      </c>
      <c r="E100" s="1" t="s">
        <v>16</v>
      </c>
      <c r="F100" s="16">
        <v>6</v>
      </c>
      <c r="G100" s="6" t="s">
        <v>338</v>
      </c>
      <c r="H100" s="22">
        <v>45568</v>
      </c>
    </row>
    <row r="101" spans="1:8" x14ac:dyDescent="0.25">
      <c r="A101" s="1" t="s">
        <v>437</v>
      </c>
      <c r="B101" s="1" t="s">
        <v>5</v>
      </c>
      <c r="C101" s="2" t="s">
        <v>123</v>
      </c>
      <c r="D101" s="1" t="s">
        <v>126</v>
      </c>
      <c r="E101" s="1" t="s">
        <v>16</v>
      </c>
      <c r="F101" s="16">
        <v>3</v>
      </c>
      <c r="G101" s="6" t="s">
        <v>276</v>
      </c>
      <c r="H101" s="22">
        <v>45574</v>
      </c>
    </row>
    <row r="102" spans="1:8" x14ac:dyDescent="0.25">
      <c r="A102" s="2" t="s">
        <v>122</v>
      </c>
      <c r="B102" s="2" t="s">
        <v>5</v>
      </c>
      <c r="C102" s="2" t="s">
        <v>123</v>
      </c>
      <c r="D102" s="2" t="s">
        <v>124</v>
      </c>
      <c r="E102" s="2" t="s">
        <v>16</v>
      </c>
      <c r="F102" s="6">
        <v>6</v>
      </c>
      <c r="G102" s="16" t="s">
        <v>239</v>
      </c>
      <c r="H102" s="17">
        <v>45540</v>
      </c>
    </row>
    <row r="103" spans="1:8" x14ac:dyDescent="0.25">
      <c r="A103" s="1" t="s">
        <v>122</v>
      </c>
      <c r="B103" s="1" t="s">
        <v>5</v>
      </c>
      <c r="C103" s="2" t="s">
        <v>123</v>
      </c>
      <c r="D103" s="1" t="s">
        <v>124</v>
      </c>
      <c r="E103" s="1" t="s">
        <v>16</v>
      </c>
      <c r="F103" s="16">
        <v>6</v>
      </c>
      <c r="G103" s="2" t="s">
        <v>290</v>
      </c>
      <c r="H103" s="22">
        <v>45552</v>
      </c>
    </row>
    <row r="104" spans="1:8" x14ac:dyDescent="0.25">
      <c r="A104" s="1" t="s">
        <v>122</v>
      </c>
      <c r="B104" s="1" t="s">
        <v>5</v>
      </c>
      <c r="C104" s="2" t="s">
        <v>123</v>
      </c>
      <c r="D104" s="1" t="s">
        <v>124</v>
      </c>
      <c r="E104" s="1" t="s">
        <v>16</v>
      </c>
      <c r="F104" s="16">
        <v>6</v>
      </c>
      <c r="G104" s="6" t="s">
        <v>240</v>
      </c>
      <c r="H104" s="22">
        <v>45562</v>
      </c>
    </row>
    <row r="105" spans="1:8" x14ac:dyDescent="0.25">
      <c r="A105" s="1" t="s">
        <v>122</v>
      </c>
      <c r="B105" s="1" t="s">
        <v>5</v>
      </c>
      <c r="C105" s="2" t="s">
        <v>123</v>
      </c>
      <c r="D105" s="1" t="s">
        <v>124</v>
      </c>
      <c r="E105" s="1" t="s">
        <v>16</v>
      </c>
      <c r="F105" s="16">
        <v>6</v>
      </c>
      <c r="G105" s="6" t="s">
        <v>276</v>
      </c>
      <c r="H105" s="22">
        <v>45574</v>
      </c>
    </row>
    <row r="106" spans="1:8" x14ac:dyDescent="0.25">
      <c r="A106" s="1" t="s">
        <v>437</v>
      </c>
      <c r="B106" s="1" t="s">
        <v>5</v>
      </c>
      <c r="C106" s="2" t="s">
        <v>123</v>
      </c>
      <c r="D106" s="1" t="s">
        <v>289</v>
      </c>
      <c r="E106" s="1" t="s">
        <v>16</v>
      </c>
      <c r="F106" s="16">
        <v>6</v>
      </c>
      <c r="G106" s="2" t="s">
        <v>290</v>
      </c>
      <c r="H106" s="22">
        <v>45552</v>
      </c>
    </row>
    <row r="107" spans="1:8" ht="30" x14ac:dyDescent="0.25">
      <c r="A107" s="1" t="s">
        <v>21</v>
      </c>
      <c r="B107" s="1" t="s">
        <v>12</v>
      </c>
      <c r="C107" s="2" t="s">
        <v>14</v>
      </c>
      <c r="D107" s="1" t="s">
        <v>22</v>
      </c>
      <c r="E107" s="1" t="s">
        <v>16</v>
      </c>
      <c r="F107" s="16">
        <v>1</v>
      </c>
      <c r="G107" s="6" t="s">
        <v>280</v>
      </c>
      <c r="H107" s="22">
        <v>45568</v>
      </c>
    </row>
    <row r="108" spans="1:8" ht="30" x14ac:dyDescent="0.25">
      <c r="A108" s="1" t="s">
        <v>17</v>
      </c>
      <c r="B108" s="1" t="s">
        <v>12</v>
      </c>
      <c r="C108" s="2" t="s">
        <v>14</v>
      </c>
      <c r="D108" s="1" t="s">
        <v>18</v>
      </c>
      <c r="E108" s="1" t="s">
        <v>16</v>
      </c>
      <c r="F108" s="16">
        <v>1</v>
      </c>
      <c r="G108" s="6" t="s">
        <v>280</v>
      </c>
      <c r="H108" s="22">
        <v>45574</v>
      </c>
    </row>
    <row r="109" spans="1:8" ht="30" x14ac:dyDescent="0.25">
      <c r="A109" s="1" t="s">
        <v>19</v>
      </c>
      <c r="B109" s="1" t="s">
        <v>12</v>
      </c>
      <c r="C109" s="2" t="s">
        <v>14</v>
      </c>
      <c r="D109" s="1" t="s">
        <v>20</v>
      </c>
      <c r="E109" s="1" t="s">
        <v>16</v>
      </c>
      <c r="F109" s="16">
        <v>1</v>
      </c>
      <c r="G109" s="2" t="s">
        <v>273</v>
      </c>
      <c r="H109" s="22">
        <v>45544</v>
      </c>
    </row>
    <row r="110" spans="1:8" ht="30" x14ac:dyDescent="0.25">
      <c r="A110" s="1" t="s">
        <v>19</v>
      </c>
      <c r="B110" s="1" t="s">
        <v>12</v>
      </c>
      <c r="C110" s="2" t="s">
        <v>14</v>
      </c>
      <c r="D110" s="1" t="s">
        <v>20</v>
      </c>
      <c r="E110" s="1" t="s">
        <v>16</v>
      </c>
      <c r="F110" s="16">
        <v>1</v>
      </c>
      <c r="G110" s="6" t="s">
        <v>280</v>
      </c>
      <c r="H110" s="22">
        <v>45561</v>
      </c>
    </row>
    <row r="111" spans="1:8" ht="30" x14ac:dyDescent="0.25">
      <c r="A111" s="1" t="s">
        <v>19</v>
      </c>
      <c r="B111" s="1" t="s">
        <v>12</v>
      </c>
      <c r="C111" s="2" t="s">
        <v>14</v>
      </c>
      <c r="D111" s="1" t="s">
        <v>20</v>
      </c>
      <c r="E111" s="1" t="s">
        <v>16</v>
      </c>
      <c r="F111" s="16">
        <v>1</v>
      </c>
      <c r="G111" s="6" t="s">
        <v>280</v>
      </c>
      <c r="H111" s="22">
        <v>45572</v>
      </c>
    </row>
    <row r="112" spans="1:8" ht="30" x14ac:dyDescent="0.25">
      <c r="A112" s="10" t="s">
        <v>232</v>
      </c>
      <c r="B112" s="10" t="s">
        <v>12</v>
      </c>
      <c r="C112" s="11" t="s">
        <v>233</v>
      </c>
      <c r="D112" s="10" t="s">
        <v>234</v>
      </c>
      <c r="E112" s="10" t="s">
        <v>16</v>
      </c>
      <c r="F112" s="16">
        <v>1</v>
      </c>
      <c r="G112" s="2" t="s">
        <v>272</v>
      </c>
      <c r="H112" s="22">
        <v>45544</v>
      </c>
    </row>
    <row r="113" spans="1:8" x14ac:dyDescent="0.25">
      <c r="A113" s="1" t="s">
        <v>350</v>
      </c>
      <c r="B113" s="1" t="s">
        <v>5</v>
      </c>
      <c r="C113" s="2" t="s">
        <v>82</v>
      </c>
      <c r="D113" s="1" t="s">
        <v>349</v>
      </c>
      <c r="E113" s="1" t="s">
        <v>26</v>
      </c>
      <c r="F113" s="16">
        <v>1</v>
      </c>
      <c r="G113" s="6" t="s">
        <v>357</v>
      </c>
      <c r="H113" s="22">
        <v>45575</v>
      </c>
    </row>
    <row r="114" spans="1:8" x14ac:dyDescent="0.25">
      <c r="A114" s="1" t="s">
        <v>138</v>
      </c>
      <c r="B114" s="1" t="s">
        <v>5</v>
      </c>
      <c r="C114" s="2" t="s">
        <v>139</v>
      </c>
      <c r="D114" s="1" t="s">
        <v>140</v>
      </c>
      <c r="E114" s="1" t="s">
        <v>16</v>
      </c>
      <c r="F114" s="16">
        <v>1</v>
      </c>
      <c r="G114" s="2" t="s">
        <v>286</v>
      </c>
      <c r="H114" s="22">
        <v>45549</v>
      </c>
    </row>
    <row r="115" spans="1:8" x14ac:dyDescent="0.25">
      <c r="A115" s="1" t="s">
        <v>138</v>
      </c>
      <c r="B115" s="1" t="s">
        <v>5</v>
      </c>
      <c r="C115" s="2" t="s">
        <v>139</v>
      </c>
      <c r="D115" s="1" t="s">
        <v>140</v>
      </c>
      <c r="E115" s="1" t="s">
        <v>16</v>
      </c>
      <c r="F115" s="16">
        <v>10</v>
      </c>
      <c r="G115" s="6" t="s">
        <v>283</v>
      </c>
      <c r="H115" s="22">
        <v>45563</v>
      </c>
    </row>
    <row r="116" spans="1:8" x14ac:dyDescent="0.25">
      <c r="A116" s="1" t="s">
        <v>340</v>
      </c>
      <c r="B116" s="1" t="s">
        <v>5</v>
      </c>
      <c r="C116" s="2" t="s">
        <v>341</v>
      </c>
      <c r="D116" s="1"/>
      <c r="E116" s="1" t="s">
        <v>304</v>
      </c>
      <c r="F116" s="16">
        <v>1</v>
      </c>
      <c r="G116" s="6" t="s">
        <v>250</v>
      </c>
      <c r="H116" s="22">
        <v>45565</v>
      </c>
    </row>
    <row r="117" spans="1:8" x14ac:dyDescent="0.25">
      <c r="A117" s="1" t="s">
        <v>84</v>
      </c>
      <c r="B117" s="1" t="s">
        <v>5</v>
      </c>
      <c r="C117" s="2" t="s">
        <v>85</v>
      </c>
      <c r="D117" s="1" t="s">
        <v>86</v>
      </c>
      <c r="E117" s="1" t="s">
        <v>40</v>
      </c>
      <c r="F117" s="16">
        <v>1</v>
      </c>
      <c r="G117" s="6" t="s">
        <v>344</v>
      </c>
      <c r="H117" s="22">
        <v>45563</v>
      </c>
    </row>
    <row r="118" spans="1:8" x14ac:dyDescent="0.25">
      <c r="A118" s="1" t="s">
        <v>131</v>
      </c>
      <c r="B118" s="1" t="s">
        <v>5</v>
      </c>
      <c r="C118" s="2" t="s">
        <v>132</v>
      </c>
      <c r="D118" s="1"/>
      <c r="E118" s="1" t="s">
        <v>40</v>
      </c>
      <c r="F118" s="16">
        <v>1</v>
      </c>
      <c r="G118" s="2" t="s">
        <v>324</v>
      </c>
      <c r="H118" s="22">
        <v>45557</v>
      </c>
    </row>
    <row r="119" spans="1:8" x14ac:dyDescent="0.25">
      <c r="A119" s="1" t="s">
        <v>43</v>
      </c>
      <c r="B119" s="1" t="s">
        <v>5</v>
      </c>
      <c r="C119" s="2" t="s">
        <v>44</v>
      </c>
      <c r="D119" s="1" t="s">
        <v>46</v>
      </c>
      <c r="E119" s="1" t="s">
        <v>16</v>
      </c>
      <c r="F119" s="16">
        <v>1</v>
      </c>
      <c r="G119" s="6" t="s">
        <v>333</v>
      </c>
      <c r="H119" s="22">
        <v>45560</v>
      </c>
    </row>
    <row r="120" spans="1:8" ht="30" x14ac:dyDescent="0.25">
      <c r="A120" s="1" t="s">
        <v>422</v>
      </c>
      <c r="B120" s="1" t="s">
        <v>12</v>
      </c>
      <c r="C120" s="2" t="s">
        <v>421</v>
      </c>
      <c r="D120" s="1" t="s">
        <v>423</v>
      </c>
      <c r="E120" s="1" t="s">
        <v>16</v>
      </c>
      <c r="F120" s="16">
        <v>1</v>
      </c>
      <c r="G120" s="6" t="s">
        <v>329</v>
      </c>
      <c r="H120" s="22">
        <v>45558</v>
      </c>
    </row>
    <row r="121" spans="1:8" x14ac:dyDescent="0.25">
      <c r="A121" s="2" t="s">
        <v>33</v>
      </c>
      <c r="B121" s="2" t="s">
        <v>5</v>
      </c>
      <c r="C121" s="2" t="s">
        <v>34</v>
      </c>
      <c r="D121" s="2"/>
      <c r="E121" s="2" t="s">
        <v>16</v>
      </c>
      <c r="F121" s="6">
        <v>1</v>
      </c>
      <c r="G121" s="16" t="s">
        <v>239</v>
      </c>
      <c r="H121" s="17">
        <v>45540</v>
      </c>
    </row>
    <row r="122" spans="1:8" x14ac:dyDescent="0.25">
      <c r="A122" s="1" t="s">
        <v>33</v>
      </c>
      <c r="B122" s="1" t="s">
        <v>5</v>
      </c>
      <c r="C122" s="2" t="s">
        <v>34</v>
      </c>
      <c r="D122" s="1"/>
      <c r="E122" s="1" t="s">
        <v>16</v>
      </c>
      <c r="F122" s="16">
        <v>1</v>
      </c>
      <c r="G122" s="2" t="s">
        <v>284</v>
      </c>
      <c r="H122" s="22">
        <v>45548</v>
      </c>
    </row>
    <row r="123" spans="1:8" x14ac:dyDescent="0.25">
      <c r="A123" s="1" t="s">
        <v>33</v>
      </c>
      <c r="B123" s="1" t="s">
        <v>5</v>
      </c>
      <c r="C123" s="2" t="s">
        <v>34</v>
      </c>
      <c r="D123" s="1"/>
      <c r="E123" s="1" t="s">
        <v>16</v>
      </c>
      <c r="F123" s="16">
        <v>1</v>
      </c>
      <c r="G123" s="2" t="s">
        <v>287</v>
      </c>
      <c r="H123" s="22">
        <v>45552</v>
      </c>
    </row>
    <row r="124" spans="1:8" x14ac:dyDescent="0.25">
      <c r="A124" s="1" t="s">
        <v>33</v>
      </c>
      <c r="B124" s="1" t="s">
        <v>5</v>
      </c>
      <c r="C124" s="2" t="s">
        <v>34</v>
      </c>
      <c r="D124" s="1"/>
      <c r="E124" s="1" t="s">
        <v>16</v>
      </c>
      <c r="F124" s="16">
        <v>1</v>
      </c>
      <c r="G124" s="2" t="s">
        <v>325</v>
      </c>
      <c r="H124" s="22">
        <v>45559</v>
      </c>
    </row>
    <row r="125" spans="1:8" x14ac:dyDescent="0.25">
      <c r="A125" s="1" t="s">
        <v>33</v>
      </c>
      <c r="B125" s="1" t="s">
        <v>5</v>
      </c>
      <c r="C125" s="2" t="s">
        <v>34</v>
      </c>
      <c r="D125" s="1"/>
      <c r="E125" s="1" t="s">
        <v>16</v>
      </c>
      <c r="F125" s="16">
        <v>1</v>
      </c>
      <c r="G125" s="6" t="s">
        <v>275</v>
      </c>
      <c r="H125" s="22">
        <v>45565</v>
      </c>
    </row>
    <row r="126" spans="1:8" x14ac:dyDescent="0.25">
      <c r="A126" s="1" t="s">
        <v>360</v>
      </c>
      <c r="B126" s="1" t="s">
        <v>5</v>
      </c>
      <c r="C126" s="2" t="s">
        <v>358</v>
      </c>
      <c r="D126" s="1" t="s">
        <v>359</v>
      </c>
      <c r="E126" s="1" t="s">
        <v>348</v>
      </c>
      <c r="F126" s="3">
        <v>200</v>
      </c>
      <c r="G126" s="6" t="s">
        <v>436</v>
      </c>
      <c r="H126" s="22">
        <v>45572</v>
      </c>
    </row>
    <row r="127" spans="1:8" x14ac:dyDescent="0.25">
      <c r="A127" s="1" t="s">
        <v>378</v>
      </c>
      <c r="B127" s="1" t="s">
        <v>12</v>
      </c>
      <c r="C127" s="2" t="s">
        <v>379</v>
      </c>
      <c r="D127" s="1"/>
      <c r="E127" s="1" t="s">
        <v>16</v>
      </c>
      <c r="F127" s="16">
        <v>10</v>
      </c>
      <c r="G127" s="6" t="s">
        <v>357</v>
      </c>
      <c r="H127" s="22">
        <v>45575</v>
      </c>
    </row>
    <row r="128" spans="1:8" ht="30" x14ac:dyDescent="0.25">
      <c r="A128" s="1" t="s">
        <v>293</v>
      </c>
      <c r="B128" s="1" t="s">
        <v>12</v>
      </c>
      <c r="C128" s="2" t="s">
        <v>294</v>
      </c>
      <c r="D128" s="1"/>
      <c r="E128" s="1" t="s">
        <v>16</v>
      </c>
      <c r="F128" s="16">
        <v>6</v>
      </c>
      <c r="G128" s="2" t="s">
        <v>295</v>
      </c>
      <c r="H128" s="22">
        <v>45555</v>
      </c>
    </row>
    <row r="129" spans="1:8" ht="30" x14ac:dyDescent="0.25">
      <c r="A129" s="11" t="s">
        <v>55</v>
      </c>
      <c r="B129" s="11" t="s">
        <v>5</v>
      </c>
      <c r="C129" s="11" t="s">
        <v>53</v>
      </c>
      <c r="D129" s="11" t="s">
        <v>32</v>
      </c>
      <c r="E129" s="11" t="s">
        <v>16</v>
      </c>
      <c r="F129" s="15">
        <v>1</v>
      </c>
      <c r="G129" s="16" t="s">
        <v>241</v>
      </c>
      <c r="H129" s="18">
        <v>45541</v>
      </c>
    </row>
    <row r="130" spans="1:8" ht="30" x14ac:dyDescent="0.25">
      <c r="A130" s="10" t="s">
        <v>256</v>
      </c>
      <c r="B130" s="10" t="s">
        <v>5</v>
      </c>
      <c r="C130" s="11" t="s">
        <v>53</v>
      </c>
      <c r="D130" s="10" t="s">
        <v>32</v>
      </c>
      <c r="E130" s="10" t="s">
        <v>16</v>
      </c>
      <c r="F130" s="20">
        <v>2</v>
      </c>
      <c r="G130" s="16" t="s">
        <v>267</v>
      </c>
      <c r="H130" s="22">
        <v>45544</v>
      </c>
    </row>
    <row r="131" spans="1:8" ht="30" x14ac:dyDescent="0.25">
      <c r="A131" s="10" t="s">
        <v>257</v>
      </c>
      <c r="B131" s="10" t="s">
        <v>5</v>
      </c>
      <c r="C131" s="11" t="s">
        <v>53</v>
      </c>
      <c r="D131" s="10" t="s">
        <v>30</v>
      </c>
      <c r="E131" s="10" t="s">
        <v>16</v>
      </c>
      <c r="F131" s="20">
        <v>1</v>
      </c>
      <c r="G131" s="16" t="s">
        <v>266</v>
      </c>
      <c r="H131" s="22">
        <v>45544</v>
      </c>
    </row>
    <row r="132" spans="1:8" x14ac:dyDescent="0.25">
      <c r="A132" s="1" t="s">
        <v>135</v>
      </c>
      <c r="B132" s="1" t="s">
        <v>12</v>
      </c>
      <c r="C132" s="2" t="s">
        <v>136</v>
      </c>
      <c r="D132" s="1"/>
      <c r="E132" s="1" t="s">
        <v>137</v>
      </c>
      <c r="F132" s="16">
        <v>1</v>
      </c>
      <c r="G132" s="2" t="s">
        <v>280</v>
      </c>
      <c r="H132" s="22">
        <v>45540</v>
      </c>
    </row>
    <row r="133" spans="1:8" x14ac:dyDescent="0.25">
      <c r="A133" s="1" t="s">
        <v>135</v>
      </c>
      <c r="B133" s="1" t="s">
        <v>12</v>
      </c>
      <c r="C133" s="2" t="s">
        <v>136</v>
      </c>
      <c r="D133" s="1"/>
      <c r="E133" s="1" t="s">
        <v>137</v>
      </c>
      <c r="F133" s="16">
        <v>1</v>
      </c>
      <c r="G133" s="2" t="s">
        <v>280</v>
      </c>
      <c r="H133" s="22">
        <v>45547</v>
      </c>
    </row>
    <row r="134" spans="1:8" x14ac:dyDescent="0.25">
      <c r="A134" s="1" t="s">
        <v>135</v>
      </c>
      <c r="B134" s="1" t="s">
        <v>12</v>
      </c>
      <c r="C134" s="2" t="s">
        <v>136</v>
      </c>
      <c r="D134" s="1"/>
      <c r="E134" s="1" t="s">
        <v>137</v>
      </c>
      <c r="F134" s="16">
        <v>1</v>
      </c>
      <c r="G134" s="2" t="s">
        <v>280</v>
      </c>
      <c r="H134" s="22">
        <v>45557</v>
      </c>
    </row>
    <row r="135" spans="1:8" x14ac:dyDescent="0.25">
      <c r="A135" s="1" t="s">
        <v>135</v>
      </c>
      <c r="B135" s="1" t="s">
        <v>12</v>
      </c>
      <c r="C135" s="2" t="s">
        <v>136</v>
      </c>
      <c r="D135" s="1"/>
      <c r="E135" s="1" t="s">
        <v>137</v>
      </c>
      <c r="F135" s="16">
        <v>1</v>
      </c>
      <c r="G135" s="6" t="s">
        <v>280</v>
      </c>
      <c r="H135" s="22">
        <v>45565</v>
      </c>
    </row>
    <row r="136" spans="1:8" x14ac:dyDescent="0.25">
      <c r="A136" s="1" t="s">
        <v>135</v>
      </c>
      <c r="B136" s="1" t="s">
        <v>12</v>
      </c>
      <c r="C136" s="2" t="s">
        <v>136</v>
      </c>
      <c r="D136" s="1"/>
      <c r="E136" s="1" t="s">
        <v>137</v>
      </c>
      <c r="F136" s="16">
        <v>1</v>
      </c>
      <c r="G136" s="6" t="s">
        <v>280</v>
      </c>
      <c r="H136" s="22">
        <v>45575</v>
      </c>
    </row>
    <row r="137" spans="1:8" ht="45" x14ac:dyDescent="0.25">
      <c r="A137" s="1" t="s">
        <v>260</v>
      </c>
      <c r="B137" s="1" t="s">
        <v>5</v>
      </c>
      <c r="C137" s="2" t="s">
        <v>259</v>
      </c>
      <c r="D137" s="1" t="s">
        <v>258</v>
      </c>
      <c r="E137" s="1" t="s">
        <v>16</v>
      </c>
      <c r="F137" s="20">
        <v>1</v>
      </c>
      <c r="G137" s="16" t="s">
        <v>266</v>
      </c>
      <c r="H137" s="22">
        <v>45544</v>
      </c>
    </row>
    <row r="138" spans="1:8" x14ac:dyDescent="0.25">
      <c r="A138" s="1" t="s">
        <v>425</v>
      </c>
      <c r="B138" s="1" t="s">
        <v>5</v>
      </c>
      <c r="C138" s="2" t="s">
        <v>395</v>
      </c>
      <c r="D138" s="1" t="s">
        <v>426</v>
      </c>
      <c r="E138" s="1" t="s">
        <v>16</v>
      </c>
      <c r="F138" s="20">
        <v>1</v>
      </c>
      <c r="G138" s="2" t="s">
        <v>269</v>
      </c>
      <c r="H138" s="22">
        <v>45544</v>
      </c>
    </row>
    <row r="139" spans="1:8" x14ac:dyDescent="0.25">
      <c r="A139" s="1" t="s">
        <v>75</v>
      </c>
      <c r="B139" s="1" t="s">
        <v>12</v>
      </c>
      <c r="C139" s="2" t="s">
        <v>114</v>
      </c>
      <c r="D139" s="1"/>
      <c r="E139" s="1" t="s">
        <v>16</v>
      </c>
      <c r="F139" s="16">
        <v>1</v>
      </c>
      <c r="G139" s="2" t="s">
        <v>272</v>
      </c>
      <c r="H139" s="22">
        <v>45544</v>
      </c>
    </row>
    <row r="140" spans="1:8" x14ac:dyDescent="0.25">
      <c r="A140" s="1" t="s">
        <v>254</v>
      </c>
      <c r="B140" s="1" t="s">
        <v>12</v>
      </c>
      <c r="C140" s="2" t="s">
        <v>253</v>
      </c>
      <c r="D140" s="1" t="s">
        <v>64</v>
      </c>
      <c r="E140" s="5" t="s">
        <v>16</v>
      </c>
      <c r="F140" s="20">
        <v>3</v>
      </c>
      <c r="G140" s="16" t="s">
        <v>250</v>
      </c>
      <c r="H140" s="22">
        <v>45544</v>
      </c>
    </row>
    <row r="141" spans="1:8" x14ac:dyDescent="0.25">
      <c r="A141" s="1" t="s">
        <v>202</v>
      </c>
      <c r="B141" s="1" t="s">
        <v>12</v>
      </c>
      <c r="C141" s="2" t="s">
        <v>203</v>
      </c>
      <c r="D141" s="1" t="s">
        <v>322</v>
      </c>
      <c r="E141" s="1" t="s">
        <v>137</v>
      </c>
      <c r="F141" s="16">
        <v>1</v>
      </c>
      <c r="G141" s="6" t="s">
        <v>280</v>
      </c>
      <c r="H141" s="22">
        <v>45572</v>
      </c>
    </row>
    <row r="142" spans="1:8" x14ac:dyDescent="0.25">
      <c r="A142" s="1" t="s">
        <v>365</v>
      </c>
      <c r="B142" s="1" t="s">
        <v>12</v>
      </c>
      <c r="C142" s="2" t="s">
        <v>364</v>
      </c>
      <c r="D142" s="1" t="s">
        <v>366</v>
      </c>
      <c r="E142" s="1" t="s">
        <v>367</v>
      </c>
      <c r="F142" s="16">
        <v>1</v>
      </c>
      <c r="G142" s="6" t="s">
        <v>279</v>
      </c>
      <c r="H142" s="22">
        <v>45574</v>
      </c>
    </row>
    <row r="143" spans="1:8" x14ac:dyDescent="0.25">
      <c r="A143" s="1" t="s">
        <v>31</v>
      </c>
      <c r="B143" s="1" t="s">
        <v>5</v>
      </c>
      <c r="C143" s="2" t="s">
        <v>24</v>
      </c>
      <c r="D143" s="1" t="s">
        <v>32</v>
      </c>
      <c r="E143" s="1" t="s">
        <v>26</v>
      </c>
      <c r="F143" s="16">
        <v>1</v>
      </c>
      <c r="G143" s="6" t="s">
        <v>332</v>
      </c>
      <c r="H143" s="22">
        <v>45575</v>
      </c>
    </row>
    <row r="144" spans="1:8" x14ac:dyDescent="0.25">
      <c r="A144" s="11" t="s">
        <v>69</v>
      </c>
      <c r="B144" s="11" t="s">
        <v>5</v>
      </c>
      <c r="C144" s="11" t="s">
        <v>36</v>
      </c>
      <c r="D144" s="11" t="s">
        <v>70</v>
      </c>
      <c r="E144" s="11" t="s">
        <v>26</v>
      </c>
      <c r="F144" s="15">
        <v>1</v>
      </c>
      <c r="G144" s="16" t="s">
        <v>241</v>
      </c>
      <c r="H144" s="18">
        <v>45541</v>
      </c>
    </row>
    <row r="145" spans="1:8" x14ac:dyDescent="0.25">
      <c r="A145" s="10" t="s">
        <v>69</v>
      </c>
      <c r="B145" s="10" t="s">
        <v>5</v>
      </c>
      <c r="C145" s="11" t="s">
        <v>36</v>
      </c>
      <c r="D145" s="10" t="s">
        <v>70</v>
      </c>
      <c r="E145" s="10" t="s">
        <v>26</v>
      </c>
      <c r="F145" s="16">
        <v>1</v>
      </c>
      <c r="G145" s="6" t="s">
        <v>339</v>
      </c>
      <c r="H145" s="22">
        <v>45568</v>
      </c>
    </row>
    <row r="146" spans="1:8" x14ac:dyDescent="0.25">
      <c r="A146" s="1" t="s">
        <v>35</v>
      </c>
      <c r="B146" s="1" t="s">
        <v>5</v>
      </c>
      <c r="C146" s="2" t="s">
        <v>36</v>
      </c>
      <c r="D146" s="1" t="s">
        <v>37</v>
      </c>
      <c r="E146" s="1" t="s">
        <v>16</v>
      </c>
      <c r="F146" s="16">
        <v>1</v>
      </c>
      <c r="G146" s="2" t="s">
        <v>275</v>
      </c>
      <c r="H146" s="31">
        <v>45545</v>
      </c>
    </row>
    <row r="147" spans="1:8" x14ac:dyDescent="0.25">
      <c r="A147" s="1" t="s">
        <v>35</v>
      </c>
      <c r="B147" s="1" t="s">
        <v>5</v>
      </c>
      <c r="C147" s="2" t="s">
        <v>36</v>
      </c>
      <c r="D147" s="1" t="s">
        <v>37</v>
      </c>
      <c r="E147" s="1" t="s">
        <v>16</v>
      </c>
      <c r="F147" s="16">
        <v>1</v>
      </c>
      <c r="G147" s="6" t="s">
        <v>330</v>
      </c>
      <c r="H147" s="22">
        <v>45562</v>
      </c>
    </row>
    <row r="148" spans="1:8" x14ac:dyDescent="0.25">
      <c r="A148" s="11" t="s">
        <v>193</v>
      </c>
      <c r="B148" s="11" t="s">
        <v>12</v>
      </c>
      <c r="C148" s="11" t="s">
        <v>194</v>
      </c>
      <c r="D148" s="11" t="s">
        <v>195</v>
      </c>
      <c r="E148" s="11" t="s">
        <v>137</v>
      </c>
      <c r="F148" s="15">
        <v>1</v>
      </c>
      <c r="G148" s="16" t="s">
        <v>242</v>
      </c>
      <c r="H148" s="18">
        <v>45542</v>
      </c>
    </row>
    <row r="149" spans="1:8" ht="30" x14ac:dyDescent="0.25">
      <c r="A149" s="1" t="s">
        <v>193</v>
      </c>
      <c r="B149" s="1" t="s">
        <v>12</v>
      </c>
      <c r="C149" s="2" t="s">
        <v>194</v>
      </c>
      <c r="D149" s="1" t="s">
        <v>195</v>
      </c>
      <c r="E149" s="1" t="s">
        <v>137</v>
      </c>
      <c r="F149" s="16">
        <v>1</v>
      </c>
      <c r="G149" s="2" t="s">
        <v>292</v>
      </c>
      <c r="H149" s="22">
        <v>45555</v>
      </c>
    </row>
    <row r="150" spans="1:8" x14ac:dyDescent="0.25">
      <c r="A150" s="1" t="s">
        <v>193</v>
      </c>
      <c r="B150" s="1" t="s">
        <v>12</v>
      </c>
      <c r="C150" s="2" t="s">
        <v>194</v>
      </c>
      <c r="D150" s="1" t="s">
        <v>195</v>
      </c>
      <c r="E150" s="1" t="s">
        <v>137</v>
      </c>
      <c r="F150" s="16">
        <v>1</v>
      </c>
      <c r="G150" s="2" t="s">
        <v>435</v>
      </c>
      <c r="H150" s="22">
        <v>45569</v>
      </c>
    </row>
    <row r="151" spans="1:8" x14ac:dyDescent="0.25">
      <c r="A151" s="1" t="s">
        <v>193</v>
      </c>
      <c r="B151" s="1" t="s">
        <v>12</v>
      </c>
      <c r="C151" s="2" t="s">
        <v>194</v>
      </c>
      <c r="D151" s="1" t="s">
        <v>195</v>
      </c>
      <c r="E151" s="1" t="s">
        <v>137</v>
      </c>
      <c r="F151" s="16">
        <v>2</v>
      </c>
      <c r="G151" s="6" t="s">
        <v>327</v>
      </c>
      <c r="H151" s="22">
        <v>45570</v>
      </c>
    </row>
    <row r="152" spans="1:8" ht="30" x14ac:dyDescent="0.25">
      <c r="A152" s="1" t="s">
        <v>355</v>
      </c>
      <c r="B152" s="1" t="s">
        <v>12</v>
      </c>
      <c r="C152" s="2" t="s">
        <v>354</v>
      </c>
      <c r="D152" s="1"/>
      <c r="E152" s="1" t="s">
        <v>356</v>
      </c>
      <c r="F152" s="16">
        <v>1</v>
      </c>
      <c r="G152" s="6" t="s">
        <v>279</v>
      </c>
      <c r="H152" s="22">
        <v>45577</v>
      </c>
    </row>
    <row r="153" spans="1:8" ht="30" x14ac:dyDescent="0.25">
      <c r="A153" s="1" t="s">
        <v>411</v>
      </c>
      <c r="B153" s="1" t="s">
        <v>12</v>
      </c>
      <c r="C153" s="2" t="s">
        <v>410</v>
      </c>
      <c r="D153" s="1"/>
      <c r="E153" s="1" t="s">
        <v>16</v>
      </c>
      <c r="F153" s="16">
        <v>2</v>
      </c>
      <c r="G153" s="6" t="s">
        <v>412</v>
      </c>
      <c r="H153" s="22">
        <v>45562</v>
      </c>
    </row>
    <row r="154" spans="1:8" x14ac:dyDescent="0.25">
      <c r="A154" s="1" t="s">
        <v>217</v>
      </c>
      <c r="B154" s="1" t="s">
        <v>12</v>
      </c>
      <c r="C154" s="2" t="s">
        <v>218</v>
      </c>
      <c r="D154" s="1" t="s">
        <v>219</v>
      </c>
      <c r="E154" s="1" t="s">
        <v>137</v>
      </c>
      <c r="F154" s="16">
        <v>2</v>
      </c>
      <c r="G154" s="2" t="s">
        <v>281</v>
      </c>
      <c r="H154" s="22">
        <v>45547</v>
      </c>
    </row>
    <row r="155" spans="1:8" x14ac:dyDescent="0.25">
      <c r="A155" s="1" t="s">
        <v>217</v>
      </c>
      <c r="B155" s="1" t="s">
        <v>12</v>
      </c>
      <c r="C155" s="2" t="s">
        <v>218</v>
      </c>
      <c r="D155" s="1" t="s">
        <v>219</v>
      </c>
      <c r="E155" s="1" t="s">
        <v>137</v>
      </c>
      <c r="F155" s="16">
        <v>1</v>
      </c>
      <c r="G155" s="2" t="s">
        <v>291</v>
      </c>
      <c r="H155" s="22">
        <v>45555</v>
      </c>
    </row>
    <row r="156" spans="1:8" x14ac:dyDescent="0.25">
      <c r="A156" s="1" t="s">
        <v>217</v>
      </c>
      <c r="B156" s="1" t="s">
        <v>12</v>
      </c>
      <c r="C156" s="2" t="s">
        <v>218</v>
      </c>
      <c r="D156" s="1" t="s">
        <v>219</v>
      </c>
      <c r="E156" s="1" t="s">
        <v>137</v>
      </c>
      <c r="F156" s="16">
        <v>1</v>
      </c>
      <c r="G156" s="2" t="s">
        <v>291</v>
      </c>
      <c r="H156" s="22">
        <v>45567</v>
      </c>
    </row>
    <row r="157" spans="1:8" x14ac:dyDescent="0.25">
      <c r="A157" s="1" t="s">
        <v>428</v>
      </c>
      <c r="B157" s="1" t="s">
        <v>12</v>
      </c>
      <c r="C157" s="1" t="s">
        <v>427</v>
      </c>
      <c r="D157" s="1"/>
      <c r="E157" s="1" t="s">
        <v>40</v>
      </c>
      <c r="F157" s="16">
        <v>1</v>
      </c>
      <c r="G157" s="6" t="s">
        <v>336</v>
      </c>
      <c r="H157" s="22">
        <v>45568</v>
      </c>
    </row>
    <row r="158" spans="1:8" x14ac:dyDescent="0.25">
      <c r="A158" s="1" t="s">
        <v>205</v>
      </c>
      <c r="B158" s="1" t="s">
        <v>12</v>
      </c>
      <c r="C158" s="2" t="s">
        <v>206</v>
      </c>
      <c r="D158" s="1" t="s">
        <v>209</v>
      </c>
      <c r="E158" s="1" t="s">
        <v>26</v>
      </c>
      <c r="F158" s="16">
        <v>1</v>
      </c>
      <c r="G158" s="6" t="s">
        <v>280</v>
      </c>
      <c r="H158" s="22">
        <v>45568</v>
      </c>
    </row>
  </sheetData>
  <autoFilter ref="A2:H158"/>
  <sortState ref="A3:H157">
    <sortCondition ref="C3:C157"/>
    <sortCondition ref="D3:D157"/>
    <sortCondition ref="H3:H157"/>
  </sortState>
  <mergeCells count="1">
    <mergeCell ref="J1:N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325"/>
  <sheetViews>
    <sheetView topLeftCell="A16" workbookViewId="0">
      <selection activeCell="B16" sqref="B16"/>
    </sheetView>
  </sheetViews>
  <sheetFormatPr defaultRowHeight="15" x14ac:dyDescent="0.25"/>
  <cols>
    <col min="4" max="4" width="16" customWidth="1"/>
    <col min="5" max="5" width="18.5703125" customWidth="1"/>
    <col min="6" max="6" width="20.42578125" customWidth="1"/>
    <col min="13" max="13" width="10.7109375" style="36" bestFit="1" customWidth="1"/>
  </cols>
  <sheetData>
    <row r="2" spans="2:16" x14ac:dyDescent="0.25">
      <c r="B2" t="s">
        <v>466</v>
      </c>
      <c r="C2" t="s">
        <v>467</v>
      </c>
      <c r="D2" t="s">
        <v>468</v>
      </c>
      <c r="E2" t="s">
        <v>442</v>
      </c>
      <c r="F2" t="s">
        <v>469</v>
      </c>
      <c r="G2" t="s">
        <v>470</v>
      </c>
      <c r="H2" t="s">
        <v>444</v>
      </c>
      <c r="I2" t="s">
        <v>471</v>
      </c>
      <c r="J2" t="s">
        <v>4</v>
      </c>
      <c r="K2" t="s">
        <v>450</v>
      </c>
      <c r="L2" t="s">
        <v>472</v>
      </c>
      <c r="M2" s="36" t="s">
        <v>473</v>
      </c>
      <c r="N2" t="s">
        <v>451</v>
      </c>
      <c r="O2" t="s">
        <v>474</v>
      </c>
      <c r="P2" t="s">
        <v>475</v>
      </c>
    </row>
    <row r="3" spans="2:16" x14ac:dyDescent="0.25">
      <c r="B3">
        <v>1</v>
      </c>
      <c r="C3">
        <v>11511</v>
      </c>
      <c r="D3" t="s">
        <v>476</v>
      </c>
      <c r="E3" t="s">
        <v>477</v>
      </c>
      <c r="F3" t="s">
        <v>478</v>
      </c>
      <c r="G3" t="s">
        <v>479</v>
      </c>
      <c r="H3" t="s">
        <v>453</v>
      </c>
      <c r="I3">
        <v>20</v>
      </c>
      <c r="J3">
        <v>11</v>
      </c>
      <c r="K3" t="s">
        <v>465</v>
      </c>
      <c r="M3" s="36">
        <v>45535</v>
      </c>
      <c r="N3" s="37">
        <v>45535</v>
      </c>
      <c r="O3" t="s">
        <v>465</v>
      </c>
      <c r="P3" s="37">
        <v>45547.471041666664</v>
      </c>
    </row>
    <row r="4" spans="2:16" x14ac:dyDescent="0.25">
      <c r="B4">
        <v>2</v>
      </c>
      <c r="C4">
        <v>11511</v>
      </c>
      <c r="D4" t="s">
        <v>476</v>
      </c>
      <c r="E4" t="s">
        <v>480</v>
      </c>
      <c r="F4" t="s">
        <v>481</v>
      </c>
      <c r="G4" t="s">
        <v>479</v>
      </c>
      <c r="H4" t="s">
        <v>453</v>
      </c>
      <c r="I4">
        <v>20</v>
      </c>
      <c r="J4">
        <v>11</v>
      </c>
      <c r="K4" t="s">
        <v>465</v>
      </c>
      <c r="M4" s="36">
        <v>45535</v>
      </c>
      <c r="N4" s="37">
        <v>45535</v>
      </c>
      <c r="O4" t="s">
        <v>465</v>
      </c>
      <c r="P4" s="37">
        <v>45547.471041666664</v>
      </c>
    </row>
    <row r="5" spans="2:16" x14ac:dyDescent="0.25">
      <c r="B5">
        <v>3</v>
      </c>
      <c r="C5">
        <v>11511</v>
      </c>
      <c r="D5" t="s">
        <v>476</v>
      </c>
      <c r="E5" t="s">
        <v>482</v>
      </c>
      <c r="F5" t="s">
        <v>483</v>
      </c>
      <c r="G5" t="s">
        <v>479</v>
      </c>
      <c r="H5" t="s">
        <v>453</v>
      </c>
      <c r="I5">
        <v>20</v>
      </c>
      <c r="J5">
        <v>11</v>
      </c>
      <c r="K5" t="s">
        <v>465</v>
      </c>
      <c r="M5" s="36">
        <v>45535</v>
      </c>
      <c r="N5" s="37">
        <v>45535</v>
      </c>
      <c r="O5" t="s">
        <v>465</v>
      </c>
      <c r="P5" s="37">
        <v>45547.471041666664</v>
      </c>
    </row>
    <row r="6" spans="2:16" x14ac:dyDescent="0.25">
      <c r="B6">
        <v>4</v>
      </c>
      <c r="C6">
        <v>11511</v>
      </c>
      <c r="D6" t="s">
        <v>476</v>
      </c>
      <c r="E6" t="s">
        <v>484</v>
      </c>
      <c r="F6" t="s">
        <v>485</v>
      </c>
      <c r="G6" t="s">
        <v>479</v>
      </c>
      <c r="H6" t="s">
        <v>453</v>
      </c>
      <c r="I6">
        <v>20</v>
      </c>
      <c r="J6">
        <v>11</v>
      </c>
      <c r="K6" t="s">
        <v>465</v>
      </c>
      <c r="M6" s="36">
        <v>45535</v>
      </c>
      <c r="N6" s="37">
        <v>45535</v>
      </c>
      <c r="O6" t="s">
        <v>465</v>
      </c>
      <c r="P6" s="37">
        <v>45547.471041666664</v>
      </c>
    </row>
    <row r="7" spans="2:16" x14ac:dyDescent="0.25">
      <c r="B7">
        <v>5</v>
      </c>
      <c r="C7">
        <v>11511</v>
      </c>
      <c r="D7" t="s">
        <v>476</v>
      </c>
      <c r="E7" t="s">
        <v>486</v>
      </c>
      <c r="F7" t="s">
        <v>487</v>
      </c>
      <c r="G7" t="s">
        <v>479</v>
      </c>
      <c r="H7" t="s">
        <v>454</v>
      </c>
      <c r="I7">
        <v>20</v>
      </c>
      <c r="J7">
        <v>2</v>
      </c>
      <c r="K7" t="s">
        <v>465</v>
      </c>
      <c r="M7" s="36">
        <v>45535</v>
      </c>
      <c r="N7" s="37">
        <v>45535</v>
      </c>
      <c r="O7" t="s">
        <v>465</v>
      </c>
      <c r="P7" s="37">
        <v>45547.471041666664</v>
      </c>
    </row>
    <row r="8" spans="2:16" x14ac:dyDescent="0.25">
      <c r="B8">
        <v>6</v>
      </c>
      <c r="C8">
        <v>11511</v>
      </c>
      <c r="D8" t="s">
        <v>476</v>
      </c>
      <c r="E8" t="s">
        <v>488</v>
      </c>
      <c r="F8" t="s">
        <v>489</v>
      </c>
      <c r="G8" t="s">
        <v>479</v>
      </c>
      <c r="H8" t="s">
        <v>454</v>
      </c>
      <c r="I8">
        <v>20</v>
      </c>
      <c r="J8">
        <v>2</v>
      </c>
      <c r="K8" t="s">
        <v>465</v>
      </c>
      <c r="M8" s="36">
        <v>45535</v>
      </c>
      <c r="N8" s="37">
        <v>45535</v>
      </c>
      <c r="O8" t="s">
        <v>465</v>
      </c>
      <c r="P8" s="37">
        <v>45547.471041666664</v>
      </c>
    </row>
    <row r="9" spans="2:16" x14ac:dyDescent="0.25">
      <c r="B9">
        <v>7</v>
      </c>
      <c r="C9">
        <v>11511</v>
      </c>
      <c r="D9" t="s">
        <v>476</v>
      </c>
      <c r="E9" t="s">
        <v>490</v>
      </c>
      <c r="F9" t="s">
        <v>491</v>
      </c>
      <c r="G9" t="s">
        <v>479</v>
      </c>
      <c r="H9" t="s">
        <v>454</v>
      </c>
      <c r="I9">
        <v>20</v>
      </c>
      <c r="J9">
        <v>2</v>
      </c>
      <c r="K9" t="s">
        <v>465</v>
      </c>
      <c r="M9" s="36">
        <v>45535</v>
      </c>
      <c r="N9" s="37">
        <v>45535</v>
      </c>
      <c r="O9" t="s">
        <v>465</v>
      </c>
      <c r="P9" s="37">
        <v>45547.471041666664</v>
      </c>
    </row>
    <row r="10" spans="2:16" x14ac:dyDescent="0.25">
      <c r="B10">
        <v>8</v>
      </c>
      <c r="C10">
        <v>11511</v>
      </c>
      <c r="D10" t="s">
        <v>476</v>
      </c>
      <c r="E10" t="s">
        <v>492</v>
      </c>
      <c r="F10" t="s">
        <v>493</v>
      </c>
      <c r="G10" t="s">
        <v>479</v>
      </c>
      <c r="H10" t="s">
        <v>454</v>
      </c>
      <c r="I10">
        <v>20</v>
      </c>
      <c r="J10">
        <v>2</v>
      </c>
      <c r="K10" t="s">
        <v>465</v>
      </c>
      <c r="M10" s="36">
        <v>45535</v>
      </c>
      <c r="N10" s="37">
        <v>45535</v>
      </c>
      <c r="O10" t="s">
        <v>465</v>
      </c>
      <c r="P10" s="37">
        <v>45547.471041666664</v>
      </c>
    </row>
    <row r="11" spans="2:16" x14ac:dyDescent="0.25">
      <c r="B11">
        <v>9</v>
      </c>
      <c r="C11">
        <v>11511</v>
      </c>
      <c r="D11" t="s">
        <v>476</v>
      </c>
      <c r="E11" t="s">
        <v>494</v>
      </c>
      <c r="F11" t="s">
        <v>495</v>
      </c>
      <c r="G11" t="s">
        <v>479</v>
      </c>
      <c r="H11" t="s">
        <v>453</v>
      </c>
      <c r="I11">
        <v>20</v>
      </c>
      <c r="J11">
        <v>3</v>
      </c>
      <c r="K11" t="s">
        <v>465</v>
      </c>
      <c r="M11" s="36">
        <v>45535</v>
      </c>
      <c r="N11" s="37">
        <v>45535</v>
      </c>
      <c r="O11" t="s">
        <v>465</v>
      </c>
      <c r="P11" s="37">
        <v>45547.471041666664</v>
      </c>
    </row>
    <row r="12" spans="2:16" x14ac:dyDescent="0.25">
      <c r="B12">
        <v>10</v>
      </c>
      <c r="C12">
        <v>11511</v>
      </c>
      <c r="D12" t="s">
        <v>476</v>
      </c>
      <c r="E12" t="s">
        <v>496</v>
      </c>
      <c r="F12" t="s">
        <v>497</v>
      </c>
      <c r="G12" t="s">
        <v>479</v>
      </c>
      <c r="H12" t="s">
        <v>453</v>
      </c>
      <c r="I12">
        <v>20</v>
      </c>
      <c r="J12">
        <v>2</v>
      </c>
      <c r="K12" t="s">
        <v>465</v>
      </c>
      <c r="M12" s="36">
        <v>45535</v>
      </c>
      <c r="N12" s="37">
        <v>45535</v>
      </c>
      <c r="O12" t="s">
        <v>465</v>
      </c>
      <c r="P12" s="37">
        <v>45547.471041666664</v>
      </c>
    </row>
    <row r="13" spans="2:16" x14ac:dyDescent="0.25">
      <c r="B13">
        <v>11</v>
      </c>
      <c r="C13">
        <v>11511</v>
      </c>
      <c r="D13" t="s">
        <v>476</v>
      </c>
      <c r="E13" t="s">
        <v>498</v>
      </c>
      <c r="F13" t="s">
        <v>499</v>
      </c>
      <c r="G13" t="s">
        <v>479</v>
      </c>
      <c r="H13" t="s">
        <v>454</v>
      </c>
      <c r="I13">
        <v>20</v>
      </c>
      <c r="J13">
        <v>10</v>
      </c>
      <c r="K13" t="s">
        <v>465</v>
      </c>
      <c r="M13" s="36">
        <v>45535</v>
      </c>
      <c r="N13" s="37">
        <v>45535</v>
      </c>
      <c r="O13" t="s">
        <v>465</v>
      </c>
      <c r="P13" s="37">
        <v>45547.471041666664</v>
      </c>
    </row>
    <row r="14" spans="2:16" x14ac:dyDescent="0.25">
      <c r="B14">
        <v>12</v>
      </c>
      <c r="C14">
        <v>11511</v>
      </c>
      <c r="D14" t="s">
        <v>476</v>
      </c>
      <c r="E14" t="s">
        <v>500</v>
      </c>
      <c r="F14" t="s">
        <v>501</v>
      </c>
      <c r="G14" t="s">
        <v>479</v>
      </c>
      <c r="H14" t="s">
        <v>454</v>
      </c>
      <c r="I14">
        <v>20</v>
      </c>
      <c r="J14">
        <v>2</v>
      </c>
      <c r="K14" t="s">
        <v>465</v>
      </c>
      <c r="M14" s="36">
        <v>45535</v>
      </c>
      <c r="N14" s="37">
        <v>45535</v>
      </c>
      <c r="O14" t="s">
        <v>465</v>
      </c>
      <c r="P14" s="37">
        <v>45547.471041666664</v>
      </c>
    </row>
    <row r="15" spans="2:16" x14ac:dyDescent="0.25">
      <c r="B15">
        <v>13</v>
      </c>
      <c r="C15">
        <v>11511</v>
      </c>
      <c r="D15" t="s">
        <v>476</v>
      </c>
      <c r="E15" t="s">
        <v>502</v>
      </c>
      <c r="F15" t="s">
        <v>503</v>
      </c>
      <c r="G15" t="s">
        <v>479</v>
      </c>
      <c r="H15" t="s">
        <v>454</v>
      </c>
      <c r="I15">
        <v>20</v>
      </c>
      <c r="J15">
        <v>2</v>
      </c>
      <c r="K15" t="s">
        <v>465</v>
      </c>
      <c r="M15" s="36">
        <v>45535</v>
      </c>
      <c r="N15" s="37">
        <v>45535</v>
      </c>
      <c r="O15" t="s">
        <v>465</v>
      </c>
      <c r="P15" s="37">
        <v>45547.471041666664</v>
      </c>
    </row>
    <row r="16" spans="2:16" x14ac:dyDescent="0.25">
      <c r="B16">
        <v>14</v>
      </c>
      <c r="C16">
        <v>11511</v>
      </c>
      <c r="D16" t="s">
        <v>476</v>
      </c>
      <c r="E16" t="s">
        <v>504</v>
      </c>
      <c r="F16" t="s">
        <v>505</v>
      </c>
      <c r="G16" t="s">
        <v>479</v>
      </c>
      <c r="H16" t="s">
        <v>454</v>
      </c>
      <c r="I16">
        <v>20</v>
      </c>
      <c r="J16">
        <v>2</v>
      </c>
      <c r="K16" t="s">
        <v>465</v>
      </c>
      <c r="M16" s="36">
        <v>45535</v>
      </c>
      <c r="N16" s="37">
        <v>45535</v>
      </c>
      <c r="O16" t="s">
        <v>465</v>
      </c>
      <c r="P16" s="37">
        <v>45547.471041666664</v>
      </c>
    </row>
    <row r="18" spans="2:16" x14ac:dyDescent="0.25">
      <c r="B18" t="s">
        <v>466</v>
      </c>
      <c r="C18" t="s">
        <v>467</v>
      </c>
      <c r="D18" t="s">
        <v>468</v>
      </c>
      <c r="E18" t="s">
        <v>442</v>
      </c>
      <c r="F18" t="s">
        <v>469</v>
      </c>
      <c r="G18" t="s">
        <v>470</v>
      </c>
      <c r="H18" t="s">
        <v>444</v>
      </c>
      <c r="I18" t="s">
        <v>471</v>
      </c>
      <c r="J18" t="s">
        <v>4</v>
      </c>
      <c r="K18" t="s">
        <v>450</v>
      </c>
      <c r="L18" t="s">
        <v>472</v>
      </c>
      <c r="M18" s="36" t="s">
        <v>473</v>
      </c>
      <c r="N18" t="s">
        <v>451</v>
      </c>
      <c r="O18" t="s">
        <v>474</v>
      </c>
      <c r="P18" t="s">
        <v>475</v>
      </c>
    </row>
    <row r="19" spans="2:16" x14ac:dyDescent="0.25">
      <c r="B19">
        <v>1</v>
      </c>
      <c r="C19">
        <v>11511</v>
      </c>
      <c r="D19" t="s">
        <v>507</v>
      </c>
      <c r="E19" s="10" t="s">
        <v>389</v>
      </c>
      <c r="F19" t="str">
        <f>VLOOKUP(E19,Sheet4!$A$3:$N$153,4,FALSE)</f>
        <v>PONK3007240001</v>
      </c>
      <c r="G19" t="s">
        <v>506</v>
      </c>
      <c r="H19" t="str">
        <f>VLOOKUP(E19,Sheet4!$A$3:$M$153,5,FALSE)</f>
        <v>KATBR002</v>
      </c>
      <c r="I19">
        <v>0</v>
      </c>
      <c r="J19">
        <f>VLOOKUP(E19,Sheet4!$A$3:$M$153,8,FALSE)</f>
        <v>3</v>
      </c>
      <c r="K19" t="s">
        <v>465</v>
      </c>
      <c r="L19" t="s">
        <v>465</v>
      </c>
      <c r="M19" s="36">
        <v>45580</v>
      </c>
      <c r="O19" t="s">
        <v>465</v>
      </c>
    </row>
    <row r="20" spans="2:16" x14ac:dyDescent="0.25">
      <c r="B20">
        <v>2</v>
      </c>
      <c r="C20">
        <v>11511</v>
      </c>
      <c r="D20" t="s">
        <v>507</v>
      </c>
      <c r="E20" s="10" t="s">
        <v>439</v>
      </c>
      <c r="F20" t="str">
        <f>VLOOKUP(E20,Sheet4!$A$3:$N$153,4,FALSE)</f>
        <v>PONK3007240002</v>
      </c>
      <c r="G20" t="s">
        <v>506</v>
      </c>
      <c r="H20" t="str">
        <f>VLOOKUP(E20,Sheet4!$A$3:$M$153,5,FALSE)</f>
        <v>KATBR002</v>
      </c>
      <c r="I20">
        <v>0</v>
      </c>
      <c r="J20">
        <f>VLOOKUP(E20,Sheet4!$A$3:$M$153,8,FALSE)</f>
        <v>15</v>
      </c>
      <c r="K20" t="s">
        <v>465</v>
      </c>
      <c r="L20" t="s">
        <v>465</v>
      </c>
      <c r="M20" s="36">
        <v>45580</v>
      </c>
      <c r="O20" t="s">
        <v>465</v>
      </c>
    </row>
    <row r="21" spans="2:16" x14ac:dyDescent="0.25">
      <c r="B21">
        <v>3</v>
      </c>
      <c r="C21">
        <v>11511</v>
      </c>
      <c r="D21" t="s">
        <v>507</v>
      </c>
      <c r="E21" s="10" t="s">
        <v>440</v>
      </c>
      <c r="F21" t="str">
        <f>VLOOKUP(E21,Sheet4!$A$3:$N$153,4,FALSE)</f>
        <v>PONK3007240003</v>
      </c>
      <c r="G21" t="s">
        <v>506</v>
      </c>
      <c r="H21" t="str">
        <f>VLOOKUP(E21,Sheet4!$A$3:$M$153,5,FALSE)</f>
        <v>KATBR002</v>
      </c>
      <c r="I21">
        <v>0</v>
      </c>
      <c r="J21">
        <f>VLOOKUP(E21,Sheet4!$A$3:$M$153,8,FALSE)</f>
        <v>16</v>
      </c>
      <c r="K21" t="s">
        <v>465</v>
      </c>
      <c r="L21" t="s">
        <v>465</v>
      </c>
      <c r="M21" s="36">
        <v>45580</v>
      </c>
      <c r="O21" t="s">
        <v>465</v>
      </c>
    </row>
    <row r="22" spans="2:16" x14ac:dyDescent="0.25">
      <c r="B22">
        <v>4</v>
      </c>
      <c r="C22">
        <v>11511</v>
      </c>
      <c r="D22" t="s">
        <v>507</v>
      </c>
      <c r="E22" s="1" t="s">
        <v>418</v>
      </c>
      <c r="F22" t="str">
        <f>VLOOKUP(E22,Sheet4!$A$3:$N$153,4,FALSE)</f>
        <v>PONK3007240004</v>
      </c>
      <c r="G22" t="s">
        <v>506</v>
      </c>
      <c r="H22" t="str">
        <f>VLOOKUP(E22,Sheet4!$A$3:$M$153,5,FALSE)</f>
        <v>KATBR002</v>
      </c>
      <c r="I22">
        <v>1</v>
      </c>
      <c r="J22">
        <f>VLOOKUP(E22,Sheet4!$A$3:$M$153,8,FALSE)</f>
        <v>2</v>
      </c>
      <c r="K22" t="s">
        <v>465</v>
      </c>
      <c r="L22" t="s">
        <v>465</v>
      </c>
      <c r="M22" s="36">
        <v>45580</v>
      </c>
      <c r="O22" t="s">
        <v>465</v>
      </c>
    </row>
    <row r="23" spans="2:16" x14ac:dyDescent="0.25">
      <c r="B23">
        <v>5</v>
      </c>
      <c r="C23">
        <v>11511</v>
      </c>
      <c r="D23" t="s">
        <v>507</v>
      </c>
      <c r="E23" s="1" t="s">
        <v>252</v>
      </c>
      <c r="F23" t="str">
        <f>VLOOKUP(E23,Sheet4!$A$3:$N$153,4,FALSE)</f>
        <v>PONK3007240005</v>
      </c>
      <c r="G23" t="s">
        <v>506</v>
      </c>
      <c r="H23" t="str">
        <f>VLOOKUP(E23,Sheet4!$A$3:$M$153,5,FALSE)</f>
        <v>KATBR002</v>
      </c>
      <c r="I23">
        <v>1</v>
      </c>
      <c r="J23">
        <f>VLOOKUP(E23,Sheet4!$A$3:$M$153,8,FALSE)</f>
        <v>2</v>
      </c>
      <c r="K23" t="s">
        <v>465</v>
      </c>
      <c r="L23" t="s">
        <v>465</v>
      </c>
      <c r="M23" s="36">
        <v>45580</v>
      </c>
      <c r="O23" t="s">
        <v>465</v>
      </c>
    </row>
    <row r="24" spans="2:16" x14ac:dyDescent="0.25">
      <c r="B24">
        <v>6</v>
      </c>
      <c r="C24">
        <v>11511</v>
      </c>
      <c r="D24" t="s">
        <v>507</v>
      </c>
      <c r="E24" s="1" t="s">
        <v>160</v>
      </c>
      <c r="F24" t="str">
        <f>VLOOKUP(E24,Sheet4!$A$3:$N$153,4,FALSE)</f>
        <v>PONK3007240006</v>
      </c>
      <c r="G24" t="s">
        <v>506</v>
      </c>
      <c r="H24" t="str">
        <f>VLOOKUP(E24,Sheet4!$A$3:$M$153,5,FALSE)</f>
        <v>KATBR001</v>
      </c>
      <c r="I24">
        <v>1</v>
      </c>
      <c r="J24">
        <f>VLOOKUP(E24,Sheet4!$A$3:$M$153,8,FALSE)</f>
        <v>17</v>
      </c>
      <c r="K24" t="s">
        <v>465</v>
      </c>
      <c r="L24" t="s">
        <v>465</v>
      </c>
      <c r="M24" s="36">
        <v>45580</v>
      </c>
      <c r="O24" t="s">
        <v>465</v>
      </c>
    </row>
    <row r="25" spans="2:16" x14ac:dyDescent="0.25">
      <c r="B25">
        <v>7</v>
      </c>
      <c r="C25">
        <v>11511</v>
      </c>
      <c r="D25" t="s">
        <v>507</v>
      </c>
      <c r="E25" s="1" t="s">
        <v>158</v>
      </c>
      <c r="F25" t="str">
        <f>VLOOKUP(E25,Sheet4!$A$3:$N$153,4,FALSE)</f>
        <v>PONK3007240007</v>
      </c>
      <c r="G25" t="s">
        <v>506</v>
      </c>
      <c r="H25" t="str">
        <f>VLOOKUP(E25,Sheet4!$A$3:$M$153,5,FALSE)</f>
        <v>KATBR001</v>
      </c>
      <c r="I25">
        <v>4</v>
      </c>
      <c r="J25">
        <f>VLOOKUP(E25,Sheet4!$A$3:$M$153,8,FALSE)</f>
        <v>17</v>
      </c>
      <c r="K25" t="s">
        <v>465</v>
      </c>
      <c r="L25" t="s">
        <v>465</v>
      </c>
      <c r="M25" s="36">
        <v>45580</v>
      </c>
      <c r="O25" t="s">
        <v>465</v>
      </c>
    </row>
    <row r="26" spans="2:16" x14ac:dyDescent="0.25">
      <c r="B26">
        <v>8</v>
      </c>
      <c r="C26">
        <v>11511</v>
      </c>
      <c r="D26" t="s">
        <v>507</v>
      </c>
      <c r="E26" s="1" t="s">
        <v>164</v>
      </c>
      <c r="F26" t="str">
        <f>VLOOKUP(E26,Sheet4!$A$3:$N$153,4,FALSE)</f>
        <v>PONK3007240008</v>
      </c>
      <c r="G26" t="s">
        <v>506</v>
      </c>
      <c r="H26" t="str">
        <f>VLOOKUP(E26,Sheet4!$A$3:$M$153,5,FALSE)</f>
        <v>KATBR001</v>
      </c>
      <c r="I26">
        <v>13</v>
      </c>
      <c r="J26">
        <f>VLOOKUP(E26,Sheet4!$A$3:$M$153,8,FALSE)</f>
        <v>17</v>
      </c>
      <c r="K26" t="s">
        <v>465</v>
      </c>
      <c r="L26" t="s">
        <v>465</v>
      </c>
      <c r="M26" s="36">
        <v>45580</v>
      </c>
      <c r="O26" t="s">
        <v>465</v>
      </c>
    </row>
    <row r="27" spans="2:16" x14ac:dyDescent="0.25">
      <c r="B27">
        <v>9</v>
      </c>
      <c r="C27">
        <v>11511</v>
      </c>
      <c r="D27" t="s">
        <v>507</v>
      </c>
      <c r="E27" s="1" t="s">
        <v>162</v>
      </c>
      <c r="F27" t="str">
        <f>VLOOKUP(E27,Sheet4!$A$3:$N$153,4,FALSE)</f>
        <v>PONK3007240009</v>
      </c>
      <c r="G27" t="s">
        <v>506</v>
      </c>
      <c r="H27" t="str">
        <f>VLOOKUP(E27,Sheet4!$A$3:$M$153,5,FALSE)</f>
        <v>KATBR001</v>
      </c>
      <c r="I27">
        <v>23</v>
      </c>
      <c r="J27">
        <f>VLOOKUP(E27,Sheet4!$A$3:$M$153,8,FALSE)</f>
        <v>17</v>
      </c>
      <c r="K27" t="s">
        <v>465</v>
      </c>
      <c r="L27" t="s">
        <v>465</v>
      </c>
      <c r="M27" s="36">
        <v>45580</v>
      </c>
      <c r="O27" t="s">
        <v>465</v>
      </c>
    </row>
    <row r="28" spans="2:16" x14ac:dyDescent="0.25">
      <c r="B28">
        <v>10</v>
      </c>
      <c r="C28">
        <v>11511</v>
      </c>
      <c r="D28" t="s">
        <v>507</v>
      </c>
      <c r="E28" s="1" t="s">
        <v>144</v>
      </c>
      <c r="F28" t="str">
        <f>VLOOKUP(E28,Sheet4!$A$3:$N$153,4,FALSE)</f>
        <v>PONK3007240010</v>
      </c>
      <c r="G28" t="s">
        <v>506</v>
      </c>
      <c r="H28" t="str">
        <f>VLOOKUP(E28,Sheet4!$A$3:$M$153,5,FALSE)</f>
        <v>KATBR001</v>
      </c>
      <c r="I28">
        <v>79</v>
      </c>
      <c r="J28">
        <f>VLOOKUP(E28,Sheet4!$A$3:$M$153,8,FALSE)</f>
        <v>2</v>
      </c>
      <c r="K28" t="s">
        <v>465</v>
      </c>
      <c r="L28" t="s">
        <v>465</v>
      </c>
      <c r="M28" s="36">
        <v>45580</v>
      </c>
      <c r="O28" t="s">
        <v>465</v>
      </c>
    </row>
    <row r="29" spans="2:16" x14ac:dyDescent="0.25">
      <c r="B29">
        <v>11</v>
      </c>
      <c r="C29">
        <v>11511</v>
      </c>
      <c r="D29" t="s">
        <v>507</v>
      </c>
      <c r="E29" s="1" t="s">
        <v>156</v>
      </c>
      <c r="F29" t="str">
        <f>VLOOKUP(E29,Sheet4!$A$3:$N$153,4,FALSE)</f>
        <v>PONK3007240011</v>
      </c>
      <c r="G29" t="s">
        <v>506</v>
      </c>
      <c r="H29" t="str">
        <f>VLOOKUP(E29,Sheet4!$A$3:$M$153,5,FALSE)</f>
        <v>KATBR001</v>
      </c>
      <c r="I29">
        <v>26</v>
      </c>
      <c r="J29">
        <f>VLOOKUP(E29,Sheet4!$A$3:$M$153,8,FALSE)</f>
        <v>17</v>
      </c>
      <c r="K29" t="s">
        <v>465</v>
      </c>
      <c r="L29" t="s">
        <v>465</v>
      </c>
      <c r="M29" s="36">
        <v>45580</v>
      </c>
      <c r="O29" t="s">
        <v>465</v>
      </c>
    </row>
    <row r="30" spans="2:16" x14ac:dyDescent="0.25">
      <c r="B30">
        <v>12</v>
      </c>
      <c r="C30">
        <v>11511</v>
      </c>
      <c r="D30" t="s">
        <v>507</v>
      </c>
      <c r="E30" s="1" t="s">
        <v>141</v>
      </c>
      <c r="F30" t="str">
        <f>VLOOKUP(E30,Sheet4!$A$3:$N$153,4,FALSE)</f>
        <v>PONK3007240012</v>
      </c>
      <c r="G30" t="s">
        <v>506</v>
      </c>
      <c r="H30" t="str">
        <f>VLOOKUP(E30,Sheet4!$A$3:$M$153,5,FALSE)</f>
        <v>KATBR001</v>
      </c>
      <c r="I30">
        <v>50</v>
      </c>
      <c r="J30">
        <f>VLOOKUP(E30,Sheet4!$A$3:$M$153,8,FALSE)</f>
        <v>2</v>
      </c>
      <c r="K30" t="s">
        <v>465</v>
      </c>
      <c r="L30" t="s">
        <v>465</v>
      </c>
      <c r="M30" s="36">
        <v>45580</v>
      </c>
      <c r="O30" t="s">
        <v>465</v>
      </c>
    </row>
    <row r="31" spans="2:16" x14ac:dyDescent="0.25">
      <c r="B31">
        <v>13</v>
      </c>
      <c r="C31">
        <v>11511</v>
      </c>
      <c r="D31" t="s">
        <v>507</v>
      </c>
      <c r="E31" s="1" t="s">
        <v>374</v>
      </c>
      <c r="F31" t="str">
        <f>VLOOKUP(E31,Sheet4!$A$3:$N$153,4,FALSE)</f>
        <v>PONK3007240013</v>
      </c>
      <c r="G31" t="s">
        <v>506</v>
      </c>
      <c r="H31" t="str">
        <f>VLOOKUP(E31,Sheet4!$A$3:$M$153,5,FALSE)</f>
        <v>KATBR002</v>
      </c>
      <c r="I31">
        <v>0</v>
      </c>
      <c r="J31">
        <f>VLOOKUP(E31,Sheet4!$A$3:$M$153,8,FALSE)</f>
        <v>2</v>
      </c>
      <c r="K31" t="s">
        <v>465</v>
      </c>
      <c r="L31" t="s">
        <v>465</v>
      </c>
      <c r="M31" s="36">
        <v>45580</v>
      </c>
      <c r="O31" t="s">
        <v>465</v>
      </c>
    </row>
    <row r="32" spans="2:16" x14ac:dyDescent="0.25">
      <c r="B32">
        <v>14</v>
      </c>
      <c r="C32">
        <v>11511</v>
      </c>
      <c r="D32" t="s">
        <v>507</v>
      </c>
      <c r="E32" s="1" t="s">
        <v>375</v>
      </c>
      <c r="F32" t="str">
        <f>VLOOKUP(E32,Sheet4!$A$3:$N$153,4,FALSE)</f>
        <v>PONK3007240014</v>
      </c>
      <c r="G32" t="s">
        <v>506</v>
      </c>
      <c r="H32" t="str">
        <f>VLOOKUP(E32,Sheet4!$A$3:$M$153,5,FALSE)</f>
        <v>KATBR002</v>
      </c>
      <c r="I32">
        <v>0</v>
      </c>
      <c r="J32">
        <f>VLOOKUP(E32,Sheet4!$A$3:$M$153,8,FALSE)</f>
        <v>2</v>
      </c>
      <c r="K32" t="s">
        <v>465</v>
      </c>
      <c r="L32" t="s">
        <v>465</v>
      </c>
      <c r="M32" s="36">
        <v>45580</v>
      </c>
      <c r="O32" t="s">
        <v>465</v>
      </c>
    </row>
    <row r="33" spans="2:15" x14ac:dyDescent="0.25">
      <c r="B33">
        <v>15</v>
      </c>
      <c r="C33">
        <v>11511</v>
      </c>
      <c r="D33" t="s">
        <v>507</v>
      </c>
      <c r="E33" s="1" t="s">
        <v>103</v>
      </c>
      <c r="F33" t="str">
        <f>VLOOKUP(E33,Sheet4!$A$3:$N$153,4,FALSE)</f>
        <v>PONK3007240015</v>
      </c>
      <c r="G33" t="s">
        <v>506</v>
      </c>
      <c r="H33" t="str">
        <f>VLOOKUP(E33,Sheet4!$A$3:$M$153,5,FALSE)</f>
        <v>KATBR002</v>
      </c>
      <c r="I33">
        <v>10</v>
      </c>
      <c r="J33">
        <f>VLOOKUP(E33,Sheet4!$A$3:$M$153,8,FALSE)</f>
        <v>2</v>
      </c>
      <c r="K33" t="s">
        <v>465</v>
      </c>
      <c r="L33" t="s">
        <v>465</v>
      </c>
      <c r="M33" s="36">
        <v>45580</v>
      </c>
      <c r="O33" t="s">
        <v>465</v>
      </c>
    </row>
    <row r="34" spans="2:15" x14ac:dyDescent="0.25">
      <c r="B34">
        <v>16</v>
      </c>
      <c r="C34">
        <v>11511</v>
      </c>
      <c r="D34" t="s">
        <v>507</v>
      </c>
      <c r="E34" s="1" t="s">
        <v>100</v>
      </c>
      <c r="F34" t="str">
        <f>VLOOKUP(E34,Sheet4!$A$3:$N$153,4,FALSE)</f>
        <v>PONK3007240016</v>
      </c>
      <c r="G34" t="s">
        <v>506</v>
      </c>
      <c r="H34" t="str">
        <f>VLOOKUP(E34,Sheet4!$A$3:$M$153,5,FALSE)</f>
        <v>KATBR002</v>
      </c>
      <c r="I34">
        <v>6</v>
      </c>
      <c r="J34">
        <f>VLOOKUP(E34,Sheet4!$A$3:$M$153,8,FALSE)</f>
        <v>2</v>
      </c>
      <c r="K34" t="s">
        <v>465</v>
      </c>
      <c r="L34" t="s">
        <v>465</v>
      </c>
      <c r="M34" s="36">
        <v>45580</v>
      </c>
      <c r="O34" t="s">
        <v>465</v>
      </c>
    </row>
    <row r="35" spans="2:15" x14ac:dyDescent="0.25">
      <c r="B35">
        <v>17</v>
      </c>
      <c r="C35">
        <v>11511</v>
      </c>
      <c r="D35" t="s">
        <v>507</v>
      </c>
      <c r="E35" s="1" t="s">
        <v>105</v>
      </c>
      <c r="F35" t="str">
        <f>VLOOKUP(E35,Sheet4!$A$3:$N$153,4,FALSE)</f>
        <v>PONK3007240017</v>
      </c>
      <c r="G35" t="s">
        <v>506</v>
      </c>
      <c r="H35" t="str">
        <f>VLOOKUP(E35,Sheet4!$A$3:$M$153,5,FALSE)</f>
        <v>KATBR002</v>
      </c>
      <c r="I35">
        <v>12</v>
      </c>
      <c r="J35">
        <f>VLOOKUP(E35,Sheet4!$A$3:$M$153,8,FALSE)</f>
        <v>2</v>
      </c>
      <c r="K35" t="s">
        <v>465</v>
      </c>
      <c r="L35" t="s">
        <v>465</v>
      </c>
      <c r="M35" s="36">
        <v>45580</v>
      </c>
      <c r="O35" t="s">
        <v>465</v>
      </c>
    </row>
    <row r="36" spans="2:15" x14ac:dyDescent="0.25">
      <c r="B36">
        <v>18</v>
      </c>
      <c r="C36">
        <v>11511</v>
      </c>
      <c r="D36" t="s">
        <v>507</v>
      </c>
      <c r="E36" s="1" t="s">
        <v>406</v>
      </c>
      <c r="F36" t="str">
        <f>VLOOKUP(E36,Sheet4!$A$3:$N$153,4,FALSE)</f>
        <v>PONK3007240018</v>
      </c>
      <c r="G36" t="s">
        <v>506</v>
      </c>
      <c r="H36" t="str">
        <f>VLOOKUP(E36,Sheet4!$A$3:$M$153,5,FALSE)</f>
        <v>KATBR002</v>
      </c>
      <c r="I36">
        <v>0</v>
      </c>
      <c r="J36">
        <f>VLOOKUP(E36,Sheet4!$A$3:$M$153,8,FALSE)</f>
        <v>9</v>
      </c>
      <c r="K36" t="s">
        <v>465</v>
      </c>
      <c r="L36" t="s">
        <v>465</v>
      </c>
      <c r="M36" s="36">
        <v>45580</v>
      </c>
      <c r="O36" t="s">
        <v>465</v>
      </c>
    </row>
    <row r="37" spans="2:15" x14ac:dyDescent="0.25">
      <c r="B37">
        <v>19</v>
      </c>
      <c r="C37">
        <v>11511</v>
      </c>
      <c r="D37" t="s">
        <v>507</v>
      </c>
      <c r="E37" s="1" t="s">
        <v>386</v>
      </c>
      <c r="F37" t="str">
        <f>VLOOKUP(E37,Sheet4!$A$3:$N$153,4,FALSE)</f>
        <v>PONK3007240019</v>
      </c>
      <c r="G37" t="s">
        <v>506</v>
      </c>
      <c r="H37" t="str">
        <f>VLOOKUP(E37,Sheet4!$A$3:$M$153,5,FALSE)</f>
        <v>KATBR002</v>
      </c>
      <c r="I37">
        <v>0</v>
      </c>
      <c r="J37">
        <f>VLOOKUP(E37,Sheet4!$A$3:$M$153,8,FALSE)</f>
        <v>9</v>
      </c>
      <c r="K37" t="s">
        <v>465</v>
      </c>
      <c r="L37" t="s">
        <v>465</v>
      </c>
      <c r="M37" s="36">
        <v>45580</v>
      </c>
      <c r="O37" t="s">
        <v>465</v>
      </c>
    </row>
    <row r="38" spans="2:15" x14ac:dyDescent="0.25">
      <c r="B38">
        <v>20</v>
      </c>
      <c r="C38">
        <v>11511</v>
      </c>
      <c r="D38" t="s">
        <v>507</v>
      </c>
      <c r="E38" s="1" t="s">
        <v>417</v>
      </c>
      <c r="F38" t="str">
        <f>VLOOKUP(E38,Sheet4!$A$3:$N$153,4,FALSE)</f>
        <v>PONK3007240020</v>
      </c>
      <c r="G38" t="s">
        <v>506</v>
      </c>
      <c r="H38" t="str">
        <f>VLOOKUP(E38,Sheet4!$A$3:$M$153,5,FALSE)</f>
        <v>KATBR002</v>
      </c>
      <c r="I38">
        <v>1</v>
      </c>
      <c r="J38">
        <f>VLOOKUP(E38,Sheet4!$A$3:$M$153,8,FALSE)</f>
        <v>4</v>
      </c>
      <c r="K38" t="s">
        <v>465</v>
      </c>
      <c r="L38" t="s">
        <v>465</v>
      </c>
      <c r="M38" s="36">
        <v>45580</v>
      </c>
      <c r="O38" t="s">
        <v>465</v>
      </c>
    </row>
    <row r="39" spans="2:15" x14ac:dyDescent="0.25">
      <c r="B39">
        <v>21</v>
      </c>
      <c r="C39">
        <v>11511</v>
      </c>
      <c r="D39" t="s">
        <v>507</v>
      </c>
      <c r="E39" s="1" t="s">
        <v>133</v>
      </c>
      <c r="F39" t="str">
        <f>VLOOKUP(E39,Sheet4!$A$3:$N$153,4,FALSE)</f>
        <v>PONK3007240021</v>
      </c>
      <c r="G39" t="s">
        <v>506</v>
      </c>
      <c r="H39" t="str">
        <f>VLOOKUP(E39,Sheet4!$A$3:$M$153,5,FALSE)</f>
        <v>KATBR001</v>
      </c>
      <c r="I39">
        <v>13</v>
      </c>
      <c r="J39">
        <f>VLOOKUP(E39,Sheet4!$A$3:$M$153,8,FALSE)</f>
        <v>2</v>
      </c>
      <c r="K39" t="s">
        <v>465</v>
      </c>
      <c r="L39" t="s">
        <v>465</v>
      </c>
      <c r="M39" s="36">
        <v>45580</v>
      </c>
      <c r="O39" t="s">
        <v>465</v>
      </c>
    </row>
    <row r="40" spans="2:15" x14ac:dyDescent="0.25">
      <c r="B40">
        <v>22</v>
      </c>
      <c r="C40">
        <v>11511</v>
      </c>
      <c r="D40" t="s">
        <v>507</v>
      </c>
      <c r="E40" s="1" t="s">
        <v>73</v>
      </c>
      <c r="F40" t="str">
        <f>VLOOKUP(E40,Sheet4!$A$3:$N$153,4,FALSE)</f>
        <v>PONK3007240022</v>
      </c>
      <c r="G40" t="s">
        <v>506</v>
      </c>
      <c r="H40" t="str">
        <f>VLOOKUP(E40,Sheet4!$A$3:$M$153,5,FALSE)</f>
        <v>KATBR001</v>
      </c>
      <c r="I40">
        <v>4</v>
      </c>
      <c r="J40">
        <f>VLOOKUP(E40,Sheet4!$A$3:$M$153,8,FALSE)</f>
        <v>2</v>
      </c>
      <c r="K40" t="s">
        <v>465</v>
      </c>
      <c r="L40" t="s">
        <v>465</v>
      </c>
      <c r="M40" s="36">
        <v>45580</v>
      </c>
      <c r="O40" t="s">
        <v>465</v>
      </c>
    </row>
    <row r="41" spans="2:15" x14ac:dyDescent="0.25">
      <c r="B41">
        <v>23</v>
      </c>
      <c r="C41">
        <v>11511</v>
      </c>
      <c r="D41" t="s">
        <v>507</v>
      </c>
      <c r="E41" s="1" t="s">
        <v>71</v>
      </c>
      <c r="F41" t="str">
        <f>VLOOKUP(E41,Sheet4!$A$3:$N$153,4,FALSE)</f>
        <v>PONK3007240023</v>
      </c>
      <c r="G41" t="s">
        <v>506</v>
      </c>
      <c r="H41" t="str">
        <f>VLOOKUP(E41,Sheet4!$A$3:$M$153,5,FALSE)</f>
        <v>KATBR001</v>
      </c>
      <c r="I41">
        <v>16</v>
      </c>
      <c r="J41">
        <f>VLOOKUP(E41,Sheet4!$A$3:$M$153,8,FALSE)</f>
        <v>2</v>
      </c>
      <c r="K41" t="s">
        <v>465</v>
      </c>
      <c r="L41" t="s">
        <v>465</v>
      </c>
      <c r="M41" s="36">
        <v>45580</v>
      </c>
      <c r="O41" t="s">
        <v>465</v>
      </c>
    </row>
    <row r="42" spans="2:15" x14ac:dyDescent="0.25">
      <c r="B42">
        <v>24</v>
      </c>
      <c r="C42">
        <v>11511</v>
      </c>
      <c r="D42" t="s">
        <v>507</v>
      </c>
      <c r="E42" s="1" t="s">
        <v>74</v>
      </c>
      <c r="F42" t="str">
        <f>VLOOKUP(E42,Sheet4!$A$3:$N$153,4,FALSE)</f>
        <v>PONK3007240024</v>
      </c>
      <c r="G42" t="s">
        <v>506</v>
      </c>
      <c r="H42" t="str">
        <f>VLOOKUP(E42,Sheet4!$A$3:$M$153,5,FALSE)</f>
        <v>KATBR001</v>
      </c>
      <c r="I42">
        <v>16</v>
      </c>
      <c r="J42">
        <f>VLOOKUP(E42,Sheet4!$A$3:$M$153,8,FALSE)</f>
        <v>2</v>
      </c>
      <c r="K42" t="s">
        <v>465</v>
      </c>
      <c r="L42" t="s">
        <v>465</v>
      </c>
      <c r="M42" s="36">
        <v>45580</v>
      </c>
      <c r="O42" t="s">
        <v>465</v>
      </c>
    </row>
    <row r="43" spans="2:15" x14ac:dyDescent="0.25">
      <c r="B43">
        <v>25</v>
      </c>
      <c r="C43">
        <v>11511</v>
      </c>
      <c r="D43" t="s">
        <v>507</v>
      </c>
      <c r="E43" s="1" t="s">
        <v>369</v>
      </c>
      <c r="F43" t="str">
        <f>VLOOKUP(E43,Sheet4!$A$3:$N$153,4,FALSE)</f>
        <v>PONK3007240025</v>
      </c>
      <c r="G43" t="s">
        <v>506</v>
      </c>
      <c r="H43" t="str">
        <f>VLOOKUP(E43,Sheet4!$A$3:$M$153,5,FALSE)</f>
        <v>KATBR002</v>
      </c>
      <c r="I43">
        <v>1</v>
      </c>
      <c r="J43">
        <f>VLOOKUP(E43,Sheet4!$A$3:$M$153,8,FALSE)</f>
        <v>18</v>
      </c>
      <c r="K43" t="s">
        <v>465</v>
      </c>
      <c r="L43" t="s">
        <v>465</v>
      </c>
      <c r="M43" s="36">
        <v>45580</v>
      </c>
      <c r="O43" t="s">
        <v>465</v>
      </c>
    </row>
    <row r="44" spans="2:15" x14ac:dyDescent="0.25">
      <c r="B44">
        <v>26</v>
      </c>
      <c r="C44">
        <v>11511</v>
      </c>
      <c r="D44" t="s">
        <v>507</v>
      </c>
      <c r="E44" s="1" t="s">
        <v>370</v>
      </c>
      <c r="F44" t="str">
        <f>VLOOKUP(E44,Sheet4!$A$3:$N$153,4,FALSE)</f>
        <v>PONK3007240026</v>
      </c>
      <c r="G44" t="s">
        <v>506</v>
      </c>
      <c r="H44" t="str">
        <f>VLOOKUP(E44,Sheet4!$A$3:$M$153,5,FALSE)</f>
        <v>KATBR002</v>
      </c>
      <c r="I44">
        <v>1</v>
      </c>
      <c r="J44">
        <f>VLOOKUP(E44,Sheet4!$A$3:$M$153,8,FALSE)</f>
        <v>18</v>
      </c>
      <c r="K44" t="s">
        <v>465</v>
      </c>
      <c r="L44" t="s">
        <v>465</v>
      </c>
      <c r="M44" s="36">
        <v>45580</v>
      </c>
      <c r="O44" t="s">
        <v>465</v>
      </c>
    </row>
    <row r="45" spans="2:15" x14ac:dyDescent="0.25">
      <c r="B45">
        <v>27</v>
      </c>
      <c r="C45">
        <v>11511</v>
      </c>
      <c r="D45" t="s">
        <v>507</v>
      </c>
      <c r="E45" s="1" t="s">
        <v>67</v>
      </c>
      <c r="F45" t="str">
        <f>VLOOKUP(E45,Sheet4!$A$3:$N$153,4,FALSE)</f>
        <v>PONK3007240027</v>
      </c>
      <c r="G45" t="s">
        <v>506</v>
      </c>
      <c r="H45" t="str">
        <f>VLOOKUP(E45,Sheet4!$A$3:$M$153,5,FALSE)</f>
        <v>KATBR001</v>
      </c>
      <c r="I45">
        <v>50</v>
      </c>
      <c r="J45">
        <f>VLOOKUP(E45,Sheet4!$A$3:$M$153,8,FALSE)</f>
        <v>2</v>
      </c>
      <c r="K45" t="s">
        <v>465</v>
      </c>
      <c r="L45" t="s">
        <v>465</v>
      </c>
      <c r="M45" s="36">
        <v>45580</v>
      </c>
      <c r="O45" t="s">
        <v>465</v>
      </c>
    </row>
    <row r="46" spans="2:15" x14ac:dyDescent="0.25">
      <c r="B46">
        <v>28</v>
      </c>
      <c r="C46">
        <v>11511</v>
      </c>
      <c r="D46" t="s">
        <v>507</v>
      </c>
      <c r="E46" s="5" t="s">
        <v>249</v>
      </c>
      <c r="F46" t="str">
        <f>VLOOKUP(E46,Sheet4!$A$3:$N$153,4,FALSE)</f>
        <v>PONK3007240028</v>
      </c>
      <c r="G46" t="s">
        <v>506</v>
      </c>
      <c r="H46" t="str">
        <f>VLOOKUP(E46,Sheet4!$A$3:$M$153,5,FALSE)</f>
        <v>KATBR002</v>
      </c>
      <c r="I46">
        <v>2</v>
      </c>
      <c r="J46">
        <f>VLOOKUP(E46,Sheet4!$A$3:$M$153,8,FALSE)</f>
        <v>2</v>
      </c>
      <c r="K46" t="s">
        <v>465</v>
      </c>
      <c r="L46" t="s">
        <v>465</v>
      </c>
      <c r="M46" s="36">
        <v>45580</v>
      </c>
      <c r="O46" t="s">
        <v>465</v>
      </c>
    </row>
    <row r="47" spans="2:15" x14ac:dyDescent="0.25">
      <c r="B47">
        <v>29</v>
      </c>
      <c r="C47">
        <v>11511</v>
      </c>
      <c r="D47" t="s">
        <v>507</v>
      </c>
      <c r="E47" s="5" t="s">
        <v>409</v>
      </c>
      <c r="F47" t="str">
        <f>VLOOKUP(E47,Sheet4!$A$3:$N$153,4,FALSE)</f>
        <v>PONK3007240029</v>
      </c>
      <c r="G47" t="s">
        <v>506</v>
      </c>
      <c r="H47" t="str">
        <f>VLOOKUP(E47,Sheet4!$A$3:$M$153,5,FALSE)</f>
        <v>KATBR002</v>
      </c>
      <c r="I47">
        <v>1</v>
      </c>
      <c r="J47">
        <f>VLOOKUP(E47,Sheet4!$A$3:$M$153,8,FALSE)</f>
        <v>1</v>
      </c>
      <c r="K47" t="s">
        <v>465</v>
      </c>
      <c r="L47" t="s">
        <v>465</v>
      </c>
      <c r="M47" s="36">
        <v>45580</v>
      </c>
      <c r="O47" t="s">
        <v>465</v>
      </c>
    </row>
    <row r="48" spans="2:15" x14ac:dyDescent="0.25">
      <c r="B48">
        <v>30</v>
      </c>
      <c r="C48">
        <v>11511</v>
      </c>
      <c r="D48" t="s">
        <v>507</v>
      </c>
      <c r="E48" s="1" t="s">
        <v>214</v>
      </c>
      <c r="F48" t="str">
        <f>VLOOKUP(E48,Sheet4!$A$3:$N$153,4,FALSE)</f>
        <v>PONK3007240030</v>
      </c>
      <c r="G48" t="s">
        <v>506</v>
      </c>
      <c r="H48" t="str">
        <f>VLOOKUP(E48,Sheet4!$A$3:$M$153,5,FALSE)</f>
        <v>KATBR002</v>
      </c>
      <c r="I48">
        <v>12</v>
      </c>
      <c r="J48">
        <f>VLOOKUP(E48,Sheet4!$A$3:$M$153,8,FALSE)</f>
        <v>11</v>
      </c>
      <c r="K48" t="s">
        <v>465</v>
      </c>
      <c r="L48" t="s">
        <v>465</v>
      </c>
      <c r="M48" s="36">
        <v>45580</v>
      </c>
      <c r="O48" t="s">
        <v>465</v>
      </c>
    </row>
    <row r="49" spans="2:15" x14ac:dyDescent="0.25">
      <c r="B49">
        <v>31</v>
      </c>
      <c r="C49">
        <v>11511</v>
      </c>
      <c r="D49" t="s">
        <v>507</v>
      </c>
      <c r="E49" s="1" t="s">
        <v>402</v>
      </c>
      <c r="F49" t="str">
        <f>VLOOKUP(E49,Sheet4!$A$3:$N$153,4,FALSE)</f>
        <v>PONK3007240031</v>
      </c>
      <c r="G49" t="s">
        <v>506</v>
      </c>
      <c r="H49" t="str">
        <f>VLOOKUP(E49,Sheet4!$A$3:$M$153,5,FALSE)</f>
        <v>KATBR001</v>
      </c>
      <c r="I49">
        <v>0</v>
      </c>
      <c r="J49">
        <f>VLOOKUP(E49,Sheet4!$A$3:$M$153,8,FALSE)</f>
        <v>2</v>
      </c>
      <c r="K49" t="s">
        <v>465</v>
      </c>
      <c r="L49" t="s">
        <v>465</v>
      </c>
      <c r="M49" s="36">
        <v>45580</v>
      </c>
      <c r="O49" t="s">
        <v>465</v>
      </c>
    </row>
    <row r="50" spans="2:15" x14ac:dyDescent="0.25">
      <c r="B50">
        <v>32</v>
      </c>
      <c r="C50">
        <v>11511</v>
      </c>
      <c r="D50" t="s">
        <v>507</v>
      </c>
      <c r="E50" s="1" t="s">
        <v>77</v>
      </c>
      <c r="F50" t="str">
        <f>VLOOKUP(E50,Sheet4!$A$3:$N$153,4,FALSE)</f>
        <v>PONK3007240032</v>
      </c>
      <c r="G50" t="s">
        <v>506</v>
      </c>
      <c r="H50" t="str">
        <f>VLOOKUP(E50,Sheet4!$A$3:$M$153,5,FALSE)</f>
        <v>KATBR001</v>
      </c>
      <c r="I50">
        <v>1</v>
      </c>
      <c r="J50">
        <f>VLOOKUP(E50,Sheet4!$A$3:$M$153,8,FALSE)</f>
        <v>2</v>
      </c>
      <c r="K50" t="s">
        <v>465</v>
      </c>
      <c r="L50" t="s">
        <v>465</v>
      </c>
      <c r="M50" s="36">
        <v>45580</v>
      </c>
      <c r="O50" t="s">
        <v>465</v>
      </c>
    </row>
    <row r="51" spans="2:15" x14ac:dyDescent="0.25">
      <c r="B51">
        <v>33</v>
      </c>
      <c r="C51">
        <v>11511</v>
      </c>
      <c r="D51" t="s">
        <v>507</v>
      </c>
      <c r="E51" s="1" t="s">
        <v>199</v>
      </c>
      <c r="F51" t="str">
        <f>VLOOKUP(E51,Sheet4!$A$3:$N$153,4,FALSE)</f>
        <v>PONK3007240033</v>
      </c>
      <c r="G51" t="s">
        <v>506</v>
      </c>
      <c r="H51" t="str">
        <f>VLOOKUP(E51,Sheet4!$A$3:$M$153,5,FALSE)</f>
        <v>KATBR002</v>
      </c>
      <c r="I51">
        <v>1</v>
      </c>
      <c r="J51">
        <f>VLOOKUP(E51,Sheet4!$A$3:$M$153,8,FALSE)</f>
        <v>1</v>
      </c>
      <c r="K51" t="s">
        <v>465</v>
      </c>
      <c r="L51" t="s">
        <v>465</v>
      </c>
      <c r="M51" s="36">
        <v>45580</v>
      </c>
      <c r="O51" t="s">
        <v>465</v>
      </c>
    </row>
    <row r="52" spans="2:15" x14ac:dyDescent="0.25">
      <c r="B52">
        <v>34</v>
      </c>
      <c r="C52">
        <v>11511</v>
      </c>
      <c r="D52" t="s">
        <v>507</v>
      </c>
      <c r="E52" s="1" t="s">
        <v>65</v>
      </c>
      <c r="F52" t="str">
        <f>VLOOKUP(E52,Sheet4!$A$3:$N$153,4,FALSE)</f>
        <v>PONK3007240034</v>
      </c>
      <c r="G52" t="s">
        <v>506</v>
      </c>
      <c r="H52" t="str">
        <f>VLOOKUP(E52,Sheet4!$A$3:$M$153,5,FALSE)</f>
        <v>KATBR001</v>
      </c>
      <c r="I52">
        <v>19</v>
      </c>
      <c r="J52">
        <f>VLOOKUP(E52,Sheet4!$A$3:$M$153,8,FALSE)</f>
        <v>2</v>
      </c>
      <c r="K52" t="s">
        <v>465</v>
      </c>
      <c r="L52" t="s">
        <v>465</v>
      </c>
      <c r="M52" s="36">
        <v>45580</v>
      </c>
      <c r="O52" t="s">
        <v>465</v>
      </c>
    </row>
    <row r="53" spans="2:15" x14ac:dyDescent="0.25">
      <c r="B53">
        <v>35</v>
      </c>
      <c r="C53">
        <v>11511</v>
      </c>
      <c r="D53" t="s">
        <v>507</v>
      </c>
      <c r="E53" s="1" t="s">
        <v>207</v>
      </c>
      <c r="F53" t="str">
        <f>VLOOKUP(E53,Sheet4!$A$3:$N$153,4,FALSE)</f>
        <v>PONK3007240035</v>
      </c>
      <c r="G53" t="s">
        <v>506</v>
      </c>
      <c r="H53" t="str">
        <f>VLOOKUP(E53,Sheet4!$A$3:$M$153,5,FALSE)</f>
        <v>KATBR002</v>
      </c>
      <c r="I53">
        <v>4</v>
      </c>
      <c r="J53">
        <f>VLOOKUP(E53,Sheet4!$A$3:$M$153,8,FALSE)</f>
        <v>11</v>
      </c>
      <c r="K53" t="s">
        <v>465</v>
      </c>
      <c r="L53" t="s">
        <v>465</v>
      </c>
      <c r="M53" s="36">
        <v>45580</v>
      </c>
      <c r="O53" t="s">
        <v>465</v>
      </c>
    </row>
    <row r="54" spans="2:15" x14ac:dyDescent="0.25">
      <c r="B54">
        <v>36</v>
      </c>
      <c r="C54">
        <v>11511</v>
      </c>
      <c r="D54" t="s">
        <v>507</v>
      </c>
      <c r="E54" s="1" t="s">
        <v>415</v>
      </c>
      <c r="F54" t="str">
        <f>VLOOKUP(E54,Sheet4!$A$3:$N$153,4,FALSE)</f>
        <v>PONK3007240036</v>
      </c>
      <c r="G54" t="s">
        <v>506</v>
      </c>
      <c r="H54" t="str">
        <f>VLOOKUP(E54,Sheet4!$A$3:$M$153,5,FALSE)</f>
        <v>KATBR002</v>
      </c>
      <c r="I54">
        <v>1</v>
      </c>
      <c r="J54">
        <f>VLOOKUP(E54,Sheet4!$A$3:$M$153,8,FALSE)</f>
        <v>2</v>
      </c>
      <c r="K54" t="s">
        <v>465</v>
      </c>
      <c r="L54" t="s">
        <v>465</v>
      </c>
      <c r="M54" s="36">
        <v>45580</v>
      </c>
      <c r="O54" t="s">
        <v>465</v>
      </c>
    </row>
    <row r="55" spans="2:15" x14ac:dyDescent="0.25">
      <c r="B55">
        <v>37</v>
      </c>
      <c r="C55">
        <v>11511</v>
      </c>
      <c r="D55" t="s">
        <v>507</v>
      </c>
      <c r="E55" s="1" t="s">
        <v>183</v>
      </c>
      <c r="F55" t="str">
        <f>VLOOKUP(E55,Sheet4!$A$3:$N$153,4,FALSE)</f>
        <v>PONK3007240037</v>
      </c>
      <c r="G55" t="s">
        <v>506</v>
      </c>
      <c r="H55" t="str">
        <f>VLOOKUP(E55,Sheet4!$A$3:$M$153,5,FALSE)</f>
        <v>KATBR002</v>
      </c>
      <c r="I55">
        <v>3</v>
      </c>
      <c r="J55">
        <f>VLOOKUP(E55,Sheet4!$A$3:$M$153,8,FALSE)</f>
        <v>2</v>
      </c>
      <c r="K55" t="s">
        <v>465</v>
      </c>
      <c r="L55" t="s">
        <v>465</v>
      </c>
      <c r="M55" s="36">
        <v>45580</v>
      </c>
      <c r="O55" t="s">
        <v>465</v>
      </c>
    </row>
    <row r="56" spans="2:15" x14ac:dyDescent="0.25">
      <c r="B56">
        <v>38</v>
      </c>
      <c r="C56">
        <v>11511</v>
      </c>
      <c r="D56" t="s">
        <v>507</v>
      </c>
      <c r="E56" s="1" t="s">
        <v>115</v>
      </c>
      <c r="F56" t="str">
        <f>VLOOKUP(E56,Sheet4!$A$3:$N$153,4,FALSE)</f>
        <v>PONK3007240038</v>
      </c>
      <c r="G56" t="s">
        <v>506</v>
      </c>
      <c r="H56" t="str">
        <f>VLOOKUP(E56,Sheet4!$A$3:$M$153,5,FALSE)</f>
        <v>KATBR001</v>
      </c>
      <c r="I56">
        <v>1</v>
      </c>
      <c r="J56">
        <f>VLOOKUP(E56,Sheet4!$A$3:$M$153,8,FALSE)</f>
        <v>2</v>
      </c>
      <c r="K56" t="s">
        <v>465</v>
      </c>
      <c r="L56" t="s">
        <v>465</v>
      </c>
      <c r="M56" s="36">
        <v>45580</v>
      </c>
      <c r="O56" t="s">
        <v>465</v>
      </c>
    </row>
    <row r="57" spans="2:15" x14ac:dyDescent="0.25">
      <c r="B57">
        <v>39</v>
      </c>
      <c r="C57">
        <v>11511</v>
      </c>
      <c r="D57" t="s">
        <v>507</v>
      </c>
      <c r="E57" s="1" t="s">
        <v>211</v>
      </c>
      <c r="F57" t="str">
        <f>VLOOKUP(E57,Sheet4!$A$3:$N$153,4,FALSE)</f>
        <v>PONK3007240039</v>
      </c>
      <c r="G57" t="s">
        <v>506</v>
      </c>
      <c r="H57" t="str">
        <f>VLOOKUP(E57,Sheet4!$A$3:$M$153,5,FALSE)</f>
        <v>KATBR002</v>
      </c>
      <c r="I57">
        <v>7</v>
      </c>
      <c r="J57">
        <f>VLOOKUP(E57,Sheet4!$A$3:$M$153,8,FALSE)</f>
        <v>1</v>
      </c>
      <c r="K57" t="s">
        <v>465</v>
      </c>
      <c r="L57" t="s">
        <v>465</v>
      </c>
      <c r="M57" s="36">
        <v>45580</v>
      </c>
      <c r="O57" t="s">
        <v>465</v>
      </c>
    </row>
    <row r="58" spans="2:15" x14ac:dyDescent="0.25">
      <c r="B58">
        <v>40</v>
      </c>
      <c r="C58">
        <v>11511</v>
      </c>
      <c r="D58" t="s">
        <v>507</v>
      </c>
      <c r="E58" s="1" t="s">
        <v>265</v>
      </c>
      <c r="F58" t="str">
        <f>VLOOKUP(E58,Sheet4!$A$3:$N$153,4,FALSE)</f>
        <v>PONK3007240040</v>
      </c>
      <c r="G58" t="s">
        <v>506</v>
      </c>
      <c r="H58" t="str">
        <f>VLOOKUP(E58,Sheet4!$A$3:$M$153,5,FALSE)</f>
        <v>KATBR001</v>
      </c>
      <c r="I58">
        <v>1</v>
      </c>
      <c r="J58">
        <f>VLOOKUP(E58,Sheet4!$A$3:$M$153,8,FALSE)</f>
        <v>2</v>
      </c>
      <c r="K58" t="s">
        <v>465</v>
      </c>
      <c r="L58" t="s">
        <v>465</v>
      </c>
      <c r="M58" s="36">
        <v>45580</v>
      </c>
      <c r="O58" t="s">
        <v>465</v>
      </c>
    </row>
    <row r="59" spans="2:15" x14ac:dyDescent="0.25">
      <c r="B59">
        <v>41</v>
      </c>
      <c r="C59">
        <v>11511</v>
      </c>
      <c r="D59" t="s">
        <v>507</v>
      </c>
      <c r="E59" s="1" t="s">
        <v>99</v>
      </c>
      <c r="F59" t="str">
        <f>VLOOKUP(E59,Sheet4!$A$3:$N$153,4,FALSE)</f>
        <v>PONK3007240041</v>
      </c>
      <c r="G59" t="s">
        <v>506</v>
      </c>
      <c r="H59" t="str">
        <f>VLOOKUP(E59,Sheet4!$A$3:$M$153,5,FALSE)</f>
        <v>KATBR001</v>
      </c>
      <c r="I59">
        <v>14</v>
      </c>
      <c r="J59">
        <f>VLOOKUP(E59,Sheet4!$A$3:$M$153,8,FALSE)</f>
        <v>2</v>
      </c>
      <c r="K59" t="s">
        <v>465</v>
      </c>
      <c r="L59" t="s">
        <v>465</v>
      </c>
      <c r="M59" s="36">
        <v>45580</v>
      </c>
      <c r="O59" t="s">
        <v>465</v>
      </c>
    </row>
    <row r="60" spans="2:15" x14ac:dyDescent="0.25">
      <c r="B60">
        <v>42</v>
      </c>
      <c r="C60">
        <v>11511</v>
      </c>
      <c r="D60" t="s">
        <v>507</v>
      </c>
      <c r="E60" s="1" t="s">
        <v>98</v>
      </c>
      <c r="F60" t="str">
        <f>VLOOKUP(E60,Sheet4!$A$3:$N$153,4,FALSE)</f>
        <v>PONK3007240042</v>
      </c>
      <c r="G60" t="s">
        <v>506</v>
      </c>
      <c r="H60" t="str">
        <f>VLOOKUP(E60,Sheet4!$A$3:$M$153,5,FALSE)</f>
        <v>KATBR001</v>
      </c>
      <c r="I60">
        <v>13</v>
      </c>
      <c r="J60">
        <f>VLOOKUP(E60,Sheet4!$A$3:$M$153,8,FALSE)</f>
        <v>2</v>
      </c>
      <c r="K60" t="s">
        <v>465</v>
      </c>
      <c r="L60" t="s">
        <v>465</v>
      </c>
      <c r="M60" s="36">
        <v>45580</v>
      </c>
      <c r="O60" t="s">
        <v>465</v>
      </c>
    </row>
    <row r="61" spans="2:15" x14ac:dyDescent="0.25">
      <c r="B61">
        <v>43</v>
      </c>
      <c r="C61">
        <v>11511</v>
      </c>
      <c r="D61" t="s">
        <v>507</v>
      </c>
      <c r="E61" s="1" t="s">
        <v>96</v>
      </c>
      <c r="F61" t="str">
        <f>VLOOKUP(E61,Sheet4!$A$3:$N$153,4,FALSE)</f>
        <v>PONK3007240043</v>
      </c>
      <c r="G61" t="s">
        <v>506</v>
      </c>
      <c r="H61" t="str">
        <f>VLOOKUP(E61,Sheet4!$A$3:$M$153,5,FALSE)</f>
        <v>KATBR001</v>
      </c>
      <c r="I61">
        <v>15</v>
      </c>
      <c r="J61">
        <f>VLOOKUP(E61,Sheet4!$A$3:$M$153,8,FALSE)</f>
        <v>2</v>
      </c>
      <c r="K61" t="s">
        <v>465</v>
      </c>
      <c r="L61" t="s">
        <v>465</v>
      </c>
      <c r="M61" s="36">
        <v>45580</v>
      </c>
      <c r="O61" t="s">
        <v>465</v>
      </c>
    </row>
    <row r="62" spans="2:15" x14ac:dyDescent="0.25">
      <c r="B62">
        <v>44</v>
      </c>
      <c r="C62">
        <v>11511</v>
      </c>
      <c r="D62" t="s">
        <v>507</v>
      </c>
      <c r="E62" s="1" t="s">
        <v>117</v>
      </c>
      <c r="F62" t="str">
        <f>VLOOKUP(E62,Sheet4!$A$3:$N$153,4,FALSE)</f>
        <v>PONK3007240044</v>
      </c>
      <c r="G62" t="s">
        <v>506</v>
      </c>
      <c r="H62" t="str">
        <f>VLOOKUP(E62,Sheet4!$A$3:$M$153,5,FALSE)</f>
        <v>KATBR001</v>
      </c>
      <c r="I62">
        <v>1</v>
      </c>
      <c r="J62">
        <f>VLOOKUP(E62,Sheet4!$A$3:$M$153,8,FALSE)</f>
        <v>2</v>
      </c>
      <c r="K62" t="s">
        <v>465</v>
      </c>
      <c r="L62" t="s">
        <v>465</v>
      </c>
      <c r="M62" s="36">
        <v>45580</v>
      </c>
      <c r="O62" t="s">
        <v>465</v>
      </c>
    </row>
    <row r="63" spans="2:15" x14ac:dyDescent="0.25">
      <c r="B63">
        <v>45</v>
      </c>
      <c r="C63">
        <v>11511</v>
      </c>
      <c r="D63" t="s">
        <v>507</v>
      </c>
      <c r="E63" s="1" t="s">
        <v>79</v>
      </c>
      <c r="F63" t="str">
        <f>VLOOKUP(E63,Sheet4!$A$3:$N$153,4,FALSE)</f>
        <v>PONK3007240045</v>
      </c>
      <c r="G63" t="s">
        <v>506</v>
      </c>
      <c r="H63" t="str">
        <f>VLOOKUP(E63,Sheet4!$A$3:$M$153,5,FALSE)</f>
        <v>KATBR001</v>
      </c>
      <c r="I63">
        <v>10</v>
      </c>
      <c r="J63">
        <f>VLOOKUP(E63,Sheet4!$A$3:$M$153,8,FALSE)</f>
        <v>17</v>
      </c>
      <c r="K63" t="s">
        <v>465</v>
      </c>
      <c r="L63" t="s">
        <v>465</v>
      </c>
      <c r="M63" s="36">
        <v>45580</v>
      </c>
      <c r="O63" t="s">
        <v>465</v>
      </c>
    </row>
    <row r="64" spans="2:15" x14ac:dyDescent="0.25">
      <c r="B64">
        <v>46</v>
      </c>
      <c r="C64">
        <v>11511</v>
      </c>
      <c r="D64" t="s">
        <v>507</v>
      </c>
      <c r="E64" s="1" t="s">
        <v>62</v>
      </c>
      <c r="F64" t="str">
        <f>VLOOKUP(E64,Sheet4!$A$3:$N$153,4,FALSE)</f>
        <v>PONK3007240046</v>
      </c>
      <c r="G64" t="s">
        <v>506</v>
      </c>
      <c r="H64" t="str">
        <f>VLOOKUP(E64,Sheet4!$A$3:$M$153,5,FALSE)</f>
        <v>KATBR001</v>
      </c>
      <c r="I64">
        <v>12</v>
      </c>
      <c r="J64">
        <f>VLOOKUP(E64,Sheet4!$A$3:$M$153,8,FALSE)</f>
        <v>17</v>
      </c>
      <c r="K64" t="s">
        <v>465</v>
      </c>
      <c r="L64" t="s">
        <v>465</v>
      </c>
      <c r="M64" s="36">
        <v>45580</v>
      </c>
      <c r="O64" t="s">
        <v>465</v>
      </c>
    </row>
    <row r="65" spans="2:15" x14ac:dyDescent="0.25">
      <c r="B65">
        <v>47</v>
      </c>
      <c r="C65">
        <v>11511</v>
      </c>
      <c r="D65" t="s">
        <v>507</v>
      </c>
      <c r="E65" s="1" t="s">
        <v>107</v>
      </c>
      <c r="F65" t="str">
        <f>VLOOKUP(E65,Sheet4!$A$3:$N$153,4,FALSE)</f>
        <v>PONK3007240047</v>
      </c>
      <c r="G65" t="s">
        <v>506</v>
      </c>
      <c r="H65" t="str">
        <f>VLOOKUP(E65,Sheet4!$A$3:$M$153,5,FALSE)</f>
        <v>KATBR001</v>
      </c>
      <c r="I65">
        <v>3</v>
      </c>
      <c r="J65">
        <f>VLOOKUP(E65,Sheet4!$A$3:$M$153,8,FALSE)</f>
        <v>2</v>
      </c>
      <c r="K65" t="s">
        <v>465</v>
      </c>
      <c r="L65" t="s">
        <v>465</v>
      </c>
      <c r="M65" s="36">
        <v>45580</v>
      </c>
      <c r="O65" t="s">
        <v>465</v>
      </c>
    </row>
    <row r="66" spans="2:15" x14ac:dyDescent="0.25">
      <c r="B66">
        <v>48</v>
      </c>
      <c r="C66">
        <v>11511</v>
      </c>
      <c r="D66" t="s">
        <v>507</v>
      </c>
      <c r="E66" s="1" t="s">
        <v>60</v>
      </c>
      <c r="F66" t="str">
        <f>VLOOKUP(E66,Sheet4!$A$3:$N$153,4,FALSE)</f>
        <v>PONK3007240048</v>
      </c>
      <c r="G66" t="s">
        <v>506</v>
      </c>
      <c r="H66" t="str">
        <f>VLOOKUP(E66,Sheet4!$A$3:$M$153,5,FALSE)</f>
        <v>KATBR001</v>
      </c>
      <c r="I66">
        <v>2</v>
      </c>
      <c r="J66">
        <f>VLOOKUP(E66,Sheet4!$A$3:$M$153,8,FALSE)</f>
        <v>17</v>
      </c>
      <c r="K66" t="s">
        <v>465</v>
      </c>
      <c r="L66" t="s">
        <v>465</v>
      </c>
      <c r="M66" s="36">
        <v>45580</v>
      </c>
      <c r="O66" t="s">
        <v>465</v>
      </c>
    </row>
    <row r="67" spans="2:15" x14ac:dyDescent="0.25">
      <c r="B67">
        <v>49</v>
      </c>
      <c r="C67">
        <v>11511</v>
      </c>
      <c r="D67" t="s">
        <v>507</v>
      </c>
      <c r="E67" s="1" t="s">
        <v>58</v>
      </c>
      <c r="F67" t="str">
        <f>VLOOKUP(E67,Sheet4!$A$3:$N$153,4,FALSE)</f>
        <v>PONK3007240049</v>
      </c>
      <c r="G67" t="s">
        <v>506</v>
      </c>
      <c r="H67" t="str">
        <f>VLOOKUP(E67,Sheet4!$A$3:$M$153,5,FALSE)</f>
        <v>KATBR001</v>
      </c>
      <c r="I67">
        <v>23</v>
      </c>
      <c r="J67">
        <f>VLOOKUP(E67,Sheet4!$A$3:$M$153,8,FALSE)</f>
        <v>17</v>
      </c>
      <c r="K67" t="s">
        <v>465</v>
      </c>
      <c r="L67" t="s">
        <v>465</v>
      </c>
      <c r="M67" s="36">
        <v>45580</v>
      </c>
      <c r="O67" t="s">
        <v>465</v>
      </c>
    </row>
    <row r="68" spans="2:15" x14ac:dyDescent="0.25">
      <c r="B68">
        <v>50</v>
      </c>
      <c r="C68">
        <v>11511</v>
      </c>
      <c r="D68" t="s">
        <v>507</v>
      </c>
      <c r="E68" s="1" t="s">
        <v>54</v>
      </c>
      <c r="F68" t="str">
        <f>VLOOKUP(E68,Sheet4!$A$3:$N$153,4,FALSE)</f>
        <v>PONK3007240050</v>
      </c>
      <c r="G68" t="s">
        <v>506</v>
      </c>
      <c r="H68" t="str">
        <f>VLOOKUP(E68,Sheet4!$A$3:$M$153,5,FALSE)</f>
        <v>KATBR001</v>
      </c>
      <c r="I68">
        <v>61</v>
      </c>
      <c r="J68">
        <f>VLOOKUP(E68,Sheet4!$A$3:$M$153,8,FALSE)</f>
        <v>17</v>
      </c>
      <c r="K68" t="s">
        <v>465</v>
      </c>
      <c r="L68" t="s">
        <v>465</v>
      </c>
      <c r="M68" s="36">
        <v>45580</v>
      </c>
      <c r="O68" t="s">
        <v>465</v>
      </c>
    </row>
    <row r="69" spans="2:15" x14ac:dyDescent="0.25">
      <c r="B69">
        <v>51</v>
      </c>
      <c r="C69">
        <v>11511</v>
      </c>
      <c r="D69" t="s">
        <v>507</v>
      </c>
      <c r="E69" s="1" t="s">
        <v>88</v>
      </c>
      <c r="F69" t="str">
        <f>VLOOKUP(E69,Sheet4!$A$3:$N$153,4,FALSE)</f>
        <v>PONK3007240051</v>
      </c>
      <c r="G69" t="s">
        <v>506</v>
      </c>
      <c r="H69" t="str">
        <f>VLOOKUP(E69,Sheet4!$A$3:$M$153,5,FALSE)</f>
        <v>KATBR001</v>
      </c>
      <c r="I69">
        <v>1</v>
      </c>
      <c r="J69">
        <f>VLOOKUP(E69,Sheet4!$A$3:$M$153,8,FALSE)</f>
        <v>2</v>
      </c>
      <c r="K69" t="s">
        <v>465</v>
      </c>
      <c r="L69" t="s">
        <v>465</v>
      </c>
      <c r="M69" s="36">
        <v>45580</v>
      </c>
      <c r="O69" t="s">
        <v>465</v>
      </c>
    </row>
    <row r="70" spans="2:15" x14ac:dyDescent="0.25">
      <c r="B70">
        <v>52</v>
      </c>
      <c r="C70">
        <v>11511</v>
      </c>
      <c r="D70" t="s">
        <v>507</v>
      </c>
      <c r="E70" s="1" t="s">
        <v>127</v>
      </c>
      <c r="F70" t="str">
        <f>VLOOKUP(E70,Sheet4!$A$3:$N$153,4,FALSE)</f>
        <v>PONK3007240052</v>
      </c>
      <c r="G70" t="s">
        <v>506</v>
      </c>
      <c r="H70" t="str">
        <f>VLOOKUP(E70,Sheet4!$A$3:$M$153,5,FALSE)</f>
        <v>KATBR001</v>
      </c>
      <c r="I70">
        <v>4</v>
      </c>
      <c r="J70">
        <f>VLOOKUP(E70,Sheet4!$A$3:$M$153,8,FALSE)</f>
        <v>2</v>
      </c>
      <c r="K70" t="s">
        <v>465</v>
      </c>
      <c r="L70" t="s">
        <v>465</v>
      </c>
      <c r="M70" s="36">
        <v>45580</v>
      </c>
      <c r="O70" t="s">
        <v>465</v>
      </c>
    </row>
    <row r="71" spans="2:15" x14ac:dyDescent="0.25">
      <c r="B71">
        <v>53</v>
      </c>
      <c r="C71">
        <v>11511</v>
      </c>
      <c r="D71" t="s">
        <v>507</v>
      </c>
      <c r="E71" s="1" t="s">
        <v>129</v>
      </c>
      <c r="F71" t="str">
        <f>VLOOKUP(E71,Sheet4!$A$3:$N$153,4,FALSE)</f>
        <v>PONK3007240053</v>
      </c>
      <c r="G71" t="s">
        <v>506</v>
      </c>
      <c r="H71" t="str">
        <f>VLOOKUP(E71,Sheet4!$A$3:$M$153,5,FALSE)</f>
        <v>KATBR001</v>
      </c>
      <c r="I71">
        <v>5</v>
      </c>
      <c r="J71">
        <f>VLOOKUP(E71,Sheet4!$A$3:$M$153,8,FALSE)</f>
        <v>2</v>
      </c>
      <c r="K71" t="s">
        <v>465</v>
      </c>
      <c r="L71" t="s">
        <v>465</v>
      </c>
      <c r="M71" s="36">
        <v>45580</v>
      </c>
      <c r="O71" t="s">
        <v>465</v>
      </c>
    </row>
    <row r="72" spans="2:15" x14ac:dyDescent="0.25">
      <c r="B72">
        <v>54</v>
      </c>
      <c r="C72">
        <v>11511</v>
      </c>
      <c r="D72" t="s">
        <v>507</v>
      </c>
      <c r="E72" s="1" t="s">
        <v>312</v>
      </c>
      <c r="F72" t="str">
        <f>VLOOKUP(E72,Sheet4!$A$3:$N$153,4,FALSE)</f>
        <v>PONK3007240054</v>
      </c>
      <c r="G72" t="s">
        <v>506</v>
      </c>
      <c r="H72" t="str">
        <f>VLOOKUP(E72,Sheet4!$A$3:$M$153,5,FALSE)</f>
        <v>KATBR001</v>
      </c>
      <c r="I72">
        <v>20</v>
      </c>
      <c r="J72">
        <f>VLOOKUP(E72,Sheet4!$A$3:$M$153,8,FALSE)</f>
        <v>2</v>
      </c>
      <c r="K72" t="s">
        <v>465</v>
      </c>
      <c r="L72" t="s">
        <v>465</v>
      </c>
      <c r="M72" s="36">
        <v>45580</v>
      </c>
      <c r="O72" t="s">
        <v>465</v>
      </c>
    </row>
    <row r="73" spans="2:15" x14ac:dyDescent="0.25">
      <c r="B73">
        <v>55</v>
      </c>
      <c r="C73">
        <v>11511</v>
      </c>
      <c r="D73" t="s">
        <v>507</v>
      </c>
      <c r="E73" s="1" t="s">
        <v>432</v>
      </c>
      <c r="F73" t="str">
        <f>VLOOKUP(E73,Sheet4!$A$3:$N$153,4,FALSE)</f>
        <v>PONK3007240055</v>
      </c>
      <c r="G73" t="s">
        <v>506</v>
      </c>
      <c r="H73" t="str">
        <f>VLOOKUP(E73,Sheet4!$A$3:$M$153,5,FALSE)</f>
        <v>KATBR001</v>
      </c>
      <c r="I73">
        <v>3</v>
      </c>
      <c r="J73">
        <f>VLOOKUP(E73,Sheet4!$A$3:$M$153,8,FALSE)</f>
        <v>2</v>
      </c>
      <c r="K73" t="s">
        <v>465</v>
      </c>
      <c r="L73" t="s">
        <v>465</v>
      </c>
      <c r="M73" s="36">
        <v>45580</v>
      </c>
      <c r="O73" t="s">
        <v>465</v>
      </c>
    </row>
    <row r="74" spans="2:15" x14ac:dyDescent="0.25">
      <c r="B74">
        <v>56</v>
      </c>
      <c r="C74">
        <v>11511</v>
      </c>
      <c r="D74" t="s">
        <v>507</v>
      </c>
      <c r="E74" s="1" t="s">
        <v>109</v>
      </c>
      <c r="F74" t="str">
        <f>VLOOKUP(E74,Sheet4!$A$3:$N$153,4,FALSE)</f>
        <v>PONK3007240056</v>
      </c>
      <c r="G74" t="s">
        <v>506</v>
      </c>
      <c r="H74" t="str">
        <f>VLOOKUP(E74,Sheet4!$A$3:$M$153,5,FALSE)</f>
        <v>KATBR002</v>
      </c>
      <c r="I74">
        <v>20</v>
      </c>
      <c r="J74">
        <f>VLOOKUP(E74,Sheet4!$A$3:$M$153,8,FALSE)</f>
        <v>2</v>
      </c>
      <c r="K74" t="s">
        <v>465</v>
      </c>
      <c r="L74" t="s">
        <v>465</v>
      </c>
      <c r="M74" s="36">
        <v>45580</v>
      </c>
      <c r="O74" t="s">
        <v>465</v>
      </c>
    </row>
    <row r="75" spans="2:15" x14ac:dyDescent="0.25">
      <c r="B75">
        <v>57</v>
      </c>
      <c r="C75">
        <v>11511</v>
      </c>
      <c r="D75" t="s">
        <v>507</v>
      </c>
      <c r="E75" s="1" t="s">
        <v>381</v>
      </c>
      <c r="F75" t="str">
        <f>VLOOKUP(E75,Sheet4!$A$3:$N$153,4,FALSE)</f>
        <v>PONK3007240057</v>
      </c>
      <c r="G75" t="s">
        <v>506</v>
      </c>
      <c r="H75" t="str">
        <f>VLOOKUP(E75,Sheet4!$A$3:$M$153,5,FALSE)</f>
        <v>KATBR001</v>
      </c>
      <c r="I75">
        <v>0</v>
      </c>
      <c r="J75">
        <f>VLOOKUP(E75,Sheet4!$A$3:$M$153,8,FALSE)</f>
        <v>2</v>
      </c>
      <c r="K75" t="s">
        <v>465</v>
      </c>
      <c r="L75" t="s">
        <v>465</v>
      </c>
      <c r="M75" s="36">
        <v>45580</v>
      </c>
      <c r="O75" t="s">
        <v>465</v>
      </c>
    </row>
    <row r="76" spans="2:15" x14ac:dyDescent="0.25">
      <c r="B76">
        <v>58</v>
      </c>
      <c r="C76">
        <v>11511</v>
      </c>
      <c r="D76" t="s">
        <v>507</v>
      </c>
      <c r="E76" s="1" t="s">
        <v>382</v>
      </c>
      <c r="F76" t="str">
        <f>VLOOKUP(E76,Sheet4!$A$3:$N$153,4,FALSE)</f>
        <v>PONK3007240058</v>
      </c>
      <c r="G76" t="s">
        <v>506</v>
      </c>
      <c r="H76" t="str">
        <f>VLOOKUP(E76,Sheet4!$A$3:$M$153,5,FALSE)</f>
        <v>KATBR001</v>
      </c>
      <c r="I76">
        <v>0</v>
      </c>
      <c r="J76">
        <f>VLOOKUP(E76,Sheet4!$A$3:$M$153,8,FALSE)</f>
        <v>2</v>
      </c>
      <c r="K76" t="s">
        <v>465</v>
      </c>
      <c r="L76" t="s">
        <v>465</v>
      </c>
      <c r="M76" s="36">
        <v>45580</v>
      </c>
      <c r="O76" t="s">
        <v>465</v>
      </c>
    </row>
    <row r="77" spans="2:15" x14ac:dyDescent="0.25">
      <c r="B77">
        <v>59</v>
      </c>
      <c r="C77">
        <v>11511</v>
      </c>
      <c r="D77" t="s">
        <v>507</v>
      </c>
      <c r="E77" s="1" t="s">
        <v>168</v>
      </c>
      <c r="F77" t="str">
        <f>VLOOKUP(E77,Sheet4!$A$3:$N$153,4,FALSE)</f>
        <v>PONK3007240059</v>
      </c>
      <c r="G77" t="s">
        <v>506</v>
      </c>
      <c r="H77" t="str">
        <f>VLOOKUP(E77,Sheet4!$A$3:$M$153,5,FALSE)</f>
        <v>KATBR001</v>
      </c>
      <c r="I77">
        <v>3</v>
      </c>
      <c r="J77">
        <f>VLOOKUP(E77,Sheet4!$A$3:$M$153,8,FALSE)</f>
        <v>11</v>
      </c>
      <c r="K77" t="s">
        <v>465</v>
      </c>
      <c r="L77" t="s">
        <v>465</v>
      </c>
      <c r="M77" s="36">
        <v>45580</v>
      </c>
      <c r="O77" t="s">
        <v>465</v>
      </c>
    </row>
    <row r="78" spans="2:15" x14ac:dyDescent="0.25">
      <c r="B78">
        <v>60</v>
      </c>
      <c r="C78">
        <v>11511</v>
      </c>
      <c r="D78" t="s">
        <v>507</v>
      </c>
      <c r="E78" s="1" t="s">
        <v>262</v>
      </c>
      <c r="F78" t="str">
        <f>VLOOKUP(E78,Sheet4!$A$3:$N$153,4,FALSE)</f>
        <v>PONK3007240060</v>
      </c>
      <c r="G78" t="s">
        <v>506</v>
      </c>
      <c r="H78" t="str">
        <f>VLOOKUP(E78,Sheet4!$A$3:$M$153,5,FALSE)</f>
        <v>KATBR001</v>
      </c>
      <c r="I78">
        <v>2</v>
      </c>
      <c r="J78">
        <f>VLOOKUP(E78,Sheet4!$A$3:$M$153,8,FALSE)</f>
        <v>17</v>
      </c>
      <c r="K78" t="s">
        <v>465</v>
      </c>
      <c r="L78" t="s">
        <v>465</v>
      </c>
      <c r="M78" s="36">
        <v>45580</v>
      </c>
      <c r="O78" t="s">
        <v>465</v>
      </c>
    </row>
    <row r="79" spans="2:15" x14ac:dyDescent="0.25">
      <c r="B79">
        <v>61</v>
      </c>
      <c r="C79">
        <v>11511</v>
      </c>
      <c r="D79" t="s">
        <v>507</v>
      </c>
      <c r="E79" s="1" t="s">
        <v>316</v>
      </c>
      <c r="F79" t="str">
        <f>VLOOKUP(E79,Sheet4!$A$3:$N$153,4,FALSE)</f>
        <v>PONK3007240061</v>
      </c>
      <c r="G79" t="s">
        <v>506</v>
      </c>
      <c r="H79" t="str">
        <f>VLOOKUP(E79,Sheet4!$A$3:$M$153,5,FALSE)</f>
        <v>KATBR001</v>
      </c>
      <c r="I79">
        <v>10</v>
      </c>
      <c r="J79">
        <f>VLOOKUP(E79,Sheet4!$A$3:$M$153,8,FALSE)</f>
        <v>19</v>
      </c>
      <c r="K79" t="s">
        <v>465</v>
      </c>
      <c r="L79" t="s">
        <v>465</v>
      </c>
      <c r="M79" s="36">
        <v>45580</v>
      </c>
      <c r="O79" t="s">
        <v>465</v>
      </c>
    </row>
    <row r="80" spans="2:15" x14ac:dyDescent="0.25">
      <c r="B80">
        <v>62</v>
      </c>
      <c r="C80">
        <v>11511</v>
      </c>
      <c r="D80" t="s">
        <v>507</v>
      </c>
      <c r="E80" s="10" t="s">
        <v>347</v>
      </c>
      <c r="F80" t="str">
        <f>VLOOKUP(E80,Sheet4!$A$3:$N$153,4,FALSE)</f>
        <v>PONK3007240062</v>
      </c>
      <c r="G80" t="s">
        <v>506</v>
      </c>
      <c r="H80" t="str">
        <f>VLOOKUP(E80,Sheet4!$A$3:$M$153,5,FALSE)</f>
        <v>KATBR001</v>
      </c>
      <c r="I80">
        <v>0</v>
      </c>
      <c r="J80">
        <f>VLOOKUP(E80,Sheet4!$A$3:$M$153,8,FALSE)</f>
        <v>20</v>
      </c>
      <c r="K80" t="s">
        <v>465</v>
      </c>
      <c r="L80" t="s">
        <v>465</v>
      </c>
      <c r="M80" s="36">
        <v>45580</v>
      </c>
      <c r="O80" t="s">
        <v>465</v>
      </c>
    </row>
    <row r="81" spans="2:15" x14ac:dyDescent="0.25">
      <c r="B81">
        <v>63</v>
      </c>
      <c r="C81">
        <v>11511</v>
      </c>
      <c r="D81" t="s">
        <v>507</v>
      </c>
      <c r="E81" s="1" t="s">
        <v>167</v>
      </c>
      <c r="F81" t="str">
        <f>VLOOKUP(E81,Sheet4!$A$3:$N$153,4,FALSE)</f>
        <v>PONK3007240063</v>
      </c>
      <c r="G81" t="s">
        <v>506</v>
      </c>
      <c r="H81" t="str">
        <f>VLOOKUP(E81,Sheet4!$A$3:$M$153,5,FALSE)</f>
        <v>KATBR001</v>
      </c>
      <c r="I81">
        <v>2</v>
      </c>
      <c r="J81">
        <f>VLOOKUP(E81,Sheet4!$A$3:$M$153,8,FALSE)</f>
        <v>11</v>
      </c>
      <c r="K81" t="s">
        <v>465</v>
      </c>
      <c r="L81" t="s">
        <v>465</v>
      </c>
      <c r="M81" s="36">
        <v>45580</v>
      </c>
      <c r="O81" t="s">
        <v>465</v>
      </c>
    </row>
    <row r="82" spans="2:15" x14ac:dyDescent="0.25">
      <c r="B82">
        <v>64</v>
      </c>
      <c r="C82">
        <v>11511</v>
      </c>
      <c r="D82" t="s">
        <v>507</v>
      </c>
      <c r="E82" s="10" t="s">
        <v>230</v>
      </c>
      <c r="F82" t="str">
        <f>VLOOKUP(E82,Sheet4!$A$3:$N$153,4,FALSE)</f>
        <v>PONK3007240064</v>
      </c>
      <c r="G82" t="s">
        <v>506</v>
      </c>
      <c r="H82" t="str">
        <f>VLOOKUP(E82,Sheet4!$A$3:$M$153,5,FALSE)</f>
        <v>KATBR001</v>
      </c>
      <c r="I82">
        <v>3</v>
      </c>
      <c r="J82">
        <f>VLOOKUP(E82,Sheet4!$A$3:$M$153,8,FALSE)</f>
        <v>3</v>
      </c>
      <c r="K82" t="s">
        <v>465</v>
      </c>
      <c r="L82" t="s">
        <v>465</v>
      </c>
      <c r="M82" s="36">
        <v>45580</v>
      </c>
      <c r="O82" t="s">
        <v>465</v>
      </c>
    </row>
    <row r="83" spans="2:15" x14ac:dyDescent="0.25">
      <c r="B83">
        <v>65</v>
      </c>
      <c r="C83">
        <v>11511</v>
      </c>
      <c r="D83" t="s">
        <v>507</v>
      </c>
      <c r="E83" s="10" t="s">
        <v>225</v>
      </c>
      <c r="F83" t="str">
        <f>VLOOKUP(E83,Sheet4!$A$3:$N$153,4,FALSE)</f>
        <v>PONK3007240065</v>
      </c>
      <c r="G83" t="s">
        <v>506</v>
      </c>
      <c r="H83" t="str">
        <f>VLOOKUP(E83,Sheet4!$A$3:$M$153,5,FALSE)</f>
        <v>KATBR001</v>
      </c>
      <c r="I83">
        <v>7</v>
      </c>
      <c r="J83">
        <f>VLOOKUP(E83,Sheet4!$A$3:$M$153,8,FALSE)</f>
        <v>11</v>
      </c>
      <c r="K83" t="s">
        <v>465</v>
      </c>
      <c r="L83" t="s">
        <v>465</v>
      </c>
      <c r="M83" s="36">
        <v>45580</v>
      </c>
      <c r="O83" t="s">
        <v>465</v>
      </c>
    </row>
    <row r="84" spans="2:15" x14ac:dyDescent="0.25">
      <c r="B84">
        <v>66</v>
      </c>
      <c r="C84">
        <v>11511</v>
      </c>
      <c r="D84" t="s">
        <v>507</v>
      </c>
      <c r="E84" s="10" t="s">
        <v>227</v>
      </c>
      <c r="F84" t="str">
        <f>VLOOKUP(E84,Sheet4!$A$3:$N$153,4,FALSE)</f>
        <v>PONK3007240066</v>
      </c>
      <c r="G84" t="s">
        <v>506</v>
      </c>
      <c r="H84" t="str">
        <f>VLOOKUP(E84,Sheet4!$A$3:$M$153,5,FALSE)</f>
        <v>KATBR001</v>
      </c>
      <c r="I84">
        <v>5</v>
      </c>
      <c r="J84">
        <f>VLOOKUP(E84,Sheet4!$A$3:$M$153,8,FALSE)</f>
        <v>3</v>
      </c>
      <c r="K84" t="s">
        <v>465</v>
      </c>
      <c r="L84" t="s">
        <v>465</v>
      </c>
      <c r="M84" s="36">
        <v>45580</v>
      </c>
      <c r="O84" t="s">
        <v>465</v>
      </c>
    </row>
    <row r="85" spans="2:15" x14ac:dyDescent="0.25">
      <c r="B85">
        <v>67</v>
      </c>
      <c r="C85">
        <v>11511</v>
      </c>
      <c r="D85" t="s">
        <v>507</v>
      </c>
      <c r="E85" s="1" t="s">
        <v>154</v>
      </c>
      <c r="F85" t="str">
        <f>VLOOKUP(E85,Sheet4!$A$3:$N$153,4,FALSE)</f>
        <v>PONK3007240067</v>
      </c>
      <c r="G85" t="s">
        <v>506</v>
      </c>
      <c r="H85" t="str">
        <f>VLOOKUP(E85,Sheet4!$A$3:$M$153,5,FALSE)</f>
        <v>KATBR001</v>
      </c>
      <c r="I85">
        <v>5</v>
      </c>
      <c r="J85">
        <f>VLOOKUP(E85,Sheet4!$A$3:$M$153,8,FALSE)</f>
        <v>21</v>
      </c>
      <c r="K85" t="s">
        <v>465</v>
      </c>
      <c r="L85" t="s">
        <v>465</v>
      </c>
      <c r="M85" s="36">
        <v>45580</v>
      </c>
      <c r="O85" t="s">
        <v>465</v>
      </c>
    </row>
    <row r="86" spans="2:15" x14ac:dyDescent="0.25">
      <c r="B86">
        <v>68</v>
      </c>
      <c r="C86">
        <v>11511</v>
      </c>
      <c r="D86" t="s">
        <v>507</v>
      </c>
      <c r="E86" s="10" t="s">
        <v>223</v>
      </c>
      <c r="F86" t="str">
        <f>VLOOKUP(E86,Sheet4!$A$3:$N$153,4,FALSE)</f>
        <v>PONK3007240068</v>
      </c>
      <c r="G86" t="s">
        <v>506</v>
      </c>
      <c r="H86" t="str">
        <f>VLOOKUP(E86,Sheet4!$A$3:$M$153,5,FALSE)</f>
        <v>KATBR001</v>
      </c>
      <c r="I86">
        <v>21</v>
      </c>
      <c r="J86">
        <f>VLOOKUP(E86,Sheet4!$A$3:$M$153,8,FALSE)</f>
        <v>11</v>
      </c>
      <c r="K86" t="s">
        <v>465</v>
      </c>
      <c r="L86" t="s">
        <v>465</v>
      </c>
      <c r="M86" s="36">
        <v>45580</v>
      </c>
      <c r="O86" t="s">
        <v>465</v>
      </c>
    </row>
    <row r="87" spans="2:15" x14ac:dyDescent="0.25">
      <c r="B87">
        <v>69</v>
      </c>
      <c r="C87">
        <v>11511</v>
      </c>
      <c r="D87" t="s">
        <v>507</v>
      </c>
      <c r="E87" s="1" t="s">
        <v>146</v>
      </c>
      <c r="F87" t="str">
        <f>VLOOKUP(E87,Sheet4!$A$3:$N$153,4,FALSE)</f>
        <v>PONK3007240069</v>
      </c>
      <c r="G87" t="s">
        <v>506</v>
      </c>
      <c r="H87" t="str">
        <f>VLOOKUP(E87,Sheet4!$A$3:$M$153,5,FALSE)</f>
        <v>KATBR001</v>
      </c>
      <c r="I87">
        <v>45</v>
      </c>
      <c r="J87">
        <f>VLOOKUP(E87,Sheet4!$A$3:$M$153,8,FALSE)</f>
        <v>21</v>
      </c>
      <c r="K87" t="s">
        <v>465</v>
      </c>
      <c r="L87" t="s">
        <v>465</v>
      </c>
      <c r="M87" s="36">
        <v>45580</v>
      </c>
      <c r="O87" t="s">
        <v>465</v>
      </c>
    </row>
    <row r="88" spans="2:15" x14ac:dyDescent="0.25">
      <c r="B88">
        <v>70</v>
      </c>
      <c r="C88">
        <v>11511</v>
      </c>
      <c r="D88" t="s">
        <v>507</v>
      </c>
      <c r="E88" s="1" t="s">
        <v>150</v>
      </c>
      <c r="F88" t="str">
        <f>VLOOKUP(E88,Sheet4!$A$3:$N$153,4,FALSE)</f>
        <v>PONK3007240070</v>
      </c>
      <c r="G88" t="s">
        <v>506</v>
      </c>
      <c r="H88" t="str">
        <f>VLOOKUP(E88,Sheet4!$A$3:$M$153,5,FALSE)</f>
        <v>KATBR001</v>
      </c>
      <c r="I88">
        <v>100</v>
      </c>
      <c r="J88">
        <f>VLOOKUP(E88,Sheet4!$A$3:$M$153,8,FALSE)</f>
        <v>21</v>
      </c>
      <c r="K88" t="s">
        <v>465</v>
      </c>
      <c r="L88" t="s">
        <v>465</v>
      </c>
      <c r="M88" s="36">
        <v>45580</v>
      </c>
      <c r="O88" t="s">
        <v>465</v>
      </c>
    </row>
    <row r="89" spans="2:15" x14ac:dyDescent="0.25">
      <c r="B89">
        <v>71</v>
      </c>
      <c r="C89">
        <v>11511</v>
      </c>
      <c r="D89" t="s">
        <v>507</v>
      </c>
      <c r="E89" s="1" t="s">
        <v>152</v>
      </c>
      <c r="F89" t="str">
        <f>VLOOKUP(E89,Sheet4!$A$3:$N$153,4,FALSE)</f>
        <v>PONK3007240071</v>
      </c>
      <c r="G89" t="s">
        <v>506</v>
      </c>
      <c r="H89" t="str">
        <f>VLOOKUP(E89,Sheet4!$A$3:$M$153,5,FALSE)</f>
        <v>KATBR001</v>
      </c>
      <c r="I89">
        <v>100</v>
      </c>
      <c r="J89">
        <f>VLOOKUP(E89,Sheet4!$A$3:$M$153,8,FALSE)</f>
        <v>21</v>
      </c>
      <c r="K89" t="s">
        <v>465</v>
      </c>
      <c r="L89" t="s">
        <v>465</v>
      </c>
      <c r="M89" s="36">
        <v>45580</v>
      </c>
      <c r="O89" t="s">
        <v>465</v>
      </c>
    </row>
    <row r="90" spans="2:15" x14ac:dyDescent="0.25">
      <c r="B90">
        <v>72</v>
      </c>
      <c r="C90">
        <v>11511</v>
      </c>
      <c r="D90" t="s">
        <v>507</v>
      </c>
      <c r="E90" s="1" t="s">
        <v>296</v>
      </c>
      <c r="F90" t="str">
        <f>VLOOKUP(E90,Sheet4!$A$3:$N$153,4,FALSE)</f>
        <v>PONK3007240072</v>
      </c>
      <c r="G90" t="s">
        <v>506</v>
      </c>
      <c r="H90" t="str">
        <f>VLOOKUP(E90,Sheet4!$A$3:$M$153,5,FALSE)</f>
        <v>KATBR002</v>
      </c>
      <c r="I90">
        <v>6</v>
      </c>
      <c r="J90">
        <f>VLOOKUP(E90,Sheet4!$A$3:$M$153,8,FALSE)</f>
        <v>2</v>
      </c>
      <c r="K90" t="s">
        <v>465</v>
      </c>
      <c r="L90" t="s">
        <v>465</v>
      </c>
      <c r="M90" s="36">
        <v>45580</v>
      </c>
      <c r="O90" t="s">
        <v>465</v>
      </c>
    </row>
    <row r="91" spans="2:15" x14ac:dyDescent="0.25">
      <c r="B91">
        <v>73</v>
      </c>
      <c r="C91">
        <v>11511</v>
      </c>
      <c r="D91" t="s">
        <v>507</v>
      </c>
      <c r="E91" s="1" t="s">
        <v>38</v>
      </c>
      <c r="F91" t="str">
        <f>VLOOKUP(E91,Sheet4!$A$3:$N$153,4,FALSE)</f>
        <v>PONK3007240073</v>
      </c>
      <c r="G91" t="s">
        <v>506</v>
      </c>
      <c r="H91" t="str">
        <f>VLOOKUP(E91,Sheet4!$A$3:$M$153,5,FALSE)</f>
        <v>KATBR001</v>
      </c>
      <c r="I91">
        <v>8</v>
      </c>
      <c r="J91">
        <f>VLOOKUP(E91,Sheet4!$A$3:$M$153,8,FALSE)</f>
        <v>17</v>
      </c>
      <c r="K91" t="s">
        <v>465</v>
      </c>
      <c r="L91" t="s">
        <v>465</v>
      </c>
      <c r="M91" s="36">
        <v>45580</v>
      </c>
      <c r="O91" t="s">
        <v>465</v>
      </c>
    </row>
    <row r="92" spans="2:15" x14ac:dyDescent="0.25">
      <c r="B92">
        <v>74</v>
      </c>
      <c r="C92">
        <v>11511</v>
      </c>
      <c r="D92" t="s">
        <v>507</v>
      </c>
      <c r="E92" s="1" t="s">
        <v>181</v>
      </c>
      <c r="F92" t="str">
        <f>VLOOKUP(E92,Sheet4!$A$3:$N$153,4,FALSE)</f>
        <v>PONK3007240074</v>
      </c>
      <c r="G92" t="s">
        <v>506</v>
      </c>
      <c r="H92" t="str">
        <f>VLOOKUP(E92,Sheet4!$A$3:$M$153,5,FALSE)</f>
        <v>KATBR002</v>
      </c>
      <c r="I92">
        <v>1</v>
      </c>
      <c r="J92">
        <f>VLOOKUP(E92,Sheet4!$A$3:$M$153,8,FALSE)</f>
        <v>11</v>
      </c>
      <c r="K92" t="s">
        <v>465</v>
      </c>
      <c r="L92" t="s">
        <v>465</v>
      </c>
      <c r="M92" s="36">
        <v>45580</v>
      </c>
      <c r="O92" t="s">
        <v>465</v>
      </c>
    </row>
    <row r="93" spans="2:15" x14ac:dyDescent="0.25">
      <c r="B93">
        <v>75</v>
      </c>
      <c r="C93">
        <v>11511</v>
      </c>
      <c r="D93" t="s">
        <v>507</v>
      </c>
      <c r="E93" s="1" t="s">
        <v>305</v>
      </c>
      <c r="F93" t="str">
        <f>VLOOKUP(E93,Sheet4!$A$3:$N$153,4,FALSE)</f>
        <v>PONK3007240075</v>
      </c>
      <c r="G93" t="s">
        <v>506</v>
      </c>
      <c r="H93" t="str">
        <f>VLOOKUP(E93,Sheet4!$A$3:$M$153,5,FALSE)</f>
        <v>KATBR002</v>
      </c>
      <c r="I93">
        <v>1</v>
      </c>
      <c r="J93">
        <f>VLOOKUP(E93,Sheet4!$A$3:$M$153,8,FALSE)</f>
        <v>9</v>
      </c>
      <c r="K93" t="s">
        <v>465</v>
      </c>
      <c r="L93" t="s">
        <v>465</v>
      </c>
      <c r="M93" s="36">
        <v>45580</v>
      </c>
      <c r="O93" t="s">
        <v>465</v>
      </c>
    </row>
    <row r="94" spans="2:15" x14ac:dyDescent="0.25">
      <c r="B94">
        <v>76</v>
      </c>
      <c r="C94">
        <v>11511</v>
      </c>
      <c r="D94" t="s">
        <v>507</v>
      </c>
      <c r="E94" s="1" t="s">
        <v>302</v>
      </c>
      <c r="F94" t="str">
        <f>VLOOKUP(E94,Sheet4!$A$3:$N$153,4,FALSE)</f>
        <v>PONK3007240076</v>
      </c>
      <c r="G94" t="s">
        <v>506</v>
      </c>
      <c r="H94" t="str">
        <f>VLOOKUP(E94,Sheet4!$A$3:$M$153,5,FALSE)</f>
        <v>KATBR002</v>
      </c>
      <c r="I94">
        <v>1</v>
      </c>
      <c r="J94">
        <f>VLOOKUP(E94,Sheet4!$A$3:$M$153,8,FALSE)</f>
        <v>9</v>
      </c>
      <c r="K94" t="s">
        <v>465</v>
      </c>
      <c r="L94" t="s">
        <v>465</v>
      </c>
      <c r="M94" s="36">
        <v>45580</v>
      </c>
      <c r="O94" t="s">
        <v>465</v>
      </c>
    </row>
    <row r="95" spans="2:15" x14ac:dyDescent="0.25">
      <c r="B95">
        <v>77</v>
      </c>
      <c r="C95">
        <v>11511</v>
      </c>
      <c r="D95" t="s">
        <v>507</v>
      </c>
      <c r="E95" s="1" t="s">
        <v>187</v>
      </c>
      <c r="F95" t="str">
        <f>VLOOKUP(E95,Sheet4!$A$3:$N$153,4,FALSE)</f>
        <v>PONK3007240077</v>
      </c>
      <c r="G95" t="s">
        <v>506</v>
      </c>
      <c r="H95" t="str">
        <f>VLOOKUP(E95,Sheet4!$A$3:$M$153,5,FALSE)</f>
        <v>KATBR002</v>
      </c>
      <c r="I95">
        <v>4</v>
      </c>
      <c r="J95">
        <f>VLOOKUP(E95,Sheet4!$A$3:$M$153,8,FALSE)</f>
        <v>11</v>
      </c>
      <c r="K95" t="s">
        <v>465</v>
      </c>
      <c r="L95" t="s">
        <v>465</v>
      </c>
      <c r="M95" s="36">
        <v>45580</v>
      </c>
      <c r="O95" t="s">
        <v>465</v>
      </c>
    </row>
    <row r="96" spans="2:15" x14ac:dyDescent="0.25">
      <c r="B96">
        <v>78</v>
      </c>
      <c r="C96">
        <v>11511</v>
      </c>
      <c r="D96" t="s">
        <v>507</v>
      </c>
      <c r="E96" s="1" t="s">
        <v>299</v>
      </c>
      <c r="F96" t="str">
        <f>VLOOKUP(E96,Sheet4!$A$3:$N$153,4,FALSE)</f>
        <v>PONK3007240078</v>
      </c>
      <c r="G96" t="s">
        <v>506</v>
      </c>
      <c r="H96" t="str">
        <f>VLOOKUP(E96,Sheet4!$A$3:$M$153,5,FALSE)</f>
        <v>KATBR002</v>
      </c>
      <c r="I96">
        <v>2</v>
      </c>
      <c r="J96">
        <f>VLOOKUP(E96,Sheet4!$A$3:$M$153,8,FALSE)</f>
        <v>11</v>
      </c>
      <c r="K96" t="s">
        <v>465</v>
      </c>
      <c r="L96" t="s">
        <v>465</v>
      </c>
      <c r="M96" s="36">
        <v>45580</v>
      </c>
      <c r="O96" t="s">
        <v>465</v>
      </c>
    </row>
    <row r="97" spans="2:15" x14ac:dyDescent="0.25">
      <c r="B97">
        <v>79</v>
      </c>
      <c r="C97">
        <v>11511</v>
      </c>
      <c r="D97" t="s">
        <v>507</v>
      </c>
      <c r="E97" s="1" t="s">
        <v>189</v>
      </c>
      <c r="F97" t="str">
        <f>VLOOKUP(E97,Sheet4!$A$3:$N$153,4,FALSE)</f>
        <v>PONK3007240079</v>
      </c>
      <c r="G97" t="s">
        <v>506</v>
      </c>
      <c r="H97" t="str">
        <f>VLOOKUP(E97,Sheet4!$A$3:$M$153,5,FALSE)</f>
        <v>KATBR002</v>
      </c>
      <c r="I97">
        <v>5</v>
      </c>
      <c r="J97">
        <f>VLOOKUP(E97,Sheet4!$A$3:$M$153,8,FALSE)</f>
        <v>11</v>
      </c>
      <c r="K97" t="s">
        <v>465</v>
      </c>
      <c r="L97" t="s">
        <v>465</v>
      </c>
      <c r="M97" s="36">
        <v>45580</v>
      </c>
      <c r="O97" t="s">
        <v>465</v>
      </c>
    </row>
    <row r="98" spans="2:15" x14ac:dyDescent="0.25">
      <c r="B98">
        <v>80</v>
      </c>
      <c r="C98">
        <v>11511</v>
      </c>
      <c r="D98" t="s">
        <v>507</v>
      </c>
      <c r="E98" s="1" t="s">
        <v>185</v>
      </c>
      <c r="F98" t="str">
        <f>VLOOKUP(E98,Sheet4!$A$3:$N$153,4,FALSE)</f>
        <v>PONK3007240080</v>
      </c>
      <c r="G98" t="s">
        <v>506</v>
      </c>
      <c r="H98" t="str">
        <f>VLOOKUP(E98,Sheet4!$A$3:$M$153,5,FALSE)</f>
        <v>KATBR002</v>
      </c>
      <c r="I98">
        <v>10</v>
      </c>
      <c r="J98">
        <f>VLOOKUP(E98,Sheet4!$A$3:$M$153,8,FALSE)</f>
        <v>11</v>
      </c>
      <c r="K98" t="s">
        <v>465</v>
      </c>
      <c r="L98" t="s">
        <v>465</v>
      </c>
      <c r="M98" s="36">
        <v>45580</v>
      </c>
      <c r="O98" t="s">
        <v>465</v>
      </c>
    </row>
    <row r="99" spans="2:15" x14ac:dyDescent="0.25">
      <c r="B99">
        <v>81</v>
      </c>
      <c r="C99">
        <v>11511</v>
      </c>
      <c r="D99" t="s">
        <v>507</v>
      </c>
      <c r="E99" s="1" t="s">
        <v>191</v>
      </c>
      <c r="F99" t="str">
        <f>VLOOKUP(E99,Sheet4!$A$3:$N$153,4,FALSE)</f>
        <v>PONK3007240081</v>
      </c>
      <c r="G99" t="s">
        <v>506</v>
      </c>
      <c r="H99" t="str">
        <f>VLOOKUP(E99,Sheet4!$A$3:$M$153,5,FALSE)</f>
        <v>KATBR002</v>
      </c>
      <c r="I99">
        <v>6</v>
      </c>
      <c r="J99">
        <f>VLOOKUP(E99,Sheet4!$A$3:$M$153,8,FALSE)</f>
        <v>11</v>
      </c>
      <c r="K99" t="s">
        <v>465</v>
      </c>
      <c r="L99" t="s">
        <v>465</v>
      </c>
      <c r="M99" s="36">
        <v>45580</v>
      </c>
      <c r="O99" t="s">
        <v>465</v>
      </c>
    </row>
    <row r="100" spans="2:15" x14ac:dyDescent="0.25">
      <c r="B100">
        <v>82</v>
      </c>
      <c r="C100">
        <v>11511</v>
      </c>
      <c r="D100" t="s">
        <v>507</v>
      </c>
      <c r="E100" s="1" t="s">
        <v>182</v>
      </c>
      <c r="F100" t="str">
        <f>VLOOKUP(E100,Sheet4!$A$3:$N$153,4,FALSE)</f>
        <v>PONK3007240082</v>
      </c>
      <c r="G100" t="s">
        <v>506</v>
      </c>
      <c r="H100" t="str">
        <f>VLOOKUP(E100,Sheet4!$A$3:$M$153,5,FALSE)</f>
        <v>KATBR002</v>
      </c>
      <c r="I100">
        <v>10</v>
      </c>
      <c r="J100">
        <f>VLOOKUP(E100,Sheet4!$A$3:$M$153,8,FALSE)</f>
        <v>11</v>
      </c>
      <c r="K100" t="s">
        <v>465</v>
      </c>
      <c r="L100" t="s">
        <v>465</v>
      </c>
      <c r="M100" s="36">
        <v>45580</v>
      </c>
      <c r="O100" t="s">
        <v>465</v>
      </c>
    </row>
    <row r="101" spans="2:15" x14ac:dyDescent="0.25">
      <c r="B101">
        <v>83</v>
      </c>
      <c r="C101">
        <v>11511</v>
      </c>
      <c r="D101" t="s">
        <v>507</v>
      </c>
      <c r="E101" s="1" t="s">
        <v>177</v>
      </c>
      <c r="F101" t="str">
        <f>VLOOKUP(E101,Sheet4!$A$3:$N$153,4,FALSE)</f>
        <v>PONK3007240083</v>
      </c>
      <c r="G101" t="s">
        <v>506</v>
      </c>
      <c r="H101" t="str">
        <f>VLOOKUP(E101,Sheet4!$A$3:$M$153,5,FALSE)</f>
        <v>KATBR002</v>
      </c>
      <c r="I101">
        <v>18</v>
      </c>
      <c r="J101">
        <f>VLOOKUP(E101,Sheet4!$A$3:$M$153,8,FALSE)</f>
        <v>21</v>
      </c>
      <c r="K101" t="s">
        <v>465</v>
      </c>
      <c r="L101" t="s">
        <v>465</v>
      </c>
      <c r="M101" s="36">
        <v>45580</v>
      </c>
      <c r="O101" t="s">
        <v>465</v>
      </c>
    </row>
    <row r="102" spans="2:15" x14ac:dyDescent="0.25">
      <c r="B102">
        <v>84</v>
      </c>
      <c r="C102">
        <v>11511</v>
      </c>
      <c r="D102" t="s">
        <v>507</v>
      </c>
      <c r="E102" s="1" t="s">
        <v>363</v>
      </c>
      <c r="F102" t="str">
        <f>VLOOKUP(E102,Sheet4!$A$3:$N$153,4,FALSE)</f>
        <v>PONK3007240084</v>
      </c>
      <c r="G102" t="s">
        <v>506</v>
      </c>
      <c r="H102" t="str">
        <f>VLOOKUP(E102,Sheet4!$A$3:$M$153,5,FALSE)</f>
        <v>KATBR002</v>
      </c>
      <c r="I102">
        <v>1</v>
      </c>
      <c r="J102">
        <f>VLOOKUP(E102,Sheet4!$A$3:$M$153,8,FALSE)</f>
        <v>2</v>
      </c>
      <c r="K102" t="s">
        <v>465</v>
      </c>
      <c r="L102" t="s">
        <v>465</v>
      </c>
      <c r="M102" s="36">
        <v>45580</v>
      </c>
      <c r="O102" t="s">
        <v>465</v>
      </c>
    </row>
    <row r="103" spans="2:15" x14ac:dyDescent="0.25">
      <c r="B103">
        <v>85</v>
      </c>
      <c r="C103">
        <v>11511</v>
      </c>
      <c r="D103" t="s">
        <v>507</v>
      </c>
      <c r="E103" s="1" t="s">
        <v>120</v>
      </c>
      <c r="F103" t="str">
        <f>VLOOKUP(E103,Sheet4!$A$3:$N$153,4,FALSE)</f>
        <v>PONK3007240085</v>
      </c>
      <c r="G103" t="s">
        <v>506</v>
      </c>
      <c r="H103" t="str">
        <f>VLOOKUP(E103,Sheet4!$A$3:$M$153,5,FALSE)</f>
        <v>KATBR002</v>
      </c>
      <c r="I103">
        <v>5</v>
      </c>
      <c r="J103">
        <f>VLOOKUP(E103,Sheet4!$A$3:$M$153,8,FALSE)</f>
        <v>2</v>
      </c>
      <c r="K103" t="s">
        <v>465</v>
      </c>
      <c r="L103" t="s">
        <v>465</v>
      </c>
      <c r="M103" s="36">
        <v>45580</v>
      </c>
      <c r="O103" t="s">
        <v>465</v>
      </c>
    </row>
    <row r="104" spans="2:15" x14ac:dyDescent="0.25">
      <c r="B104">
        <v>86</v>
      </c>
      <c r="C104">
        <v>11511</v>
      </c>
      <c r="D104" t="s">
        <v>507</v>
      </c>
      <c r="E104" s="1" t="s">
        <v>413</v>
      </c>
      <c r="F104" t="str">
        <f>VLOOKUP(E104,Sheet4!$A$3:$N$153,4,FALSE)</f>
        <v>PONK3007240086</v>
      </c>
      <c r="G104" t="s">
        <v>506</v>
      </c>
      <c r="H104" t="str">
        <f>VLOOKUP(E104,Sheet4!$A$3:$M$153,5,FALSE)</f>
        <v>KATBR001</v>
      </c>
      <c r="I104">
        <v>3</v>
      </c>
      <c r="J104">
        <f>VLOOKUP(E104,Sheet4!$A$3:$M$153,8,FALSE)</f>
        <v>2</v>
      </c>
      <c r="K104" t="s">
        <v>465</v>
      </c>
      <c r="L104" t="s">
        <v>465</v>
      </c>
      <c r="M104" s="36">
        <v>45580</v>
      </c>
      <c r="O104" t="s">
        <v>465</v>
      </c>
    </row>
    <row r="105" spans="2:15" x14ac:dyDescent="0.25">
      <c r="B105">
        <v>87</v>
      </c>
      <c r="C105">
        <v>11511</v>
      </c>
      <c r="D105" t="s">
        <v>507</v>
      </c>
      <c r="E105" s="1" t="s">
        <v>125</v>
      </c>
      <c r="F105" t="str">
        <f>VLOOKUP(E105,Sheet4!$A$3:$N$153,4,FALSE)</f>
        <v>PONK3007240087</v>
      </c>
      <c r="G105" t="s">
        <v>506</v>
      </c>
      <c r="H105" t="str">
        <f>VLOOKUP(E105,Sheet4!$A$3:$M$153,5,FALSE)</f>
        <v>KATBR001</v>
      </c>
      <c r="I105">
        <v>12</v>
      </c>
      <c r="J105">
        <f>VLOOKUP(E105,Sheet4!$A$3:$M$153,8,FALSE)</f>
        <v>2</v>
      </c>
      <c r="K105" t="s">
        <v>465</v>
      </c>
      <c r="L105" t="s">
        <v>465</v>
      </c>
      <c r="M105" s="36">
        <v>45580</v>
      </c>
      <c r="O105" t="s">
        <v>465</v>
      </c>
    </row>
    <row r="106" spans="2:15" x14ac:dyDescent="0.25">
      <c r="B106">
        <v>88</v>
      </c>
      <c r="C106">
        <v>11511</v>
      </c>
      <c r="D106" t="s">
        <v>507</v>
      </c>
      <c r="E106" s="1" t="s">
        <v>437</v>
      </c>
      <c r="F106" t="str">
        <f>VLOOKUP(E106,Sheet4!$A$3:$N$153,4,FALSE)</f>
        <v>PONK3007240088</v>
      </c>
      <c r="G106" t="s">
        <v>506</v>
      </c>
      <c r="H106" t="str">
        <f>VLOOKUP(E106,Sheet4!$A$3:$M$153,5,FALSE)</f>
        <v>KATBR001</v>
      </c>
      <c r="I106">
        <v>69</v>
      </c>
      <c r="J106">
        <f>VLOOKUP(E106,Sheet4!$A$3:$M$153,8,FALSE)</f>
        <v>2</v>
      </c>
      <c r="K106" t="s">
        <v>465</v>
      </c>
      <c r="L106" t="s">
        <v>465</v>
      </c>
      <c r="M106" s="36">
        <v>45580</v>
      </c>
      <c r="O106" t="s">
        <v>465</v>
      </c>
    </row>
    <row r="107" spans="2:15" x14ac:dyDescent="0.25">
      <c r="B107">
        <v>89</v>
      </c>
      <c r="C107">
        <v>11511</v>
      </c>
      <c r="D107" t="s">
        <v>507</v>
      </c>
      <c r="E107" s="1" t="s">
        <v>122</v>
      </c>
      <c r="F107" t="str">
        <f>VLOOKUP(E107,Sheet4!$A$3:$N$153,4,FALSE)</f>
        <v>PONK3007240089</v>
      </c>
      <c r="G107" t="s">
        <v>506</v>
      </c>
      <c r="H107" t="str">
        <f>VLOOKUP(E107,Sheet4!$A$3:$M$153,5,FALSE)</f>
        <v>KATBR001</v>
      </c>
      <c r="I107">
        <v>71</v>
      </c>
      <c r="J107">
        <f>VLOOKUP(E107,Sheet4!$A$3:$M$153,8,FALSE)</f>
        <v>2</v>
      </c>
      <c r="K107" t="s">
        <v>465</v>
      </c>
      <c r="L107" t="s">
        <v>465</v>
      </c>
      <c r="M107" s="36">
        <v>45580</v>
      </c>
      <c r="O107" t="s">
        <v>465</v>
      </c>
    </row>
    <row r="108" spans="2:15" x14ac:dyDescent="0.25">
      <c r="B108">
        <v>90</v>
      </c>
      <c r="C108">
        <v>11511</v>
      </c>
      <c r="D108" t="s">
        <v>507</v>
      </c>
      <c r="E108" s="1" t="s">
        <v>17</v>
      </c>
      <c r="F108" t="str">
        <f>VLOOKUP(E108,Sheet4!$A$3:$N$153,4,FALSE)</f>
        <v>PONK3007240090</v>
      </c>
      <c r="G108" t="s">
        <v>506</v>
      </c>
      <c r="H108" t="str">
        <f>VLOOKUP(E108,Sheet4!$A$3:$M$153,5,FALSE)</f>
        <v>KATBR002</v>
      </c>
      <c r="I108">
        <v>1</v>
      </c>
      <c r="J108">
        <f>VLOOKUP(E108,Sheet4!$A$3:$M$153,8,FALSE)</f>
        <v>2</v>
      </c>
      <c r="K108" t="s">
        <v>465</v>
      </c>
      <c r="L108" t="s">
        <v>465</v>
      </c>
      <c r="M108" s="36">
        <v>45580</v>
      </c>
      <c r="O108" t="s">
        <v>465</v>
      </c>
    </row>
    <row r="109" spans="2:15" x14ac:dyDescent="0.25">
      <c r="B109">
        <v>91</v>
      </c>
      <c r="C109">
        <v>11511</v>
      </c>
      <c r="D109" t="s">
        <v>507</v>
      </c>
      <c r="E109" s="1" t="s">
        <v>21</v>
      </c>
      <c r="F109" t="str">
        <f>VLOOKUP(E109,Sheet4!$A$3:$N$153,4,FALSE)</f>
        <v>PONK3007240091</v>
      </c>
      <c r="G109" t="s">
        <v>506</v>
      </c>
      <c r="H109" t="str">
        <f>VLOOKUP(E109,Sheet4!$A$3:$M$153,5,FALSE)</f>
        <v>KATBR002</v>
      </c>
      <c r="I109">
        <v>1</v>
      </c>
      <c r="J109">
        <f>VLOOKUP(E109,Sheet4!$A$3:$M$153,8,FALSE)</f>
        <v>2</v>
      </c>
      <c r="K109" t="s">
        <v>465</v>
      </c>
      <c r="L109" t="s">
        <v>465</v>
      </c>
      <c r="M109" s="36">
        <v>45580</v>
      </c>
      <c r="O109" t="s">
        <v>465</v>
      </c>
    </row>
    <row r="110" spans="2:15" x14ac:dyDescent="0.25">
      <c r="B110">
        <v>92</v>
      </c>
      <c r="C110">
        <v>11511</v>
      </c>
      <c r="D110" t="s">
        <v>507</v>
      </c>
      <c r="E110" s="1" t="s">
        <v>19</v>
      </c>
      <c r="F110" t="str">
        <f>VLOOKUP(E110,Sheet4!$A$3:$N$153,4,FALSE)</f>
        <v>PONK3007240092</v>
      </c>
      <c r="G110" t="s">
        <v>506</v>
      </c>
      <c r="H110" t="str">
        <f>VLOOKUP(E110,Sheet4!$A$3:$M$153,5,FALSE)</f>
        <v>KATBR002</v>
      </c>
      <c r="I110">
        <v>5</v>
      </c>
      <c r="J110">
        <f>VLOOKUP(E110,Sheet4!$A$3:$M$153,8,FALSE)</f>
        <v>2</v>
      </c>
      <c r="K110" t="s">
        <v>465</v>
      </c>
      <c r="L110" t="s">
        <v>465</v>
      </c>
      <c r="M110" s="36">
        <v>45580</v>
      </c>
      <c r="O110" t="s">
        <v>465</v>
      </c>
    </row>
    <row r="111" spans="2:15" x14ac:dyDescent="0.25">
      <c r="B111">
        <v>93</v>
      </c>
      <c r="C111">
        <v>11511</v>
      </c>
      <c r="D111" t="s">
        <v>507</v>
      </c>
      <c r="E111" s="1" t="s">
        <v>13</v>
      </c>
      <c r="F111" t="str">
        <f>VLOOKUP(E111,Sheet4!$A$3:$N$153,4,FALSE)</f>
        <v>PONK3007240093</v>
      </c>
      <c r="G111" t="s">
        <v>506</v>
      </c>
      <c r="H111" t="str">
        <f>VLOOKUP(E111,Sheet4!$A$3:$M$153,5,FALSE)</f>
        <v>KATBR002</v>
      </c>
      <c r="I111">
        <v>3</v>
      </c>
      <c r="J111">
        <f>VLOOKUP(E111,Sheet4!$A$3:$M$153,8,FALSE)</f>
        <v>2</v>
      </c>
      <c r="K111" t="s">
        <v>465</v>
      </c>
      <c r="L111" t="s">
        <v>465</v>
      </c>
      <c r="M111" s="36">
        <v>45580</v>
      </c>
      <c r="O111" t="s">
        <v>465</v>
      </c>
    </row>
    <row r="112" spans="2:15" x14ac:dyDescent="0.25">
      <c r="B112">
        <v>94</v>
      </c>
      <c r="C112">
        <v>11511</v>
      </c>
      <c r="D112" t="s">
        <v>507</v>
      </c>
      <c r="E112" s="10" t="s">
        <v>232</v>
      </c>
      <c r="F112" t="str">
        <f>VLOOKUP(E112,Sheet4!$A$3:$N$153,4,FALSE)</f>
        <v>PONK3007240094</v>
      </c>
      <c r="G112" t="s">
        <v>506</v>
      </c>
      <c r="H112" t="str">
        <f>VLOOKUP(E112,Sheet4!$A$3:$M$153,5,FALSE)</f>
        <v>KATBR002</v>
      </c>
      <c r="I112">
        <v>5</v>
      </c>
      <c r="J112">
        <f>VLOOKUP(E112,Sheet4!$A$3:$M$153,8,FALSE)</f>
        <v>2</v>
      </c>
      <c r="K112" t="s">
        <v>465</v>
      </c>
      <c r="L112" t="s">
        <v>465</v>
      </c>
      <c r="M112" s="36">
        <v>45580</v>
      </c>
      <c r="O112" t="s">
        <v>465</v>
      </c>
    </row>
    <row r="113" spans="2:15" x14ac:dyDescent="0.25">
      <c r="B113">
        <v>95</v>
      </c>
      <c r="C113">
        <v>11511</v>
      </c>
      <c r="D113" t="s">
        <v>507</v>
      </c>
      <c r="E113" s="1" t="s">
        <v>371</v>
      </c>
      <c r="F113" t="str">
        <f>VLOOKUP(E113,Sheet4!$A$3:$N$153,4,FALSE)</f>
        <v>PONK3007240095</v>
      </c>
      <c r="G113" t="s">
        <v>506</v>
      </c>
      <c r="H113" t="str">
        <f>VLOOKUP(E113,Sheet4!$A$3:$M$153,5,FALSE)</f>
        <v>KATBR001</v>
      </c>
      <c r="I113">
        <v>0</v>
      </c>
      <c r="J113">
        <f>VLOOKUP(E113,Sheet4!$A$3:$M$153,8,FALSE)</f>
        <v>2</v>
      </c>
      <c r="K113" t="s">
        <v>465</v>
      </c>
      <c r="L113" t="s">
        <v>465</v>
      </c>
      <c r="M113" s="36">
        <v>45580</v>
      </c>
      <c r="O113" t="s">
        <v>465</v>
      </c>
    </row>
    <row r="114" spans="2:15" x14ac:dyDescent="0.25">
      <c r="B114">
        <v>96</v>
      </c>
      <c r="C114">
        <v>11511</v>
      </c>
      <c r="D114" t="s">
        <v>507</v>
      </c>
      <c r="E114" s="1" t="s">
        <v>350</v>
      </c>
      <c r="F114" t="str">
        <f>VLOOKUP(E114,Sheet4!$A$3:$N$153,4,FALSE)</f>
        <v>PONK3007240096</v>
      </c>
      <c r="G114" t="s">
        <v>506</v>
      </c>
      <c r="H114" t="str">
        <f>VLOOKUP(E114,Sheet4!$A$3:$M$153,5,FALSE)</f>
        <v>KATBR001</v>
      </c>
      <c r="I114">
        <v>1</v>
      </c>
      <c r="J114">
        <f>VLOOKUP(E114,Sheet4!$A$3:$M$153,8,FALSE)</f>
        <v>1</v>
      </c>
      <c r="K114" t="s">
        <v>465</v>
      </c>
      <c r="L114" t="s">
        <v>465</v>
      </c>
      <c r="M114" s="36">
        <v>45580</v>
      </c>
      <c r="O114" t="s">
        <v>465</v>
      </c>
    </row>
    <row r="115" spans="2:15" x14ac:dyDescent="0.25">
      <c r="B115">
        <v>97</v>
      </c>
      <c r="C115">
        <v>11511</v>
      </c>
      <c r="D115" t="s">
        <v>507</v>
      </c>
      <c r="E115" s="1" t="s">
        <v>81</v>
      </c>
      <c r="F115" t="str">
        <f>VLOOKUP(E115,Sheet4!$A$3:$N$153,4,FALSE)</f>
        <v>PONK3007240097</v>
      </c>
      <c r="G115" t="s">
        <v>506</v>
      </c>
      <c r="H115" t="str">
        <f>VLOOKUP(E115,Sheet4!$A$3:$M$153,5,FALSE)</f>
        <v>KATBR001</v>
      </c>
      <c r="I115">
        <v>1</v>
      </c>
      <c r="J115">
        <f>VLOOKUP(E115,Sheet4!$A$3:$M$153,8,FALSE)</f>
        <v>2</v>
      </c>
      <c r="K115" t="s">
        <v>465</v>
      </c>
      <c r="L115" t="s">
        <v>465</v>
      </c>
      <c r="M115" s="36">
        <v>45580</v>
      </c>
      <c r="O115" t="s">
        <v>465</v>
      </c>
    </row>
    <row r="116" spans="2:15" x14ac:dyDescent="0.25">
      <c r="B116">
        <v>98</v>
      </c>
      <c r="C116">
        <v>11511</v>
      </c>
      <c r="D116" t="s">
        <v>507</v>
      </c>
      <c r="E116" s="1" t="s">
        <v>138</v>
      </c>
      <c r="F116" t="str">
        <f>VLOOKUP(E116,Sheet4!$A$3:$N$153,4,FALSE)</f>
        <v>PONK3007240098</v>
      </c>
      <c r="G116" t="s">
        <v>506</v>
      </c>
      <c r="H116" t="str">
        <f>VLOOKUP(E116,Sheet4!$A$3:$M$153,5,FALSE)</f>
        <v>KATBR001</v>
      </c>
      <c r="I116">
        <v>26</v>
      </c>
      <c r="J116">
        <f>VLOOKUP(E116,Sheet4!$A$3:$M$153,8,FALSE)</f>
        <v>2</v>
      </c>
      <c r="K116" t="s">
        <v>465</v>
      </c>
      <c r="L116" t="s">
        <v>465</v>
      </c>
      <c r="M116" s="36">
        <v>45580</v>
      </c>
      <c r="O116" t="s">
        <v>465</v>
      </c>
    </row>
    <row r="117" spans="2:15" x14ac:dyDescent="0.25">
      <c r="B117">
        <v>99</v>
      </c>
      <c r="C117">
        <v>11511</v>
      </c>
      <c r="D117" t="s">
        <v>507</v>
      </c>
      <c r="E117" s="1" t="s">
        <v>173</v>
      </c>
      <c r="F117" t="str">
        <f>VLOOKUP(E117,Sheet4!$A$3:$N$153,4,FALSE)</f>
        <v>PONK3007240099</v>
      </c>
      <c r="G117" t="s">
        <v>506</v>
      </c>
      <c r="H117" t="str">
        <f>VLOOKUP(E117,Sheet4!$A$3:$M$153,5,FALSE)</f>
        <v>KATBR002</v>
      </c>
      <c r="I117">
        <v>43</v>
      </c>
      <c r="J117">
        <f>VLOOKUP(E117,Sheet4!$A$3:$M$153,8,FALSE)</f>
        <v>2</v>
      </c>
      <c r="K117" t="s">
        <v>465</v>
      </c>
      <c r="L117" t="s">
        <v>465</v>
      </c>
      <c r="M117" s="36">
        <v>45580</v>
      </c>
      <c r="O117" t="s">
        <v>465</v>
      </c>
    </row>
    <row r="118" spans="2:15" x14ac:dyDescent="0.25">
      <c r="B118">
        <v>100</v>
      </c>
      <c r="C118">
        <v>11511</v>
      </c>
      <c r="D118" t="s">
        <v>507</v>
      </c>
      <c r="E118" s="1" t="s">
        <v>404</v>
      </c>
      <c r="F118" t="str">
        <f>VLOOKUP(E118,Sheet4!$A$3:$N$153,4,FALSE)</f>
        <v>PONK3007240100</v>
      </c>
      <c r="G118" t="s">
        <v>506</v>
      </c>
      <c r="H118" t="str">
        <f>VLOOKUP(E118,Sheet4!$A$3:$M$153,5,FALSE)</f>
        <v>KATBR001</v>
      </c>
      <c r="I118">
        <v>0</v>
      </c>
      <c r="J118">
        <f>VLOOKUP(E118,Sheet4!$A$3:$M$153,8,FALSE)</f>
        <v>2</v>
      </c>
      <c r="K118" t="s">
        <v>465</v>
      </c>
      <c r="L118" t="s">
        <v>465</v>
      </c>
      <c r="M118" s="36">
        <v>45580</v>
      </c>
      <c r="O118" t="s">
        <v>465</v>
      </c>
    </row>
    <row r="119" spans="2:15" x14ac:dyDescent="0.25">
      <c r="B119">
        <v>101</v>
      </c>
      <c r="C119">
        <v>11511</v>
      </c>
      <c r="D119" t="s">
        <v>507</v>
      </c>
      <c r="E119" s="1" t="s">
        <v>340</v>
      </c>
      <c r="F119" t="str">
        <f>VLOOKUP(E119,Sheet4!$A$3:$N$153,4,FALSE)</f>
        <v>PONK3007240101</v>
      </c>
      <c r="G119" t="s">
        <v>506</v>
      </c>
      <c r="H119" t="str">
        <f>VLOOKUP(E119,Sheet4!$A$3:$M$153,5,FALSE)</f>
        <v>KATBR002</v>
      </c>
      <c r="I119">
        <v>1</v>
      </c>
      <c r="J119">
        <f>VLOOKUP(E119,Sheet4!$A$3:$M$153,8,FALSE)</f>
        <v>9</v>
      </c>
      <c r="K119" t="s">
        <v>465</v>
      </c>
      <c r="L119" t="s">
        <v>465</v>
      </c>
      <c r="M119" s="36">
        <v>45580</v>
      </c>
      <c r="O119" t="s">
        <v>465</v>
      </c>
    </row>
    <row r="120" spans="2:15" x14ac:dyDescent="0.25">
      <c r="B120">
        <v>102</v>
      </c>
      <c r="C120">
        <v>11511</v>
      </c>
      <c r="D120" t="s">
        <v>507</v>
      </c>
      <c r="E120" s="1" t="s">
        <v>351</v>
      </c>
      <c r="F120" t="str">
        <f>VLOOKUP(E120,Sheet4!$A$3:$N$153,4,FALSE)</f>
        <v>PONK3007240102</v>
      </c>
      <c r="G120" t="s">
        <v>506</v>
      </c>
      <c r="H120" t="str">
        <f>VLOOKUP(E120,Sheet4!$A$3:$M$153,5,FALSE)</f>
        <v>KATBR001</v>
      </c>
      <c r="I120">
        <v>4</v>
      </c>
      <c r="J120">
        <f>VLOOKUP(E120,Sheet4!$A$3:$M$153,8,FALSE)</f>
        <v>2</v>
      </c>
      <c r="K120" t="s">
        <v>465</v>
      </c>
      <c r="L120" t="s">
        <v>465</v>
      </c>
      <c r="M120" s="36">
        <v>45580</v>
      </c>
      <c r="O120" t="s">
        <v>465</v>
      </c>
    </row>
    <row r="121" spans="2:15" x14ac:dyDescent="0.25">
      <c r="B121">
        <v>103</v>
      </c>
      <c r="C121">
        <v>11511</v>
      </c>
      <c r="D121" t="s">
        <v>507</v>
      </c>
      <c r="E121" s="1" t="s">
        <v>84</v>
      </c>
      <c r="F121" t="str">
        <f>VLOOKUP(E121,Sheet4!$A$3:$N$153,4,FALSE)</f>
        <v>PONK3007240103</v>
      </c>
      <c r="G121" t="s">
        <v>506</v>
      </c>
      <c r="H121" t="str">
        <f>VLOOKUP(E121,Sheet4!$A$3:$M$153,5,FALSE)</f>
        <v>KATBR001</v>
      </c>
      <c r="I121">
        <v>1</v>
      </c>
      <c r="J121">
        <f>VLOOKUP(E121,Sheet4!$A$3:$M$153,8,FALSE)</f>
        <v>17</v>
      </c>
      <c r="K121" t="s">
        <v>465</v>
      </c>
      <c r="L121" t="s">
        <v>465</v>
      </c>
      <c r="M121" s="36">
        <v>45580</v>
      </c>
      <c r="O121" t="s">
        <v>465</v>
      </c>
    </row>
    <row r="122" spans="2:15" x14ac:dyDescent="0.25">
      <c r="B122">
        <v>104</v>
      </c>
      <c r="C122">
        <v>11511</v>
      </c>
      <c r="D122" t="s">
        <v>507</v>
      </c>
      <c r="E122" s="1" t="s">
        <v>131</v>
      </c>
      <c r="F122" t="str">
        <f>VLOOKUP(E122,Sheet4!$A$3:$N$153,4,FALSE)</f>
        <v>PONK3007240104</v>
      </c>
      <c r="G122" t="s">
        <v>506</v>
      </c>
      <c r="H122" t="str">
        <f>VLOOKUP(E122,Sheet4!$A$3:$M$153,5,FALSE)</f>
        <v>KATBR001</v>
      </c>
      <c r="I122">
        <v>3</v>
      </c>
      <c r="J122">
        <f>VLOOKUP(E122,Sheet4!$A$3:$M$153,8,FALSE)</f>
        <v>17</v>
      </c>
      <c r="K122" t="s">
        <v>465</v>
      </c>
      <c r="L122" t="s">
        <v>465</v>
      </c>
      <c r="M122" s="36">
        <v>45580</v>
      </c>
      <c r="O122" t="s">
        <v>465</v>
      </c>
    </row>
    <row r="123" spans="2:15" x14ac:dyDescent="0.25">
      <c r="B123">
        <v>105</v>
      </c>
      <c r="C123">
        <v>11511</v>
      </c>
      <c r="D123" t="s">
        <v>507</v>
      </c>
      <c r="E123" s="1" t="s">
        <v>43</v>
      </c>
      <c r="F123" t="str">
        <f>VLOOKUP(E123,Sheet4!$A$3:$N$153,4,FALSE)</f>
        <v>PONK3007240105</v>
      </c>
      <c r="G123" t="s">
        <v>506</v>
      </c>
      <c r="H123" t="str">
        <f>VLOOKUP(E123,Sheet4!$A$3:$M$153,5,FALSE)</f>
        <v>KATBR001</v>
      </c>
      <c r="I123">
        <v>36</v>
      </c>
      <c r="J123">
        <f>VLOOKUP(E123,Sheet4!$A$3:$M$153,8,FALSE)</f>
        <v>2</v>
      </c>
      <c r="K123" t="s">
        <v>465</v>
      </c>
      <c r="L123" t="s">
        <v>465</v>
      </c>
      <c r="M123" s="36">
        <v>45580</v>
      </c>
      <c r="O123" t="s">
        <v>465</v>
      </c>
    </row>
    <row r="124" spans="2:15" x14ac:dyDescent="0.25">
      <c r="B124">
        <v>106</v>
      </c>
      <c r="C124">
        <v>11511</v>
      </c>
      <c r="D124" t="s">
        <v>507</v>
      </c>
      <c r="E124" s="1" t="s">
        <v>422</v>
      </c>
      <c r="F124" t="str">
        <f>VLOOKUP(E124,Sheet4!$A$3:$N$153,4,FALSE)</f>
        <v>PONK3007240106</v>
      </c>
      <c r="G124" t="s">
        <v>506</v>
      </c>
      <c r="H124" t="str">
        <f>VLOOKUP(E124,Sheet4!$A$3:$M$153,5,FALSE)</f>
        <v>KATBR002</v>
      </c>
      <c r="I124">
        <v>1</v>
      </c>
      <c r="J124">
        <f>VLOOKUP(E124,Sheet4!$A$3:$M$153,8,FALSE)</f>
        <v>2</v>
      </c>
      <c r="K124" t="s">
        <v>465</v>
      </c>
      <c r="L124" t="s">
        <v>465</v>
      </c>
      <c r="M124" s="36">
        <v>45580</v>
      </c>
      <c r="O124" t="s">
        <v>465</v>
      </c>
    </row>
    <row r="125" spans="2:15" x14ac:dyDescent="0.25">
      <c r="B125">
        <v>107</v>
      </c>
      <c r="C125">
        <v>11511</v>
      </c>
      <c r="D125" t="s">
        <v>507</v>
      </c>
      <c r="E125" s="1" t="s">
        <v>33</v>
      </c>
      <c r="F125" t="str">
        <f>VLOOKUP(E125,Sheet4!$A$3:$N$153,4,FALSE)</f>
        <v>PONK3007240107</v>
      </c>
      <c r="G125" t="s">
        <v>506</v>
      </c>
      <c r="H125" t="str">
        <f>VLOOKUP(E125,Sheet4!$A$3:$M$153,5,FALSE)</f>
        <v>KATBR001</v>
      </c>
      <c r="I125">
        <v>7</v>
      </c>
      <c r="J125">
        <f>VLOOKUP(E125,Sheet4!$A$3:$M$153,8,FALSE)</f>
        <v>2</v>
      </c>
      <c r="K125" t="s">
        <v>465</v>
      </c>
      <c r="L125" t="s">
        <v>465</v>
      </c>
      <c r="M125" s="36">
        <v>45580</v>
      </c>
      <c r="O125" t="s">
        <v>465</v>
      </c>
    </row>
    <row r="126" spans="2:15" x14ac:dyDescent="0.25">
      <c r="B126">
        <v>108</v>
      </c>
      <c r="C126">
        <v>11511</v>
      </c>
      <c r="D126" t="s">
        <v>507</v>
      </c>
      <c r="E126" s="1" t="s">
        <v>41</v>
      </c>
      <c r="F126" t="str">
        <f>VLOOKUP(E126,Sheet4!$A$3:$N$153,4,FALSE)</f>
        <v>PONK3007240108</v>
      </c>
      <c r="G126" t="s">
        <v>506</v>
      </c>
      <c r="H126" t="str">
        <f>VLOOKUP(E126,Sheet4!$A$3:$M$153,5,FALSE)</f>
        <v>KATBR001</v>
      </c>
      <c r="I126">
        <v>1</v>
      </c>
      <c r="J126">
        <f>VLOOKUP(E126,Sheet4!$A$3:$M$153,8,FALSE)</f>
        <v>2</v>
      </c>
      <c r="K126" t="s">
        <v>465</v>
      </c>
      <c r="L126" t="s">
        <v>465</v>
      </c>
      <c r="M126" s="36">
        <v>45580</v>
      </c>
      <c r="O126" t="s">
        <v>465</v>
      </c>
    </row>
    <row r="127" spans="2:15" x14ac:dyDescent="0.25">
      <c r="B127">
        <v>109</v>
      </c>
      <c r="C127">
        <v>11511</v>
      </c>
      <c r="D127" t="s">
        <v>507</v>
      </c>
      <c r="E127" s="1" t="s">
        <v>196</v>
      </c>
      <c r="F127" t="str">
        <f>VLOOKUP(E127,Sheet4!$A$3:$N$153,4,FALSE)</f>
        <v>PONK3007240109</v>
      </c>
      <c r="G127" t="s">
        <v>506</v>
      </c>
      <c r="H127" t="str">
        <f>VLOOKUP(E127,Sheet4!$A$3:$M$153,5,FALSE)</f>
        <v>KATBR002</v>
      </c>
      <c r="I127">
        <v>1</v>
      </c>
      <c r="J127">
        <f>VLOOKUP(E127,Sheet4!$A$3:$M$153,8,FALSE)</f>
        <v>1</v>
      </c>
      <c r="K127" t="s">
        <v>465</v>
      </c>
      <c r="L127" t="s">
        <v>465</v>
      </c>
      <c r="M127" s="36">
        <v>45580</v>
      </c>
      <c r="O127" t="s">
        <v>465</v>
      </c>
    </row>
    <row r="128" spans="2:15" x14ac:dyDescent="0.25">
      <c r="B128">
        <v>110</v>
      </c>
      <c r="C128">
        <v>11511</v>
      </c>
      <c r="D128" t="s">
        <v>507</v>
      </c>
      <c r="E128" s="1" t="s">
        <v>360</v>
      </c>
      <c r="F128" t="str">
        <f>VLOOKUP(E128,Sheet4!$A$3:$N$153,4,FALSE)</f>
        <v>PONK3007240110</v>
      </c>
      <c r="G128" t="s">
        <v>506</v>
      </c>
      <c r="H128" t="str">
        <f>VLOOKUP(E128,Sheet4!$A$3:$M$153,5,FALSE)</f>
        <v>KATBR001</v>
      </c>
      <c r="I128">
        <v>200</v>
      </c>
      <c r="J128">
        <f>VLOOKUP(E128,Sheet4!$A$3:$M$153,8,FALSE)</f>
        <v>20</v>
      </c>
      <c r="K128" t="s">
        <v>465</v>
      </c>
      <c r="L128" t="s">
        <v>465</v>
      </c>
      <c r="M128" s="36">
        <v>45580</v>
      </c>
      <c r="O128" t="s">
        <v>465</v>
      </c>
    </row>
    <row r="129" spans="2:15" x14ac:dyDescent="0.25">
      <c r="B129">
        <v>111</v>
      </c>
      <c r="C129">
        <v>11511</v>
      </c>
      <c r="D129" t="s">
        <v>507</v>
      </c>
      <c r="E129" s="1" t="s">
        <v>378</v>
      </c>
      <c r="F129" t="str">
        <f>VLOOKUP(E129,Sheet4!$A$3:$N$153,4,FALSE)</f>
        <v>PONK3007240111</v>
      </c>
      <c r="G129" t="s">
        <v>506</v>
      </c>
      <c r="H129" t="str">
        <f>VLOOKUP(E129,Sheet4!$A$3:$M$153,5,FALSE)</f>
        <v>KATBR002</v>
      </c>
      <c r="I129">
        <v>10</v>
      </c>
      <c r="J129">
        <f>VLOOKUP(E129,Sheet4!$A$3:$M$153,8,FALSE)</f>
        <v>2</v>
      </c>
      <c r="K129" t="s">
        <v>465</v>
      </c>
      <c r="L129" t="s">
        <v>465</v>
      </c>
      <c r="M129" s="36">
        <v>45580</v>
      </c>
      <c r="O129" t="s">
        <v>465</v>
      </c>
    </row>
    <row r="130" spans="2:15" x14ac:dyDescent="0.25">
      <c r="B130">
        <v>112</v>
      </c>
      <c r="C130">
        <v>11511</v>
      </c>
      <c r="D130" t="s">
        <v>507</v>
      </c>
      <c r="E130" s="1" t="s">
        <v>293</v>
      </c>
      <c r="F130" t="str">
        <f>VLOOKUP(E130,Sheet4!$A$3:$N$153,4,FALSE)</f>
        <v>PONK3007240112</v>
      </c>
      <c r="G130" t="s">
        <v>506</v>
      </c>
      <c r="H130" t="str">
        <f>VLOOKUP(E130,Sheet4!$A$3:$M$153,5,FALSE)</f>
        <v>KATBR002</v>
      </c>
      <c r="I130">
        <v>6</v>
      </c>
      <c r="J130">
        <f>VLOOKUP(E130,Sheet4!$A$3:$M$153,8,FALSE)</f>
        <v>2</v>
      </c>
      <c r="K130" t="s">
        <v>465</v>
      </c>
      <c r="L130" t="s">
        <v>465</v>
      </c>
      <c r="M130" s="36">
        <v>45580</v>
      </c>
      <c r="O130" t="s">
        <v>465</v>
      </c>
    </row>
    <row r="131" spans="2:15" x14ac:dyDescent="0.25">
      <c r="B131">
        <v>113</v>
      </c>
      <c r="C131">
        <v>11511</v>
      </c>
      <c r="D131" t="s">
        <v>507</v>
      </c>
      <c r="E131" s="1" t="s">
        <v>399</v>
      </c>
      <c r="F131" t="str">
        <f>VLOOKUP(E131,Sheet4!$A$3:$N$153,4,FALSE)</f>
        <v>PONK3007240113</v>
      </c>
      <c r="G131" t="s">
        <v>506</v>
      </c>
      <c r="H131" t="str">
        <f>VLOOKUP(E131,Sheet4!$A$3:$M$153,5,FALSE)</f>
        <v>KATBR001</v>
      </c>
      <c r="I131">
        <v>0</v>
      </c>
      <c r="J131">
        <f>VLOOKUP(E131,Sheet4!$A$3:$M$153,8,FALSE)</f>
        <v>2</v>
      </c>
      <c r="K131" t="s">
        <v>465</v>
      </c>
      <c r="L131" t="s">
        <v>465</v>
      </c>
      <c r="M131" s="36">
        <v>45580</v>
      </c>
      <c r="O131" t="s">
        <v>465</v>
      </c>
    </row>
    <row r="132" spans="2:15" x14ac:dyDescent="0.25">
      <c r="B132">
        <v>114</v>
      </c>
      <c r="C132">
        <v>11511</v>
      </c>
      <c r="D132" t="s">
        <v>507</v>
      </c>
      <c r="E132" s="10" t="s">
        <v>55</v>
      </c>
      <c r="F132" t="str">
        <f>VLOOKUP(E132,Sheet4!$A$3:$N$153,4,FALSE)</f>
        <v>PONK3007240114</v>
      </c>
      <c r="G132" t="s">
        <v>506</v>
      </c>
      <c r="H132" t="str">
        <f>VLOOKUP(E132,Sheet4!$A$3:$M$153,5,FALSE)</f>
        <v>KATBR001</v>
      </c>
      <c r="I132">
        <v>5</v>
      </c>
      <c r="J132">
        <f>VLOOKUP(E132,Sheet4!$A$3:$M$153,8,FALSE)</f>
        <v>2</v>
      </c>
      <c r="K132" t="s">
        <v>465</v>
      </c>
      <c r="L132" t="s">
        <v>465</v>
      </c>
      <c r="M132" s="36">
        <v>45580</v>
      </c>
      <c r="O132" t="s">
        <v>465</v>
      </c>
    </row>
    <row r="133" spans="2:15" x14ac:dyDescent="0.25">
      <c r="B133">
        <v>115</v>
      </c>
      <c r="C133">
        <v>11511</v>
      </c>
      <c r="D133" t="s">
        <v>507</v>
      </c>
      <c r="E133" s="10" t="s">
        <v>256</v>
      </c>
      <c r="F133" t="str">
        <f>VLOOKUP(E133,Sheet4!$A$3:$N$153,4,FALSE)</f>
        <v>PONK3007240115</v>
      </c>
      <c r="G133" t="s">
        <v>506</v>
      </c>
      <c r="H133" t="str">
        <f>VLOOKUP(E133,Sheet4!$A$3:$M$153,5,FALSE)</f>
        <v>KATBR001</v>
      </c>
      <c r="I133">
        <v>2</v>
      </c>
      <c r="J133">
        <f>VLOOKUP(E133,Sheet4!$A$3:$M$153,8,FALSE)</f>
        <v>2</v>
      </c>
      <c r="K133" t="s">
        <v>465</v>
      </c>
      <c r="L133" t="s">
        <v>465</v>
      </c>
      <c r="M133" s="36">
        <v>45580</v>
      </c>
      <c r="O133" t="s">
        <v>465</v>
      </c>
    </row>
    <row r="134" spans="2:15" x14ac:dyDescent="0.25">
      <c r="B134">
        <v>116</v>
      </c>
      <c r="C134">
        <v>11511</v>
      </c>
      <c r="D134" t="s">
        <v>507</v>
      </c>
      <c r="E134" s="10" t="s">
        <v>257</v>
      </c>
      <c r="F134" t="str">
        <f>VLOOKUP(E134,Sheet4!$A$3:$N$153,4,FALSE)</f>
        <v>PONK3007240116</v>
      </c>
      <c r="G134" t="s">
        <v>506</v>
      </c>
      <c r="H134" t="str">
        <f>VLOOKUP(E134,Sheet4!$A$3:$M$153,5,FALSE)</f>
        <v>KATBR001</v>
      </c>
      <c r="I134">
        <v>1</v>
      </c>
      <c r="J134">
        <f>VLOOKUP(E134,Sheet4!$A$3:$M$153,8,FALSE)</f>
        <v>2</v>
      </c>
      <c r="K134" t="s">
        <v>465</v>
      </c>
      <c r="L134" t="s">
        <v>465</v>
      </c>
      <c r="M134" s="36">
        <v>45580</v>
      </c>
      <c r="O134" t="s">
        <v>465</v>
      </c>
    </row>
    <row r="135" spans="2:15" x14ac:dyDescent="0.25">
      <c r="B135">
        <v>117</v>
      </c>
      <c r="C135">
        <v>11511</v>
      </c>
      <c r="D135" t="s">
        <v>507</v>
      </c>
      <c r="E135" s="1" t="s">
        <v>94</v>
      </c>
      <c r="F135" t="str">
        <f>VLOOKUP(E135,Sheet4!$A$3:$N$153,4,FALSE)</f>
        <v>PONK3007240117</v>
      </c>
      <c r="G135" t="s">
        <v>506</v>
      </c>
      <c r="H135" t="str">
        <f>VLOOKUP(E135,Sheet4!$A$3:$M$153,5,FALSE)</f>
        <v>KATBR001</v>
      </c>
      <c r="I135">
        <v>1</v>
      </c>
      <c r="J135">
        <f>VLOOKUP(E135,Sheet4!$A$3:$M$153,8,FALSE)</f>
        <v>2</v>
      </c>
      <c r="K135" t="s">
        <v>465</v>
      </c>
      <c r="L135" t="s">
        <v>465</v>
      </c>
      <c r="M135" s="36">
        <v>45580</v>
      </c>
      <c r="O135" t="s">
        <v>465</v>
      </c>
    </row>
    <row r="136" spans="2:15" x14ac:dyDescent="0.25">
      <c r="B136">
        <v>118</v>
      </c>
      <c r="C136">
        <v>11511</v>
      </c>
      <c r="D136" t="s">
        <v>507</v>
      </c>
      <c r="E136" s="1" t="s">
        <v>135</v>
      </c>
      <c r="F136" t="str">
        <f>VLOOKUP(E136,Sheet4!$A$3:$N$153,4,FALSE)</f>
        <v>PONK3007240118</v>
      </c>
      <c r="G136" t="s">
        <v>506</v>
      </c>
      <c r="H136" t="str">
        <f>VLOOKUP(E136,Sheet4!$A$3:$M$153,5,FALSE)</f>
        <v>KATBR002</v>
      </c>
      <c r="I136">
        <v>19</v>
      </c>
      <c r="J136">
        <f>VLOOKUP(E136,Sheet4!$A$3:$M$153,8,FALSE)</f>
        <v>11</v>
      </c>
      <c r="K136" t="s">
        <v>465</v>
      </c>
      <c r="L136" t="s">
        <v>465</v>
      </c>
      <c r="M136" s="36">
        <v>45580</v>
      </c>
      <c r="O136" t="s">
        <v>465</v>
      </c>
    </row>
    <row r="137" spans="2:15" x14ac:dyDescent="0.25">
      <c r="B137">
        <v>119</v>
      </c>
      <c r="C137">
        <v>11511</v>
      </c>
      <c r="D137" t="s">
        <v>507</v>
      </c>
      <c r="E137" s="1" t="s">
        <v>175</v>
      </c>
      <c r="F137" t="str">
        <f>VLOOKUP(E137,Sheet4!$A$3:$N$153,4,FALSE)</f>
        <v>PONK3007240119</v>
      </c>
      <c r="G137" t="s">
        <v>506</v>
      </c>
      <c r="H137" t="str">
        <f>VLOOKUP(E137,Sheet4!$A$3:$M$153,5,FALSE)</f>
        <v>KATBR002</v>
      </c>
      <c r="I137">
        <v>1</v>
      </c>
      <c r="J137">
        <f>VLOOKUP(E137,Sheet4!$A$3:$M$153,8,FALSE)</f>
        <v>11</v>
      </c>
      <c r="K137" t="s">
        <v>465</v>
      </c>
      <c r="L137" t="s">
        <v>465</v>
      </c>
      <c r="M137" s="36">
        <v>45580</v>
      </c>
      <c r="O137" t="s">
        <v>465</v>
      </c>
    </row>
    <row r="138" spans="2:15" x14ac:dyDescent="0.25">
      <c r="B138">
        <v>120</v>
      </c>
      <c r="C138">
        <v>11511</v>
      </c>
      <c r="D138" t="s">
        <v>507</v>
      </c>
      <c r="E138" s="1" t="s">
        <v>170</v>
      </c>
      <c r="F138" t="str">
        <f>VLOOKUP(E138,Sheet4!$A$3:$N$153,4,FALSE)</f>
        <v>PONK3007240120</v>
      </c>
      <c r="G138" t="s">
        <v>506</v>
      </c>
      <c r="H138" t="str">
        <f>VLOOKUP(E138,Sheet4!$A$3:$M$153,5,FALSE)</f>
        <v>KATBR002</v>
      </c>
      <c r="I138">
        <v>14</v>
      </c>
      <c r="J138">
        <f>VLOOKUP(E138,Sheet4!$A$3:$M$153,8,FALSE)</f>
        <v>2</v>
      </c>
      <c r="K138" t="s">
        <v>465</v>
      </c>
      <c r="L138" t="s">
        <v>465</v>
      </c>
      <c r="M138" s="36">
        <v>45580</v>
      </c>
      <c r="O138" t="s">
        <v>465</v>
      </c>
    </row>
    <row r="139" spans="2:15" x14ac:dyDescent="0.25">
      <c r="B139">
        <v>121</v>
      </c>
      <c r="C139">
        <v>11511</v>
      </c>
      <c r="D139" t="s">
        <v>507</v>
      </c>
      <c r="E139" s="1" t="s">
        <v>49</v>
      </c>
      <c r="F139" t="str">
        <f>VLOOKUP(E139,Sheet4!$A$3:$N$153,4,FALSE)</f>
        <v>PONK3007240121</v>
      </c>
      <c r="G139" t="s">
        <v>506</v>
      </c>
      <c r="H139" t="str">
        <f>VLOOKUP(E139,Sheet4!$A$3:$M$153,5,FALSE)</f>
        <v>KATBR001</v>
      </c>
      <c r="I139">
        <v>6</v>
      </c>
      <c r="J139">
        <f>VLOOKUP(E139,Sheet4!$A$3:$M$153,8,FALSE)</f>
        <v>2</v>
      </c>
      <c r="K139" t="s">
        <v>465</v>
      </c>
      <c r="L139" t="s">
        <v>465</v>
      </c>
      <c r="M139" s="36">
        <v>45580</v>
      </c>
      <c r="O139" t="s">
        <v>465</v>
      </c>
    </row>
    <row r="140" spans="2:15" x14ac:dyDescent="0.25">
      <c r="B140">
        <v>122</v>
      </c>
      <c r="C140">
        <v>11511</v>
      </c>
      <c r="D140" t="s">
        <v>507</v>
      </c>
      <c r="E140" s="1" t="s">
        <v>47</v>
      </c>
      <c r="F140" t="str">
        <f>VLOOKUP(E140,Sheet4!$A$3:$N$153,4,FALSE)</f>
        <v>PONK3007240122</v>
      </c>
      <c r="G140" t="s">
        <v>506</v>
      </c>
      <c r="H140" t="str">
        <f>VLOOKUP(E140,Sheet4!$A$3:$M$153,5,FALSE)</f>
        <v>KATBR001</v>
      </c>
      <c r="I140">
        <v>10</v>
      </c>
      <c r="J140">
        <f>VLOOKUP(E140,Sheet4!$A$3:$M$153,8,FALSE)</f>
        <v>2</v>
      </c>
      <c r="K140" t="s">
        <v>465</v>
      </c>
      <c r="L140" t="s">
        <v>465</v>
      </c>
      <c r="M140" s="36">
        <v>45580</v>
      </c>
      <c r="O140" t="s">
        <v>465</v>
      </c>
    </row>
    <row r="141" spans="2:15" x14ac:dyDescent="0.25">
      <c r="B141">
        <v>123</v>
      </c>
      <c r="C141">
        <v>11511</v>
      </c>
      <c r="D141" t="s">
        <v>507</v>
      </c>
      <c r="E141" s="1" t="s">
        <v>52</v>
      </c>
      <c r="F141" t="str">
        <f>VLOOKUP(E141,Sheet4!$A$3:$N$153,4,FALSE)</f>
        <v>PONK3007240123</v>
      </c>
      <c r="G141" t="s">
        <v>506</v>
      </c>
      <c r="H141" t="str">
        <f>VLOOKUP(E141,Sheet4!$A$3:$M$153,5,FALSE)</f>
        <v>KATBR001</v>
      </c>
      <c r="I141">
        <v>5</v>
      </c>
      <c r="J141">
        <f>VLOOKUP(E141,Sheet4!$A$3:$M$153,8,FALSE)</f>
        <v>2</v>
      </c>
      <c r="K141" t="s">
        <v>465</v>
      </c>
      <c r="L141" t="s">
        <v>465</v>
      </c>
      <c r="M141" s="36">
        <v>45580</v>
      </c>
      <c r="O141" t="s">
        <v>465</v>
      </c>
    </row>
    <row r="142" spans="2:15" x14ac:dyDescent="0.25">
      <c r="B142">
        <v>124</v>
      </c>
      <c r="C142">
        <v>11511</v>
      </c>
      <c r="D142" t="s">
        <v>507</v>
      </c>
      <c r="E142" s="1" t="s">
        <v>50</v>
      </c>
      <c r="F142" t="str">
        <f>VLOOKUP(E142,Sheet4!$A$3:$N$153,4,FALSE)</f>
        <v>PONK3007240124</v>
      </c>
      <c r="G142" t="s">
        <v>506</v>
      </c>
      <c r="H142" t="str">
        <f>VLOOKUP(E142,Sheet4!$A$3:$M$153,5,FALSE)</f>
        <v>KATBR001</v>
      </c>
      <c r="I142">
        <v>8</v>
      </c>
      <c r="J142">
        <f>VLOOKUP(E142,Sheet4!$A$3:$M$153,8,FALSE)</f>
        <v>2</v>
      </c>
      <c r="K142" t="s">
        <v>465</v>
      </c>
      <c r="L142" t="s">
        <v>465</v>
      </c>
      <c r="M142" s="36">
        <v>45580</v>
      </c>
      <c r="O142" t="s">
        <v>465</v>
      </c>
    </row>
    <row r="143" spans="2:15" x14ac:dyDescent="0.25">
      <c r="B143">
        <v>125</v>
      </c>
      <c r="C143">
        <v>11511</v>
      </c>
      <c r="D143" t="s">
        <v>507</v>
      </c>
      <c r="E143" s="1" t="s">
        <v>260</v>
      </c>
      <c r="F143" t="str">
        <f>VLOOKUP(E143,Sheet4!$A$3:$N$153,4,FALSE)</f>
        <v>PONK3007240125</v>
      </c>
      <c r="G143" t="s">
        <v>506</v>
      </c>
      <c r="H143" t="str">
        <f>VLOOKUP(E143,Sheet4!$A$3:$M$153,5,FALSE)</f>
        <v>KATBR001</v>
      </c>
      <c r="I143">
        <v>1</v>
      </c>
      <c r="J143">
        <f>VLOOKUP(E143,Sheet4!$A$3:$M$153,8,FALSE)</f>
        <v>2</v>
      </c>
      <c r="K143" t="s">
        <v>465</v>
      </c>
      <c r="L143" t="s">
        <v>465</v>
      </c>
      <c r="M143" s="36">
        <v>45580</v>
      </c>
      <c r="O143" t="s">
        <v>465</v>
      </c>
    </row>
    <row r="144" spans="2:15" x14ac:dyDescent="0.25">
      <c r="B144">
        <v>126</v>
      </c>
      <c r="C144">
        <v>11511</v>
      </c>
      <c r="D144" t="s">
        <v>507</v>
      </c>
      <c r="E144" s="1" t="s">
        <v>396</v>
      </c>
      <c r="F144" t="str">
        <f>VLOOKUP(E144,Sheet4!$A$3:$N$153,4,FALSE)</f>
        <v>PONK3007240126</v>
      </c>
      <c r="G144" t="s">
        <v>506</v>
      </c>
      <c r="H144" t="str">
        <f>VLOOKUP(E144,Sheet4!$A$3:$M$153,5,FALSE)</f>
        <v>KATBR001</v>
      </c>
      <c r="I144">
        <v>0</v>
      </c>
      <c r="J144">
        <f>VLOOKUP(E144,Sheet4!$A$3:$M$153,8,FALSE)</f>
        <v>2</v>
      </c>
      <c r="K144" t="s">
        <v>465</v>
      </c>
      <c r="L144" t="s">
        <v>465</v>
      </c>
      <c r="M144" s="36">
        <v>45580</v>
      </c>
      <c r="O144" t="s">
        <v>465</v>
      </c>
    </row>
    <row r="145" spans="2:15" x14ac:dyDescent="0.25">
      <c r="B145">
        <v>127</v>
      </c>
      <c r="C145">
        <v>11511</v>
      </c>
      <c r="D145" t="s">
        <v>507</v>
      </c>
      <c r="E145" s="1" t="s">
        <v>425</v>
      </c>
      <c r="F145" t="str">
        <f>VLOOKUP(E145,Sheet4!$A$3:$N$153,4,FALSE)</f>
        <v>PONK3007240127</v>
      </c>
      <c r="G145" t="s">
        <v>506</v>
      </c>
      <c r="H145" t="str">
        <f>VLOOKUP(E145,Sheet4!$A$3:$M$153,5,FALSE)</f>
        <v>KATBR001</v>
      </c>
      <c r="I145">
        <v>1</v>
      </c>
      <c r="J145">
        <f>VLOOKUP(E145,Sheet4!$A$3:$M$153,8,FALSE)</f>
        <v>2</v>
      </c>
      <c r="K145" t="s">
        <v>465</v>
      </c>
      <c r="L145" t="s">
        <v>465</v>
      </c>
      <c r="M145" s="36">
        <v>45580</v>
      </c>
      <c r="O145" t="s">
        <v>465</v>
      </c>
    </row>
    <row r="146" spans="2:15" x14ac:dyDescent="0.25">
      <c r="B146">
        <v>128</v>
      </c>
      <c r="C146">
        <v>11511</v>
      </c>
      <c r="D146" t="s">
        <v>507</v>
      </c>
      <c r="E146" s="1" t="s">
        <v>75</v>
      </c>
      <c r="F146" t="str">
        <f>VLOOKUP(E146,Sheet4!$A$3:$N$153,4,FALSE)</f>
        <v>PONK3007240128</v>
      </c>
      <c r="G146" t="s">
        <v>506</v>
      </c>
      <c r="H146" t="str">
        <f>VLOOKUP(E146,Sheet4!$A$3:$M$153,5,FALSE)</f>
        <v>KATBR001</v>
      </c>
      <c r="I146">
        <v>1</v>
      </c>
      <c r="J146">
        <f>VLOOKUP(E146,Sheet4!$A$3:$M$153,8,FALSE)</f>
        <v>2</v>
      </c>
      <c r="K146" t="s">
        <v>465</v>
      </c>
      <c r="L146" t="s">
        <v>465</v>
      </c>
      <c r="M146" s="36">
        <v>45580</v>
      </c>
      <c r="O146" t="s">
        <v>465</v>
      </c>
    </row>
    <row r="147" spans="2:15" x14ac:dyDescent="0.25">
      <c r="B147">
        <v>129</v>
      </c>
      <c r="C147">
        <v>11511</v>
      </c>
      <c r="D147" t="s">
        <v>507</v>
      </c>
      <c r="E147" s="1" t="s">
        <v>314</v>
      </c>
      <c r="F147" t="str">
        <f>VLOOKUP(E147,Sheet4!$A$3:$N$153,4,FALSE)</f>
        <v>PONK3007240129</v>
      </c>
      <c r="G147" t="s">
        <v>506</v>
      </c>
      <c r="H147" t="str">
        <f>VLOOKUP(E147,Sheet4!$A$3:$M$153,5,FALSE)</f>
        <v>KATBR001</v>
      </c>
      <c r="I147">
        <v>1</v>
      </c>
      <c r="J147">
        <f>VLOOKUP(E147,Sheet4!$A$3:$M$153,8,FALSE)</f>
        <v>2</v>
      </c>
      <c r="K147" t="s">
        <v>465</v>
      </c>
      <c r="L147" t="s">
        <v>465</v>
      </c>
      <c r="M147" s="36">
        <v>45580</v>
      </c>
      <c r="O147" t="s">
        <v>465</v>
      </c>
    </row>
    <row r="148" spans="2:15" x14ac:dyDescent="0.25">
      <c r="B148">
        <v>130</v>
      </c>
      <c r="C148">
        <v>11511</v>
      </c>
      <c r="D148" t="s">
        <v>507</v>
      </c>
      <c r="E148" s="1" t="s">
        <v>315</v>
      </c>
      <c r="F148" t="str">
        <f>VLOOKUP(E148,Sheet4!$A$3:$N$153,4,FALSE)</f>
        <v>PONK3007240130</v>
      </c>
      <c r="G148" t="s">
        <v>506</v>
      </c>
      <c r="H148" t="str">
        <f>VLOOKUP(E148,Sheet4!$A$3:$M$153,5,FALSE)</f>
        <v>KATBR001</v>
      </c>
      <c r="I148">
        <v>5</v>
      </c>
      <c r="J148">
        <f>VLOOKUP(E148,Sheet4!$A$3:$M$153,8,FALSE)</f>
        <v>2</v>
      </c>
      <c r="K148" t="s">
        <v>465</v>
      </c>
      <c r="L148" t="s">
        <v>465</v>
      </c>
      <c r="M148" s="36">
        <v>45580</v>
      </c>
      <c r="O148" t="s">
        <v>465</v>
      </c>
    </row>
    <row r="149" spans="2:15" x14ac:dyDescent="0.25">
      <c r="B149">
        <v>131</v>
      </c>
      <c r="C149">
        <v>11511</v>
      </c>
      <c r="D149" t="s">
        <v>507</v>
      </c>
      <c r="E149" s="1" t="s">
        <v>438</v>
      </c>
      <c r="F149" t="str">
        <f>VLOOKUP(E149,Sheet4!$A$3:$N$153,4,FALSE)</f>
        <v>PONK3007240131</v>
      </c>
      <c r="G149" t="s">
        <v>506</v>
      </c>
      <c r="H149" t="str">
        <f>VLOOKUP(E149,Sheet4!$A$3:$M$153,5,FALSE)</f>
        <v>KATBR002</v>
      </c>
      <c r="I149">
        <v>5</v>
      </c>
      <c r="J149">
        <f>VLOOKUP(E149,Sheet4!$A$3:$M$153,8,FALSE)</f>
        <v>2</v>
      </c>
      <c r="K149" t="s">
        <v>465</v>
      </c>
      <c r="L149" t="s">
        <v>465</v>
      </c>
      <c r="M149" s="36">
        <v>45580</v>
      </c>
      <c r="O149" t="s">
        <v>465</v>
      </c>
    </row>
    <row r="150" spans="2:15" x14ac:dyDescent="0.25">
      <c r="B150">
        <v>132</v>
      </c>
      <c r="C150">
        <v>11511</v>
      </c>
      <c r="D150" t="s">
        <v>507</v>
      </c>
      <c r="E150" s="1" t="s">
        <v>93</v>
      </c>
      <c r="F150" t="str">
        <f>VLOOKUP(E150,Sheet4!$A$3:$N$153,4,FALSE)</f>
        <v>PONK3007240132</v>
      </c>
      <c r="G150" t="s">
        <v>506</v>
      </c>
      <c r="H150" t="str">
        <f>VLOOKUP(E150,Sheet4!$A$3:$M$153,5,FALSE)</f>
        <v>KATBR001</v>
      </c>
      <c r="I150">
        <v>1</v>
      </c>
      <c r="J150">
        <f>VLOOKUP(E150,Sheet4!$A$3:$M$153,8,FALSE)</f>
        <v>2</v>
      </c>
      <c r="K150" t="s">
        <v>465</v>
      </c>
      <c r="L150" t="s">
        <v>465</v>
      </c>
      <c r="M150" s="36">
        <v>45580</v>
      </c>
      <c r="O150" t="s">
        <v>465</v>
      </c>
    </row>
    <row r="151" spans="2:15" x14ac:dyDescent="0.25">
      <c r="B151">
        <v>133</v>
      </c>
      <c r="C151">
        <v>11511</v>
      </c>
      <c r="D151" t="s">
        <v>507</v>
      </c>
      <c r="E151" s="1" t="s">
        <v>91</v>
      </c>
      <c r="F151" t="str">
        <f>VLOOKUP(E151,Sheet4!$A$3:$N$153,4,FALSE)</f>
        <v>PONK3007240133</v>
      </c>
      <c r="G151" t="s">
        <v>506</v>
      </c>
      <c r="H151" t="str">
        <f>VLOOKUP(E151,Sheet4!$A$3:$M$153,5,FALSE)</f>
        <v>KATBR001</v>
      </c>
      <c r="I151">
        <v>4</v>
      </c>
      <c r="J151">
        <f>VLOOKUP(E151,Sheet4!$A$3:$M$153,8,FALSE)</f>
        <v>2</v>
      </c>
      <c r="K151" t="s">
        <v>465</v>
      </c>
      <c r="L151" t="s">
        <v>465</v>
      </c>
      <c r="M151" s="36">
        <v>45580</v>
      </c>
      <c r="O151" t="s">
        <v>465</v>
      </c>
    </row>
    <row r="152" spans="2:15" x14ac:dyDescent="0.25">
      <c r="B152">
        <v>134</v>
      </c>
      <c r="C152">
        <v>11511</v>
      </c>
      <c r="D152" t="s">
        <v>507</v>
      </c>
      <c r="E152" s="1" t="s">
        <v>254</v>
      </c>
      <c r="F152" t="str">
        <f>VLOOKUP(E152,Sheet4!$A$3:$N$153,4,FALSE)</f>
        <v>PONK3007240134</v>
      </c>
      <c r="G152" t="s">
        <v>506</v>
      </c>
      <c r="H152" t="str">
        <f>VLOOKUP(E152,Sheet4!$A$3:$M$153,5,FALSE)</f>
        <v>KATBR002</v>
      </c>
      <c r="I152">
        <v>3</v>
      </c>
      <c r="J152">
        <f>VLOOKUP(E152,Sheet4!$A$3:$M$153,8,FALSE)</f>
        <v>2</v>
      </c>
      <c r="K152" t="s">
        <v>465</v>
      </c>
      <c r="L152" t="s">
        <v>465</v>
      </c>
      <c r="M152" s="36">
        <v>45580</v>
      </c>
      <c r="O152" t="s">
        <v>465</v>
      </c>
    </row>
    <row r="153" spans="2:15" x14ac:dyDescent="0.25">
      <c r="B153">
        <v>135</v>
      </c>
      <c r="C153">
        <v>11511</v>
      </c>
      <c r="D153" t="s">
        <v>507</v>
      </c>
      <c r="E153" s="1" t="s">
        <v>321</v>
      </c>
      <c r="F153" t="str">
        <f>VLOOKUP(E153,Sheet4!$A$3:$N$153,4,FALSE)</f>
        <v>PONK3007240135</v>
      </c>
      <c r="G153" t="s">
        <v>506</v>
      </c>
      <c r="H153" t="str">
        <f>VLOOKUP(E153,Sheet4!$A$3:$M$153,5,FALSE)</f>
        <v>KATBR002</v>
      </c>
      <c r="I153">
        <v>4</v>
      </c>
      <c r="J153">
        <f>VLOOKUP(E153,Sheet4!$A$3:$M$153,8,FALSE)</f>
        <v>11</v>
      </c>
      <c r="K153" t="s">
        <v>465</v>
      </c>
      <c r="L153" t="s">
        <v>465</v>
      </c>
      <c r="M153" s="36">
        <v>45580</v>
      </c>
      <c r="O153" t="s">
        <v>465</v>
      </c>
    </row>
    <row r="154" spans="2:15" x14ac:dyDescent="0.25">
      <c r="B154">
        <v>136</v>
      </c>
      <c r="C154">
        <v>11511</v>
      </c>
      <c r="D154" t="s">
        <v>507</v>
      </c>
      <c r="E154" s="1" t="s">
        <v>202</v>
      </c>
      <c r="F154" t="str">
        <f>VLOOKUP(E154,Sheet4!$A$3:$N$153,4,FALSE)</f>
        <v>PONK3007240136</v>
      </c>
      <c r="G154" t="s">
        <v>506</v>
      </c>
      <c r="H154" t="str">
        <f>VLOOKUP(E154,Sheet4!$A$3:$M$153,5,FALSE)</f>
        <v>KATBR002</v>
      </c>
      <c r="I154">
        <v>12</v>
      </c>
      <c r="J154">
        <f>VLOOKUP(E154,Sheet4!$A$3:$M$153,8,FALSE)</f>
        <v>11</v>
      </c>
      <c r="K154" t="s">
        <v>465</v>
      </c>
      <c r="L154" t="s">
        <v>465</v>
      </c>
      <c r="M154" s="36">
        <v>45580</v>
      </c>
      <c r="O154" t="s">
        <v>465</v>
      </c>
    </row>
    <row r="155" spans="2:15" x14ac:dyDescent="0.25">
      <c r="B155">
        <v>137</v>
      </c>
      <c r="C155">
        <v>11511</v>
      </c>
      <c r="D155" t="s">
        <v>507</v>
      </c>
      <c r="E155" s="1" t="s">
        <v>220</v>
      </c>
      <c r="F155" t="str">
        <f>VLOOKUP(E155,Sheet4!$A$3:$N$153,4,FALSE)</f>
        <v>PONK3007240137</v>
      </c>
      <c r="G155" t="s">
        <v>506</v>
      </c>
      <c r="H155" t="str">
        <f>VLOOKUP(E155,Sheet4!$A$3:$M$153,5,FALSE)</f>
        <v>KATBR002</v>
      </c>
      <c r="I155">
        <v>12</v>
      </c>
      <c r="J155">
        <f>VLOOKUP(E155,Sheet4!$A$3:$M$153,8,FALSE)</f>
        <v>11</v>
      </c>
      <c r="K155" t="s">
        <v>465</v>
      </c>
      <c r="L155" t="s">
        <v>465</v>
      </c>
      <c r="M155" s="36">
        <v>45580</v>
      </c>
      <c r="O155" t="s">
        <v>465</v>
      </c>
    </row>
    <row r="156" spans="2:15" x14ac:dyDescent="0.25">
      <c r="B156">
        <v>138</v>
      </c>
      <c r="C156">
        <v>11511</v>
      </c>
      <c r="D156" t="s">
        <v>507</v>
      </c>
      <c r="E156" s="1" t="s">
        <v>365</v>
      </c>
      <c r="F156" t="str">
        <f>VLOOKUP(E156,Sheet4!$A$3:$N$153,4,FALSE)</f>
        <v>PONK3007240138</v>
      </c>
      <c r="G156" t="s">
        <v>506</v>
      </c>
      <c r="H156" t="str">
        <f>VLOOKUP(E156,Sheet4!$A$3:$M$153,5,FALSE)</f>
        <v>KATBR002</v>
      </c>
      <c r="I156">
        <v>1</v>
      </c>
      <c r="J156">
        <f>VLOOKUP(E156,Sheet4!$A$3:$M$153,8,FALSE)</f>
        <v>18</v>
      </c>
      <c r="K156" t="s">
        <v>465</v>
      </c>
      <c r="L156" t="s">
        <v>465</v>
      </c>
      <c r="M156" s="36">
        <v>45580</v>
      </c>
      <c r="O156" t="s">
        <v>465</v>
      </c>
    </row>
    <row r="157" spans="2:15" x14ac:dyDescent="0.25">
      <c r="B157">
        <v>139</v>
      </c>
      <c r="C157">
        <v>11511</v>
      </c>
      <c r="D157" t="s">
        <v>507</v>
      </c>
      <c r="E157" s="1" t="s">
        <v>111</v>
      </c>
      <c r="F157" t="str">
        <f>VLOOKUP(E157,Sheet4!$A$3:$N$153,4,FALSE)</f>
        <v>PONK3007240139</v>
      </c>
      <c r="G157" t="s">
        <v>506</v>
      </c>
      <c r="H157" t="str">
        <f>VLOOKUP(E157,Sheet4!$A$3:$M$153,5,FALSE)</f>
        <v>KATBR002</v>
      </c>
      <c r="I157">
        <v>1</v>
      </c>
      <c r="J157">
        <f>VLOOKUP(E157,Sheet4!$A$3:$M$153,8,FALSE)</f>
        <v>4</v>
      </c>
      <c r="K157" t="s">
        <v>465</v>
      </c>
      <c r="L157" t="s">
        <v>465</v>
      </c>
      <c r="M157" s="36">
        <v>45580</v>
      </c>
      <c r="O157" t="s">
        <v>465</v>
      </c>
    </row>
    <row r="158" spans="2:15" x14ac:dyDescent="0.25">
      <c r="B158">
        <v>140</v>
      </c>
      <c r="C158">
        <v>11511</v>
      </c>
      <c r="D158" t="s">
        <v>507</v>
      </c>
      <c r="E158" s="1" t="s">
        <v>31</v>
      </c>
      <c r="F158" t="str">
        <f>VLOOKUP(E158,Sheet4!$A$3:$N$153,4,FALSE)</f>
        <v>PONK3007240140</v>
      </c>
      <c r="G158" t="s">
        <v>506</v>
      </c>
      <c r="H158" t="str">
        <f>VLOOKUP(E158,Sheet4!$A$3:$M$153,5,FALSE)</f>
        <v>KATBR001</v>
      </c>
      <c r="I158">
        <v>2</v>
      </c>
      <c r="J158">
        <f>VLOOKUP(E158,Sheet4!$A$3:$M$153,8,FALSE)</f>
        <v>1</v>
      </c>
      <c r="K158" t="s">
        <v>465</v>
      </c>
      <c r="L158" t="s">
        <v>465</v>
      </c>
      <c r="M158" s="36">
        <v>45580</v>
      </c>
      <c r="O158" t="s">
        <v>465</v>
      </c>
    </row>
    <row r="159" spans="2:15" x14ac:dyDescent="0.25">
      <c r="B159">
        <v>141</v>
      </c>
      <c r="C159">
        <v>11511</v>
      </c>
      <c r="D159" t="s">
        <v>507</v>
      </c>
      <c r="E159" s="1" t="s">
        <v>29</v>
      </c>
      <c r="F159" t="str">
        <f>VLOOKUP(E159,Sheet4!$A$3:$N$153,4,FALSE)</f>
        <v>PONK3007240141</v>
      </c>
      <c r="G159" t="s">
        <v>506</v>
      </c>
      <c r="H159" t="str">
        <f>VLOOKUP(E159,Sheet4!$A$3:$M$153,5,FALSE)</f>
        <v>KATBR001</v>
      </c>
      <c r="I159">
        <v>3</v>
      </c>
      <c r="J159">
        <f>VLOOKUP(E159,Sheet4!$A$3:$M$153,8,FALSE)</f>
        <v>1</v>
      </c>
      <c r="K159" t="s">
        <v>465</v>
      </c>
      <c r="L159" t="s">
        <v>465</v>
      </c>
      <c r="M159" s="36">
        <v>45580</v>
      </c>
      <c r="O159" t="s">
        <v>465</v>
      </c>
    </row>
    <row r="160" spans="2:15" x14ac:dyDescent="0.25">
      <c r="B160">
        <v>142</v>
      </c>
      <c r="C160">
        <v>11511</v>
      </c>
      <c r="D160" t="s">
        <v>507</v>
      </c>
      <c r="E160" s="1" t="s">
        <v>23</v>
      </c>
      <c r="F160" t="str">
        <f>VLOOKUP(E160,Sheet4!$A$3:$N$153,4,FALSE)</f>
        <v>PONK3007240142</v>
      </c>
      <c r="G160" t="s">
        <v>506</v>
      </c>
      <c r="H160" t="str">
        <f>VLOOKUP(E160,Sheet4!$A$3:$M$153,5,FALSE)</f>
        <v>KATBR001</v>
      </c>
      <c r="I160">
        <v>7</v>
      </c>
      <c r="J160">
        <f>VLOOKUP(E160,Sheet4!$A$3:$M$153,8,FALSE)</f>
        <v>1</v>
      </c>
      <c r="K160" t="s">
        <v>465</v>
      </c>
      <c r="L160" t="s">
        <v>465</v>
      </c>
      <c r="M160" s="36">
        <v>45580</v>
      </c>
      <c r="O160" t="s">
        <v>465</v>
      </c>
    </row>
    <row r="161" spans="2:15" x14ac:dyDescent="0.25">
      <c r="B161">
        <v>143</v>
      </c>
      <c r="C161">
        <v>11511</v>
      </c>
      <c r="D161" t="s">
        <v>507</v>
      </c>
      <c r="E161" s="1" t="s">
        <v>27</v>
      </c>
      <c r="F161" t="str">
        <f>VLOOKUP(E161,Sheet4!$A$3:$N$153,4,FALSE)</f>
        <v>PONK3007240143</v>
      </c>
      <c r="G161" t="s">
        <v>506</v>
      </c>
      <c r="H161" t="str">
        <f>VLOOKUP(E161,Sheet4!$A$3:$M$153,5,FALSE)</f>
        <v>KATBR001</v>
      </c>
      <c r="I161">
        <v>7</v>
      </c>
      <c r="J161">
        <f>VLOOKUP(E161,Sheet4!$A$3:$M$153,8,FALSE)</f>
        <v>1</v>
      </c>
      <c r="K161" t="s">
        <v>465</v>
      </c>
      <c r="L161" t="s">
        <v>465</v>
      </c>
      <c r="M161" s="36">
        <v>45580</v>
      </c>
      <c r="O161" t="s">
        <v>465</v>
      </c>
    </row>
    <row r="162" spans="2:15" x14ac:dyDescent="0.25">
      <c r="B162">
        <v>144</v>
      </c>
      <c r="C162">
        <v>11511</v>
      </c>
      <c r="D162" t="s">
        <v>507</v>
      </c>
      <c r="E162" s="1" t="s">
        <v>35</v>
      </c>
      <c r="F162" t="str">
        <f>VLOOKUP(E162,Sheet4!$A$3:$N$153,4,FALSE)</f>
        <v>PONK3007240144</v>
      </c>
      <c r="G162" t="s">
        <v>506</v>
      </c>
      <c r="H162" t="str">
        <f>VLOOKUP(E162,Sheet4!$A$3:$M$153,5,FALSE)</f>
        <v>KATBR001</v>
      </c>
      <c r="I162">
        <v>8</v>
      </c>
      <c r="J162">
        <f>VLOOKUP(E162,Sheet4!$A$3:$M$153,8,FALSE)</f>
        <v>2</v>
      </c>
      <c r="K162" t="s">
        <v>465</v>
      </c>
      <c r="L162" t="s">
        <v>465</v>
      </c>
      <c r="M162" s="36">
        <v>45580</v>
      </c>
      <c r="O162" t="s">
        <v>465</v>
      </c>
    </row>
    <row r="163" spans="2:15" x14ac:dyDescent="0.25">
      <c r="B163">
        <v>145</v>
      </c>
      <c r="C163">
        <v>11511</v>
      </c>
      <c r="D163" t="s">
        <v>507</v>
      </c>
      <c r="E163" s="10" t="s">
        <v>69</v>
      </c>
      <c r="F163" t="str">
        <f>VLOOKUP(E163,Sheet4!$A$3:$N$153,4,FALSE)</f>
        <v>PONK3007240145</v>
      </c>
      <c r="G163" t="s">
        <v>506</v>
      </c>
      <c r="H163" t="str">
        <f>VLOOKUP(E163,Sheet4!$A$3:$M$153,5,FALSE)</f>
        <v>KATBR001</v>
      </c>
      <c r="I163">
        <v>10</v>
      </c>
      <c r="J163">
        <f>VLOOKUP(E163,Sheet4!$A$3:$M$153,8,FALSE)</f>
        <v>1</v>
      </c>
      <c r="K163" t="s">
        <v>465</v>
      </c>
      <c r="L163" t="s">
        <v>465</v>
      </c>
      <c r="M163" s="36">
        <v>45580</v>
      </c>
      <c r="O163" t="s">
        <v>465</v>
      </c>
    </row>
    <row r="164" spans="2:15" x14ac:dyDescent="0.25">
      <c r="B164">
        <v>146</v>
      </c>
      <c r="C164">
        <v>11511</v>
      </c>
      <c r="D164" t="s">
        <v>507</v>
      </c>
      <c r="E164" s="1" t="s">
        <v>193</v>
      </c>
      <c r="F164" t="str">
        <f>VLOOKUP(E164,Sheet4!$A$3:$N$153,4,FALSE)</f>
        <v>PONK3007240146</v>
      </c>
      <c r="G164" t="s">
        <v>506</v>
      </c>
      <c r="H164" t="str">
        <f>VLOOKUP(E164,Sheet4!$A$3:$M$153,5,FALSE)</f>
        <v>KATBR002</v>
      </c>
      <c r="I164">
        <v>34</v>
      </c>
      <c r="J164">
        <f>VLOOKUP(E164,Sheet4!$A$3:$M$153,8,FALSE)</f>
        <v>11</v>
      </c>
      <c r="K164" t="s">
        <v>465</v>
      </c>
      <c r="L164" t="s">
        <v>465</v>
      </c>
      <c r="M164" s="36">
        <v>45580</v>
      </c>
      <c r="O164" t="s">
        <v>465</v>
      </c>
    </row>
    <row r="165" spans="2:15" x14ac:dyDescent="0.25">
      <c r="B165">
        <v>147</v>
      </c>
      <c r="C165">
        <v>11511</v>
      </c>
      <c r="D165" t="s">
        <v>507</v>
      </c>
      <c r="E165" s="1" t="s">
        <v>355</v>
      </c>
      <c r="F165" t="str">
        <f>VLOOKUP(E165,Sheet4!$A$3:$N$153,4,FALSE)</f>
        <v>PONK3007240147</v>
      </c>
      <c r="G165" t="s">
        <v>506</v>
      </c>
      <c r="H165" t="str">
        <f>VLOOKUP(E165,Sheet4!$A$3:$M$153,5,FALSE)</f>
        <v>KATBR002</v>
      </c>
      <c r="I165">
        <v>1</v>
      </c>
      <c r="J165">
        <f>VLOOKUP(E165,Sheet4!$A$3:$M$153,8,FALSE)</f>
        <v>1</v>
      </c>
      <c r="K165" t="s">
        <v>465</v>
      </c>
      <c r="L165" t="s">
        <v>465</v>
      </c>
      <c r="M165" s="36">
        <v>45580</v>
      </c>
      <c r="O165" t="s">
        <v>465</v>
      </c>
    </row>
    <row r="166" spans="2:15" x14ac:dyDescent="0.25">
      <c r="B166">
        <v>148</v>
      </c>
      <c r="C166">
        <v>11511</v>
      </c>
      <c r="D166" t="s">
        <v>507</v>
      </c>
      <c r="E166" s="1" t="s">
        <v>411</v>
      </c>
      <c r="F166" t="str">
        <f>VLOOKUP(E166,Sheet4!$A$3:$N$153,4,FALSE)</f>
        <v>PONK3007240148</v>
      </c>
      <c r="G166" t="s">
        <v>506</v>
      </c>
      <c r="H166" t="str">
        <f>VLOOKUP(E166,Sheet4!$A$3:$M$153,5,FALSE)</f>
        <v>KATBR002</v>
      </c>
      <c r="I166">
        <v>2</v>
      </c>
      <c r="J166">
        <f>VLOOKUP(E166,Sheet4!$A$3:$M$153,8,FALSE)</f>
        <v>2</v>
      </c>
      <c r="K166" t="s">
        <v>465</v>
      </c>
      <c r="L166" t="s">
        <v>465</v>
      </c>
      <c r="M166" s="36">
        <v>45580</v>
      </c>
      <c r="O166" t="s">
        <v>465</v>
      </c>
    </row>
    <row r="167" spans="2:15" x14ac:dyDescent="0.25">
      <c r="B167">
        <v>149</v>
      </c>
      <c r="C167">
        <v>11511</v>
      </c>
      <c r="D167" t="s">
        <v>507</v>
      </c>
      <c r="E167" s="1" t="s">
        <v>217</v>
      </c>
      <c r="F167" t="str">
        <f>VLOOKUP(E167,Sheet4!$A$3:$N$153,4,FALSE)</f>
        <v>PONK3007240149</v>
      </c>
      <c r="G167" t="s">
        <v>506</v>
      </c>
      <c r="H167" t="str">
        <f>VLOOKUP(E167,Sheet4!$A$3:$M$153,5,FALSE)</f>
        <v>KATBR002</v>
      </c>
      <c r="I167">
        <v>19</v>
      </c>
      <c r="J167">
        <f>VLOOKUP(E167,Sheet4!$A$3:$M$153,8,FALSE)</f>
        <v>11</v>
      </c>
      <c r="K167" t="s">
        <v>465</v>
      </c>
      <c r="L167" t="s">
        <v>465</v>
      </c>
      <c r="M167" s="36">
        <v>45580</v>
      </c>
      <c r="O167" t="s">
        <v>465</v>
      </c>
    </row>
    <row r="168" spans="2:15" x14ac:dyDescent="0.25">
      <c r="B168">
        <v>150</v>
      </c>
      <c r="C168">
        <v>11511</v>
      </c>
      <c r="D168" t="s">
        <v>507</v>
      </c>
      <c r="E168" s="1" t="s">
        <v>428</v>
      </c>
      <c r="F168" t="str">
        <f>VLOOKUP(E168,Sheet4!$A$3:$N$153,4,FALSE)</f>
        <v>PONK3007240150</v>
      </c>
      <c r="G168" t="s">
        <v>506</v>
      </c>
      <c r="H168" t="str">
        <f>VLOOKUP(E168,Sheet4!$A$3:$M$153,5,FALSE)</f>
        <v>KATBR002</v>
      </c>
      <c r="I168">
        <v>10</v>
      </c>
      <c r="J168">
        <f>VLOOKUP(E168,Sheet4!$A$3:$M$153,8,FALSE)</f>
        <v>17</v>
      </c>
      <c r="K168" t="s">
        <v>465</v>
      </c>
      <c r="L168" t="s">
        <v>465</v>
      </c>
      <c r="M168" s="36">
        <v>45580</v>
      </c>
      <c r="O168" t="s">
        <v>465</v>
      </c>
    </row>
    <row r="169" spans="2:15" x14ac:dyDescent="0.25">
      <c r="B169">
        <v>151</v>
      </c>
      <c r="C169">
        <v>11511</v>
      </c>
      <c r="D169" t="s">
        <v>507</v>
      </c>
      <c r="E169" s="1" t="s">
        <v>205</v>
      </c>
      <c r="F169" t="str">
        <f>VLOOKUP(E169,Sheet4!$A$3:$N$153,4,FALSE)</f>
        <v>PONK3007240151</v>
      </c>
      <c r="G169" t="s">
        <v>506</v>
      </c>
      <c r="H169" t="str">
        <f>VLOOKUP(E169,Sheet4!$A$3:$M$153,5,FALSE)</f>
        <v>KATBR002</v>
      </c>
      <c r="I169">
        <v>10</v>
      </c>
      <c r="J169">
        <f>VLOOKUP(E169,Sheet4!$A$3:$M$153,8,FALSE)</f>
        <v>1</v>
      </c>
      <c r="K169" t="s">
        <v>465</v>
      </c>
      <c r="L169" t="s">
        <v>465</v>
      </c>
      <c r="M169" s="36">
        <v>45580</v>
      </c>
      <c r="O169" t="s">
        <v>465</v>
      </c>
    </row>
    <row r="170" spans="2:15" x14ac:dyDescent="0.25">
      <c r="B170">
        <v>152</v>
      </c>
      <c r="C170">
        <v>11512</v>
      </c>
      <c r="D170" t="s">
        <v>649</v>
      </c>
      <c r="E170" s="1" t="s">
        <v>418</v>
      </c>
      <c r="F170" t="str">
        <f>VLOOKUP(E170,Sheet4!$A$3:$N$153,4,FALSE)</f>
        <v>PONK3007240004</v>
      </c>
      <c r="G170" t="s">
        <v>506</v>
      </c>
      <c r="H170" t="str">
        <f>VLOOKUP(E170,Sheet4!$A$3:$N$153,5,FALSE)</f>
        <v>KATBR002</v>
      </c>
      <c r="I170" s="16">
        <v>1</v>
      </c>
      <c r="J170" s="5">
        <v>2</v>
      </c>
      <c r="K170" t="s">
        <v>465</v>
      </c>
      <c r="L170" t="s">
        <v>465</v>
      </c>
      <c r="M170" s="36">
        <v>45580</v>
      </c>
      <c r="O170" t="s">
        <v>465</v>
      </c>
    </row>
    <row r="171" spans="2:15" x14ac:dyDescent="0.25">
      <c r="B171">
        <v>153</v>
      </c>
      <c r="C171">
        <v>11512</v>
      </c>
      <c r="D171" t="s">
        <v>649</v>
      </c>
      <c r="E171" s="1" t="s">
        <v>252</v>
      </c>
      <c r="F171" t="str">
        <f>VLOOKUP(E171,Sheet4!$A$3:$N$153,4,FALSE)</f>
        <v>PONK3007240005</v>
      </c>
      <c r="G171" t="s">
        <v>506</v>
      </c>
      <c r="H171" t="str">
        <f>VLOOKUP(E171,Sheet4!$A$3:$N$153,5,FALSE)</f>
        <v>KATBR002</v>
      </c>
      <c r="I171" s="20">
        <v>1</v>
      </c>
      <c r="J171" s="5">
        <v>2</v>
      </c>
      <c r="K171" t="s">
        <v>465</v>
      </c>
      <c r="L171" t="s">
        <v>465</v>
      </c>
      <c r="M171" s="36">
        <v>45580</v>
      </c>
      <c r="O171" t="s">
        <v>465</v>
      </c>
    </row>
    <row r="172" spans="2:15" x14ac:dyDescent="0.25">
      <c r="B172">
        <v>154</v>
      </c>
      <c r="C172">
        <v>11512</v>
      </c>
      <c r="D172" t="s">
        <v>649</v>
      </c>
      <c r="E172" s="1" t="s">
        <v>144</v>
      </c>
      <c r="F172" t="str">
        <f>VLOOKUP(E172,Sheet4!$A$3:$N$153,4,FALSE)</f>
        <v>PONK3007240010</v>
      </c>
      <c r="G172" t="s">
        <v>506</v>
      </c>
      <c r="H172" t="str">
        <f>VLOOKUP(E172,Sheet4!$A$3:$N$153,5,FALSE)</f>
        <v>KATBR001</v>
      </c>
      <c r="I172" s="16">
        <v>10</v>
      </c>
      <c r="J172" s="1">
        <v>2</v>
      </c>
      <c r="K172" t="s">
        <v>465</v>
      </c>
      <c r="L172" t="s">
        <v>465</v>
      </c>
      <c r="M172" s="36">
        <v>45580</v>
      </c>
      <c r="O172" t="s">
        <v>465</v>
      </c>
    </row>
    <row r="173" spans="2:15" x14ac:dyDescent="0.25">
      <c r="B173">
        <v>155</v>
      </c>
      <c r="C173">
        <v>11512</v>
      </c>
      <c r="D173" t="s">
        <v>649</v>
      </c>
      <c r="E173" s="1" t="s">
        <v>144</v>
      </c>
      <c r="F173" t="str">
        <f>VLOOKUP(E173,Sheet4!$A$3:$N$153,4,FALSE)</f>
        <v>PONK3007240010</v>
      </c>
      <c r="G173" t="s">
        <v>506</v>
      </c>
      <c r="H173" t="str">
        <f>VLOOKUP(E173,Sheet4!$A$3:$N$153,5,FALSE)</f>
        <v>KATBR001</v>
      </c>
      <c r="I173" s="16">
        <v>10</v>
      </c>
      <c r="J173" s="1">
        <v>2</v>
      </c>
      <c r="K173" t="s">
        <v>465</v>
      </c>
      <c r="L173" t="s">
        <v>465</v>
      </c>
      <c r="M173" s="36">
        <v>45580</v>
      </c>
      <c r="O173" t="s">
        <v>465</v>
      </c>
    </row>
    <row r="174" spans="2:15" x14ac:dyDescent="0.25">
      <c r="B174">
        <v>156</v>
      </c>
      <c r="C174">
        <v>11512</v>
      </c>
      <c r="D174" t="s">
        <v>649</v>
      </c>
      <c r="E174" s="1" t="s">
        <v>144</v>
      </c>
      <c r="F174" t="str">
        <f>VLOOKUP(E174,Sheet4!$A$3:$N$153,4,FALSE)</f>
        <v>PONK3007240010</v>
      </c>
      <c r="G174" t="s">
        <v>506</v>
      </c>
      <c r="H174" t="str">
        <f>VLOOKUP(E174,Sheet4!$A$3:$N$153,5,FALSE)</f>
        <v>KATBR001</v>
      </c>
      <c r="I174" s="16">
        <v>10</v>
      </c>
      <c r="J174" s="1">
        <v>2</v>
      </c>
      <c r="K174" t="s">
        <v>465</v>
      </c>
      <c r="L174" t="s">
        <v>465</v>
      </c>
      <c r="M174" s="36">
        <v>45580</v>
      </c>
      <c r="O174" t="s">
        <v>465</v>
      </c>
    </row>
    <row r="175" spans="2:15" x14ac:dyDescent="0.25">
      <c r="B175">
        <v>157</v>
      </c>
      <c r="C175">
        <v>11512</v>
      </c>
      <c r="D175" t="s">
        <v>649</v>
      </c>
      <c r="E175" s="1" t="s">
        <v>144</v>
      </c>
      <c r="F175" t="str">
        <f>VLOOKUP(E175,Sheet4!$A$3:$N$153,4,FALSE)</f>
        <v>PONK3007240010</v>
      </c>
      <c r="G175" t="s">
        <v>506</v>
      </c>
      <c r="H175" t="str">
        <f>VLOOKUP(E175,Sheet4!$A$3:$N$153,5,FALSE)</f>
        <v>KATBR001</v>
      </c>
      <c r="I175" s="16">
        <v>10</v>
      </c>
      <c r="J175" s="1">
        <v>2</v>
      </c>
      <c r="K175" t="s">
        <v>465</v>
      </c>
      <c r="L175" t="s">
        <v>465</v>
      </c>
      <c r="M175" s="36">
        <v>45580</v>
      </c>
      <c r="O175" t="s">
        <v>465</v>
      </c>
    </row>
    <row r="176" spans="2:15" x14ac:dyDescent="0.25">
      <c r="B176">
        <v>158</v>
      </c>
      <c r="C176">
        <v>11512</v>
      </c>
      <c r="D176" t="s">
        <v>649</v>
      </c>
      <c r="E176" s="1" t="s">
        <v>144</v>
      </c>
      <c r="F176" t="str">
        <f>VLOOKUP(E176,Sheet4!$A$3:$N$153,4,FALSE)</f>
        <v>PONK3007240010</v>
      </c>
      <c r="G176" t="s">
        <v>506</v>
      </c>
      <c r="H176" t="str">
        <f>VLOOKUP(E176,Sheet4!$A$3:$N$153,5,FALSE)</f>
        <v>KATBR001</v>
      </c>
      <c r="I176" s="16">
        <v>11</v>
      </c>
      <c r="J176" s="1">
        <v>2</v>
      </c>
      <c r="K176" t="s">
        <v>465</v>
      </c>
      <c r="L176" t="s">
        <v>465</v>
      </c>
      <c r="M176" s="36">
        <v>45580</v>
      </c>
      <c r="O176" t="s">
        <v>465</v>
      </c>
    </row>
    <row r="177" spans="2:15" x14ac:dyDescent="0.25">
      <c r="B177">
        <v>159</v>
      </c>
      <c r="C177">
        <v>11512</v>
      </c>
      <c r="D177" t="s">
        <v>649</v>
      </c>
      <c r="E177" s="1" t="s">
        <v>164</v>
      </c>
      <c r="F177" t="str">
        <f>VLOOKUP(E177,Sheet4!$A$3:$N$153,4,FALSE)</f>
        <v>PONK3007240008</v>
      </c>
      <c r="G177" t="s">
        <v>506</v>
      </c>
      <c r="H177" t="str">
        <f>VLOOKUP(E177,Sheet4!$A$3:$N$153,5,FALSE)</f>
        <v>KATBR001</v>
      </c>
      <c r="I177" s="16">
        <v>1</v>
      </c>
      <c r="J177" s="1">
        <v>17</v>
      </c>
      <c r="K177" t="s">
        <v>465</v>
      </c>
      <c r="L177" t="s">
        <v>465</v>
      </c>
      <c r="M177" s="36">
        <v>45580</v>
      </c>
      <c r="O177" t="s">
        <v>465</v>
      </c>
    </row>
    <row r="178" spans="2:15" x14ac:dyDescent="0.25">
      <c r="B178">
        <v>160</v>
      </c>
      <c r="C178">
        <v>11512</v>
      </c>
      <c r="D178" t="s">
        <v>649</v>
      </c>
      <c r="E178" s="1" t="s">
        <v>164</v>
      </c>
      <c r="F178" t="str">
        <f>VLOOKUP(E178,Sheet4!$A$3:$N$153,4,FALSE)</f>
        <v>PONK3007240008</v>
      </c>
      <c r="G178" t="s">
        <v>506</v>
      </c>
      <c r="H178" t="str">
        <f>VLOOKUP(E178,Sheet4!$A$3:$N$153,5,FALSE)</f>
        <v>KATBR001</v>
      </c>
      <c r="I178" s="16">
        <v>5</v>
      </c>
      <c r="J178" s="1">
        <v>17</v>
      </c>
      <c r="K178" t="s">
        <v>465</v>
      </c>
      <c r="L178" t="s">
        <v>465</v>
      </c>
      <c r="M178" s="36">
        <v>45580</v>
      </c>
      <c r="O178" t="s">
        <v>465</v>
      </c>
    </row>
    <row r="179" spans="2:15" x14ac:dyDescent="0.25">
      <c r="B179">
        <v>161</v>
      </c>
      <c r="C179">
        <v>11512</v>
      </c>
      <c r="D179" t="s">
        <v>649</v>
      </c>
      <c r="E179" s="1" t="s">
        <v>162</v>
      </c>
      <c r="F179" t="str">
        <f>VLOOKUP(E179,Sheet4!$A$3:$N$153,4,FALSE)</f>
        <v>PONK3007240009</v>
      </c>
      <c r="G179" t="s">
        <v>506</v>
      </c>
      <c r="H179" t="str">
        <f>VLOOKUP(E179,Sheet4!$A$3:$N$153,5,FALSE)</f>
        <v>KATBR001</v>
      </c>
      <c r="I179" s="6">
        <v>1</v>
      </c>
      <c r="J179" s="1">
        <v>17</v>
      </c>
      <c r="K179" t="s">
        <v>465</v>
      </c>
      <c r="L179" t="s">
        <v>465</v>
      </c>
      <c r="M179" s="36">
        <v>45580</v>
      </c>
      <c r="O179" t="s">
        <v>465</v>
      </c>
    </row>
    <row r="180" spans="2:15" x14ac:dyDescent="0.25">
      <c r="B180">
        <v>162</v>
      </c>
      <c r="C180">
        <v>11512</v>
      </c>
      <c r="D180" t="s">
        <v>649</v>
      </c>
      <c r="E180" s="1" t="s">
        <v>162</v>
      </c>
      <c r="F180" t="str">
        <f>VLOOKUP(E180,Sheet4!$A$3:$N$153,4,FALSE)</f>
        <v>PONK3007240009</v>
      </c>
      <c r="G180" t="s">
        <v>506</v>
      </c>
      <c r="H180" t="str">
        <f>VLOOKUP(E180,Sheet4!$A$3:$N$153,5,FALSE)</f>
        <v>KATBR001</v>
      </c>
      <c r="I180" s="16">
        <v>5</v>
      </c>
      <c r="J180" s="1">
        <v>17</v>
      </c>
      <c r="K180" t="s">
        <v>465</v>
      </c>
      <c r="L180" t="s">
        <v>465</v>
      </c>
      <c r="M180" s="36">
        <v>45580</v>
      </c>
      <c r="O180" t="s">
        <v>465</v>
      </c>
    </row>
    <row r="181" spans="2:15" x14ac:dyDescent="0.25">
      <c r="B181">
        <v>163</v>
      </c>
      <c r="C181">
        <v>11512</v>
      </c>
      <c r="D181" t="s">
        <v>649</v>
      </c>
      <c r="E181" s="1" t="s">
        <v>162</v>
      </c>
      <c r="F181" t="str">
        <f>VLOOKUP(E181,Sheet4!$A$3:$N$153,4,FALSE)</f>
        <v>PONK3007240009</v>
      </c>
      <c r="G181" t="s">
        <v>506</v>
      </c>
      <c r="H181" t="str">
        <f>VLOOKUP(E181,Sheet4!$A$3:$N$153,5,FALSE)</f>
        <v>KATBR001</v>
      </c>
      <c r="I181" s="16">
        <v>5</v>
      </c>
      <c r="J181" s="1">
        <v>17</v>
      </c>
      <c r="K181" t="s">
        <v>465</v>
      </c>
      <c r="L181" t="s">
        <v>465</v>
      </c>
      <c r="M181" s="36">
        <v>45580</v>
      </c>
      <c r="O181" t="s">
        <v>465</v>
      </c>
    </row>
    <row r="182" spans="2:15" x14ac:dyDescent="0.25">
      <c r="B182">
        <v>164</v>
      </c>
      <c r="C182">
        <v>11512</v>
      </c>
      <c r="D182" t="s">
        <v>649</v>
      </c>
      <c r="E182" s="1" t="s">
        <v>103</v>
      </c>
      <c r="F182" t="str">
        <f>VLOOKUP(E182,Sheet4!$A$3:$N$153,4,FALSE)</f>
        <v>PONK3007240015</v>
      </c>
      <c r="G182" t="s">
        <v>506</v>
      </c>
      <c r="H182" t="str">
        <f>VLOOKUP(E182,Sheet4!$A$3:$N$153,5,FALSE)</f>
        <v>KATBR002</v>
      </c>
      <c r="I182" s="16">
        <v>3</v>
      </c>
      <c r="J182" s="1">
        <v>2</v>
      </c>
      <c r="K182" t="s">
        <v>465</v>
      </c>
      <c r="L182" t="s">
        <v>465</v>
      </c>
      <c r="M182" s="36">
        <v>45580</v>
      </c>
      <c r="O182" t="s">
        <v>465</v>
      </c>
    </row>
    <row r="183" spans="2:15" x14ac:dyDescent="0.25">
      <c r="B183">
        <v>165</v>
      </c>
      <c r="C183">
        <v>11512</v>
      </c>
      <c r="D183" t="s">
        <v>649</v>
      </c>
      <c r="E183" s="1" t="s">
        <v>103</v>
      </c>
      <c r="F183" t="str">
        <f>VLOOKUP(E183,Sheet4!$A$3:$N$153,4,FALSE)</f>
        <v>PONK3007240015</v>
      </c>
      <c r="G183" t="s">
        <v>506</v>
      </c>
      <c r="H183" t="str">
        <f>VLOOKUP(E183,Sheet4!$A$3:$N$153,5,FALSE)</f>
        <v>KATBR002</v>
      </c>
      <c r="I183" s="16">
        <v>1</v>
      </c>
      <c r="J183" s="1">
        <v>2</v>
      </c>
      <c r="K183" t="s">
        <v>465</v>
      </c>
      <c r="L183" t="s">
        <v>465</v>
      </c>
      <c r="M183" s="36">
        <v>45580</v>
      </c>
      <c r="O183" t="s">
        <v>465</v>
      </c>
    </row>
    <row r="184" spans="2:15" x14ac:dyDescent="0.25">
      <c r="B184">
        <v>166</v>
      </c>
      <c r="C184">
        <v>11512</v>
      </c>
      <c r="D184" t="s">
        <v>649</v>
      </c>
      <c r="E184" s="1" t="s">
        <v>103</v>
      </c>
      <c r="F184" t="str">
        <f>VLOOKUP(E184,Sheet4!$A$3:$N$153,4,FALSE)</f>
        <v>PONK3007240015</v>
      </c>
      <c r="G184" t="s">
        <v>506</v>
      </c>
      <c r="H184" t="str">
        <f>VLOOKUP(E184,Sheet4!$A$3:$N$153,5,FALSE)</f>
        <v>KATBR002</v>
      </c>
      <c r="I184" s="16">
        <v>1</v>
      </c>
      <c r="J184" s="1">
        <v>2</v>
      </c>
      <c r="K184" t="s">
        <v>465</v>
      </c>
      <c r="L184" t="s">
        <v>465</v>
      </c>
      <c r="M184" s="36">
        <v>45580</v>
      </c>
      <c r="O184" t="s">
        <v>465</v>
      </c>
    </row>
    <row r="185" spans="2:15" x14ac:dyDescent="0.25">
      <c r="B185">
        <v>167</v>
      </c>
      <c r="C185">
        <v>11512</v>
      </c>
      <c r="D185" t="s">
        <v>649</v>
      </c>
      <c r="E185" s="1" t="s">
        <v>105</v>
      </c>
      <c r="F185" t="str">
        <f>VLOOKUP(E185,Sheet4!$A$3:$N$153,4,FALSE)</f>
        <v>PONK3007240017</v>
      </c>
      <c r="G185" t="s">
        <v>506</v>
      </c>
      <c r="H185" t="str">
        <f>VLOOKUP(E185,Sheet4!$A$3:$N$153,5,FALSE)</f>
        <v>KATBR002</v>
      </c>
      <c r="I185" s="16">
        <v>1</v>
      </c>
      <c r="J185" s="1">
        <v>2</v>
      </c>
      <c r="K185" t="s">
        <v>465</v>
      </c>
      <c r="L185" t="s">
        <v>465</v>
      </c>
      <c r="M185" s="36">
        <v>45580</v>
      </c>
      <c r="O185" t="s">
        <v>465</v>
      </c>
    </row>
    <row r="186" spans="2:15" x14ac:dyDescent="0.25">
      <c r="B186">
        <v>168</v>
      </c>
      <c r="C186">
        <v>11512</v>
      </c>
      <c r="D186" t="s">
        <v>649</v>
      </c>
      <c r="E186" s="1" t="s">
        <v>105</v>
      </c>
      <c r="F186" t="str">
        <f>VLOOKUP(E186,Sheet4!$A$3:$N$153,4,FALSE)</f>
        <v>PONK3007240017</v>
      </c>
      <c r="G186" t="s">
        <v>506</v>
      </c>
      <c r="H186" t="str">
        <f>VLOOKUP(E186,Sheet4!$A$3:$N$153,5,FALSE)</f>
        <v>KATBR002</v>
      </c>
      <c r="I186" s="16">
        <v>2</v>
      </c>
      <c r="J186" s="1">
        <v>2</v>
      </c>
      <c r="K186" t="s">
        <v>465</v>
      </c>
      <c r="L186" t="s">
        <v>465</v>
      </c>
      <c r="M186" s="36">
        <v>45580</v>
      </c>
      <c r="O186" t="s">
        <v>465</v>
      </c>
    </row>
    <row r="187" spans="2:15" x14ac:dyDescent="0.25">
      <c r="B187">
        <v>169</v>
      </c>
      <c r="C187">
        <v>11512</v>
      </c>
      <c r="D187" t="s">
        <v>649</v>
      </c>
      <c r="E187" s="1" t="s">
        <v>417</v>
      </c>
      <c r="F187" t="str">
        <f>VLOOKUP(E187,Sheet4!$A$3:$N$153,4,FALSE)</f>
        <v>PONK3007240020</v>
      </c>
      <c r="G187" t="s">
        <v>506</v>
      </c>
      <c r="H187" t="str">
        <f>VLOOKUP(E187,Sheet4!$A$3:$N$153,5,FALSE)</f>
        <v>KATBR002</v>
      </c>
      <c r="I187" s="16">
        <v>1</v>
      </c>
      <c r="J187" s="1">
        <v>4</v>
      </c>
      <c r="K187" t="s">
        <v>465</v>
      </c>
      <c r="L187" t="s">
        <v>465</v>
      </c>
      <c r="M187" s="36">
        <v>45580</v>
      </c>
      <c r="O187" t="s">
        <v>465</v>
      </c>
    </row>
    <row r="188" spans="2:15" x14ac:dyDescent="0.25">
      <c r="B188">
        <v>170</v>
      </c>
      <c r="C188">
        <v>11512</v>
      </c>
      <c r="D188" t="s">
        <v>649</v>
      </c>
      <c r="E188" s="5" t="s">
        <v>133</v>
      </c>
      <c r="F188" t="str">
        <f>VLOOKUP(E188,Sheet4!$A$3:$N$153,4,FALSE)</f>
        <v>PONK3007240021</v>
      </c>
      <c r="G188" t="s">
        <v>506</v>
      </c>
      <c r="H188" t="str">
        <f>VLOOKUP(E188,Sheet4!$A$3:$N$153,5,FALSE)</f>
        <v>KATBR001</v>
      </c>
      <c r="I188" s="16">
        <v>1</v>
      </c>
      <c r="J188" s="5">
        <v>2</v>
      </c>
      <c r="K188" t="s">
        <v>465</v>
      </c>
      <c r="L188" t="s">
        <v>465</v>
      </c>
      <c r="M188" s="36">
        <v>45580</v>
      </c>
      <c r="O188" t="s">
        <v>465</v>
      </c>
    </row>
    <row r="189" spans="2:15" x14ac:dyDescent="0.25">
      <c r="B189">
        <v>171</v>
      </c>
      <c r="C189">
        <v>11512</v>
      </c>
      <c r="D189" t="s">
        <v>649</v>
      </c>
      <c r="E189" s="1" t="s">
        <v>133</v>
      </c>
      <c r="F189" t="str">
        <f>VLOOKUP(E189,Sheet4!$A$3:$N$153,4,FALSE)</f>
        <v>PONK3007240021</v>
      </c>
      <c r="G189" t="s">
        <v>506</v>
      </c>
      <c r="H189" t="str">
        <f>VLOOKUP(E189,Sheet4!$A$3:$N$153,5,FALSE)</f>
        <v>KATBR001</v>
      </c>
      <c r="I189" s="16">
        <v>2</v>
      </c>
      <c r="J189" s="1">
        <v>2</v>
      </c>
      <c r="K189" t="s">
        <v>465</v>
      </c>
      <c r="L189" t="s">
        <v>465</v>
      </c>
      <c r="M189" s="36">
        <v>45580</v>
      </c>
      <c r="O189" t="s">
        <v>465</v>
      </c>
    </row>
    <row r="190" spans="2:15" x14ac:dyDescent="0.25">
      <c r="B190">
        <v>172</v>
      </c>
      <c r="C190">
        <v>11512</v>
      </c>
      <c r="D190" t="s">
        <v>649</v>
      </c>
      <c r="E190" s="1" t="s">
        <v>133</v>
      </c>
      <c r="F190" t="str">
        <f>VLOOKUP(E190,Sheet4!$A$3:$N$153,4,FALSE)</f>
        <v>PONK3007240021</v>
      </c>
      <c r="G190" t="s">
        <v>506</v>
      </c>
      <c r="H190" t="str">
        <f>VLOOKUP(E190,Sheet4!$A$3:$N$153,5,FALSE)</f>
        <v>KATBR001</v>
      </c>
      <c r="I190" s="16">
        <v>1</v>
      </c>
      <c r="J190" s="1">
        <v>2</v>
      </c>
      <c r="K190" t="s">
        <v>465</v>
      </c>
      <c r="L190" t="s">
        <v>465</v>
      </c>
      <c r="M190" s="36">
        <v>45580</v>
      </c>
      <c r="O190" t="s">
        <v>465</v>
      </c>
    </row>
    <row r="191" spans="2:15" x14ac:dyDescent="0.25">
      <c r="B191">
        <v>173</v>
      </c>
      <c r="C191">
        <v>11512</v>
      </c>
      <c r="D191" t="s">
        <v>649</v>
      </c>
      <c r="E191" s="1" t="s">
        <v>133</v>
      </c>
      <c r="F191" t="str">
        <f>VLOOKUP(E191,Sheet4!$A$3:$N$153,4,FALSE)</f>
        <v>PONK3007240021</v>
      </c>
      <c r="G191" t="s">
        <v>506</v>
      </c>
      <c r="H191" t="str">
        <f>VLOOKUP(E191,Sheet4!$A$3:$N$153,5,FALSE)</f>
        <v>KATBR001</v>
      </c>
      <c r="I191" s="16">
        <v>1</v>
      </c>
      <c r="J191" s="1">
        <v>2</v>
      </c>
      <c r="K191" t="s">
        <v>465</v>
      </c>
      <c r="L191" t="s">
        <v>465</v>
      </c>
      <c r="M191" s="36">
        <v>45580</v>
      </c>
      <c r="O191" t="s">
        <v>465</v>
      </c>
    </row>
    <row r="192" spans="2:15" x14ac:dyDescent="0.25">
      <c r="B192">
        <v>174</v>
      </c>
      <c r="C192">
        <v>11512</v>
      </c>
      <c r="D192" t="s">
        <v>649</v>
      </c>
      <c r="E192" s="1" t="s">
        <v>71</v>
      </c>
      <c r="F192" t="str">
        <f>VLOOKUP(E192,Sheet4!$A$3:$N$153,4,FALSE)</f>
        <v>PONK3007240023</v>
      </c>
      <c r="G192" t="s">
        <v>506</v>
      </c>
      <c r="H192" t="str">
        <f>VLOOKUP(E192,Sheet4!$A$3:$N$153,5,FALSE)</f>
        <v>KATBR001</v>
      </c>
      <c r="I192" s="16">
        <v>1</v>
      </c>
      <c r="J192" s="1">
        <v>2</v>
      </c>
      <c r="K192" t="s">
        <v>465</v>
      </c>
      <c r="L192" t="s">
        <v>465</v>
      </c>
      <c r="M192" s="36">
        <v>45580</v>
      </c>
      <c r="O192" t="s">
        <v>465</v>
      </c>
    </row>
    <row r="193" spans="2:15" x14ac:dyDescent="0.25">
      <c r="B193">
        <v>175</v>
      </c>
      <c r="C193">
        <v>11512</v>
      </c>
      <c r="D193" t="s">
        <v>649</v>
      </c>
      <c r="E193" s="1" t="s">
        <v>74</v>
      </c>
      <c r="F193" t="str">
        <f>VLOOKUP(E193,Sheet4!$A$3:$N$153,4,FALSE)</f>
        <v>PONK3007240024</v>
      </c>
      <c r="G193" t="s">
        <v>506</v>
      </c>
      <c r="H193" t="str">
        <f>VLOOKUP(E193,Sheet4!$A$3:$N$153,5,FALSE)</f>
        <v>KATBR001</v>
      </c>
      <c r="I193" s="16">
        <v>1</v>
      </c>
      <c r="J193" s="1">
        <v>2</v>
      </c>
      <c r="K193" t="s">
        <v>465</v>
      </c>
      <c r="L193" t="s">
        <v>465</v>
      </c>
      <c r="M193" s="36">
        <v>45580</v>
      </c>
      <c r="O193" t="s">
        <v>465</v>
      </c>
    </row>
    <row r="194" spans="2:15" x14ac:dyDescent="0.25">
      <c r="B194">
        <v>176</v>
      </c>
      <c r="C194">
        <v>11512</v>
      </c>
      <c r="D194" t="s">
        <v>649</v>
      </c>
      <c r="E194" s="1" t="s">
        <v>369</v>
      </c>
      <c r="F194" t="str">
        <f>VLOOKUP(E194,Sheet4!$A$3:$N$153,4,FALSE)</f>
        <v>PONK3007240025</v>
      </c>
      <c r="G194" t="s">
        <v>506</v>
      </c>
      <c r="H194" t="str">
        <f>VLOOKUP(E194,Sheet4!$A$3:$N$153,5,FALSE)</f>
        <v>KATBR002</v>
      </c>
      <c r="I194" s="16">
        <v>1</v>
      </c>
      <c r="J194" s="1">
        <v>18</v>
      </c>
      <c r="K194" t="s">
        <v>465</v>
      </c>
      <c r="L194" t="s">
        <v>465</v>
      </c>
      <c r="M194" s="36">
        <v>45580</v>
      </c>
      <c r="O194" t="s">
        <v>465</v>
      </c>
    </row>
    <row r="195" spans="2:15" x14ac:dyDescent="0.25">
      <c r="B195">
        <v>177</v>
      </c>
      <c r="C195">
        <v>11512</v>
      </c>
      <c r="D195" t="s">
        <v>649</v>
      </c>
      <c r="E195" s="1" t="s">
        <v>370</v>
      </c>
      <c r="F195" t="str">
        <f>VLOOKUP(E195,Sheet4!$A$3:$N$153,4,FALSE)</f>
        <v>PONK3007240026</v>
      </c>
      <c r="G195" t="s">
        <v>506</v>
      </c>
      <c r="H195" t="str">
        <f>VLOOKUP(E195,Sheet4!$A$3:$N$153,5,FALSE)</f>
        <v>KATBR002</v>
      </c>
      <c r="I195" s="16">
        <v>1</v>
      </c>
      <c r="J195" s="1">
        <v>18</v>
      </c>
      <c r="K195" t="s">
        <v>465</v>
      </c>
      <c r="L195" t="s">
        <v>465</v>
      </c>
      <c r="M195" s="36">
        <v>45580</v>
      </c>
      <c r="O195" t="s">
        <v>465</v>
      </c>
    </row>
    <row r="196" spans="2:15" x14ac:dyDescent="0.25">
      <c r="B196">
        <v>178</v>
      </c>
      <c r="C196">
        <v>11512</v>
      </c>
      <c r="D196" t="s">
        <v>649</v>
      </c>
      <c r="E196" s="14" t="s">
        <v>249</v>
      </c>
      <c r="F196" t="str">
        <f>VLOOKUP(E196,Sheet4!$A$3:$N$153,4,FALSE)</f>
        <v>PONK3007240028</v>
      </c>
      <c r="G196" t="s">
        <v>506</v>
      </c>
      <c r="H196" t="str">
        <f>VLOOKUP(E196,Sheet4!$A$3:$N$153,5,FALSE)</f>
        <v>KATBR002</v>
      </c>
      <c r="I196" s="16">
        <v>2</v>
      </c>
      <c r="J196" s="14">
        <v>2</v>
      </c>
      <c r="K196" t="s">
        <v>465</v>
      </c>
      <c r="L196" t="s">
        <v>465</v>
      </c>
      <c r="M196" s="36">
        <v>45580</v>
      </c>
      <c r="O196" t="s">
        <v>465</v>
      </c>
    </row>
    <row r="197" spans="2:15" x14ac:dyDescent="0.25">
      <c r="B197">
        <v>179</v>
      </c>
      <c r="C197">
        <v>11512</v>
      </c>
      <c r="D197" t="s">
        <v>649</v>
      </c>
      <c r="E197" s="5" t="s">
        <v>409</v>
      </c>
      <c r="F197" t="str">
        <f>VLOOKUP(E197,Sheet4!$A$3:$N$153,4,FALSE)</f>
        <v>PONK3007240029</v>
      </c>
      <c r="G197" t="s">
        <v>506</v>
      </c>
      <c r="H197" t="str">
        <f>VLOOKUP(E197,Sheet4!$A$3:$N$153,5,FALSE)</f>
        <v>KATBR002</v>
      </c>
      <c r="I197" s="16">
        <v>1</v>
      </c>
      <c r="J197" s="5">
        <v>1</v>
      </c>
      <c r="K197" t="s">
        <v>465</v>
      </c>
      <c r="L197" t="s">
        <v>465</v>
      </c>
      <c r="M197" s="36">
        <v>45580</v>
      </c>
      <c r="O197" t="s">
        <v>465</v>
      </c>
    </row>
    <row r="198" spans="2:15" x14ac:dyDescent="0.25">
      <c r="B198">
        <v>180</v>
      </c>
      <c r="C198">
        <v>11512</v>
      </c>
      <c r="D198" t="s">
        <v>649</v>
      </c>
      <c r="E198" s="1" t="s">
        <v>214</v>
      </c>
      <c r="F198" t="str">
        <f>VLOOKUP(E198,Sheet4!$A$3:$N$153,4,FALSE)</f>
        <v>PONK3007240030</v>
      </c>
      <c r="G198" t="s">
        <v>506</v>
      </c>
      <c r="H198" t="str">
        <f>VLOOKUP(E198,Sheet4!$A$3:$N$153,5,FALSE)</f>
        <v>KATBR002</v>
      </c>
      <c r="I198" s="16">
        <v>1</v>
      </c>
      <c r="J198" s="1">
        <v>11</v>
      </c>
      <c r="K198" t="s">
        <v>465</v>
      </c>
      <c r="L198" t="s">
        <v>465</v>
      </c>
      <c r="M198" s="36">
        <v>45580</v>
      </c>
      <c r="O198" t="s">
        <v>465</v>
      </c>
    </row>
    <row r="199" spans="2:15" x14ac:dyDescent="0.25">
      <c r="B199">
        <v>181</v>
      </c>
      <c r="C199">
        <v>11512</v>
      </c>
      <c r="D199" t="s">
        <v>649</v>
      </c>
      <c r="E199" s="1" t="s">
        <v>214</v>
      </c>
      <c r="F199" t="str">
        <f>VLOOKUP(E199,Sheet4!$A$3:$N$153,4,FALSE)</f>
        <v>PONK3007240030</v>
      </c>
      <c r="G199" t="s">
        <v>506</v>
      </c>
      <c r="H199" t="str">
        <f>VLOOKUP(E199,Sheet4!$A$3:$N$153,5,FALSE)</f>
        <v>KATBR002</v>
      </c>
      <c r="I199" s="16">
        <v>1</v>
      </c>
      <c r="J199" s="1">
        <v>11</v>
      </c>
      <c r="K199" t="s">
        <v>465</v>
      </c>
      <c r="L199" t="s">
        <v>465</v>
      </c>
      <c r="M199" s="36">
        <v>45580</v>
      </c>
      <c r="O199" t="s">
        <v>465</v>
      </c>
    </row>
    <row r="200" spans="2:15" x14ac:dyDescent="0.25">
      <c r="B200">
        <v>182</v>
      </c>
      <c r="C200">
        <v>11512</v>
      </c>
      <c r="D200" t="s">
        <v>649</v>
      </c>
      <c r="E200" s="1" t="s">
        <v>207</v>
      </c>
      <c r="F200" t="str">
        <f>VLOOKUP(E200,Sheet4!$A$3:$N$153,4,FALSE)</f>
        <v>PONK3007240035</v>
      </c>
      <c r="G200" t="s">
        <v>506</v>
      </c>
      <c r="H200" t="str">
        <f>VLOOKUP(E200,Sheet4!$A$3:$N$153,5,FALSE)</f>
        <v>KATBR002</v>
      </c>
      <c r="I200" s="16">
        <v>1</v>
      </c>
      <c r="J200" s="1">
        <v>11</v>
      </c>
      <c r="K200" t="s">
        <v>465</v>
      </c>
      <c r="L200" t="s">
        <v>465</v>
      </c>
      <c r="M200" s="36">
        <v>45580</v>
      </c>
      <c r="O200" t="s">
        <v>465</v>
      </c>
    </row>
    <row r="201" spans="2:15" x14ac:dyDescent="0.25">
      <c r="B201">
        <v>183</v>
      </c>
      <c r="C201">
        <v>11512</v>
      </c>
      <c r="D201" t="s">
        <v>649</v>
      </c>
      <c r="E201" s="1" t="s">
        <v>207</v>
      </c>
      <c r="F201" t="str">
        <f>VLOOKUP(E201,Sheet4!$A$3:$N$153,4,FALSE)</f>
        <v>PONK3007240035</v>
      </c>
      <c r="G201" t="s">
        <v>506</v>
      </c>
      <c r="H201" t="str">
        <f>VLOOKUP(E201,Sheet4!$A$3:$N$153,5,FALSE)</f>
        <v>KATBR002</v>
      </c>
      <c r="I201" s="16">
        <v>1</v>
      </c>
      <c r="J201" s="1">
        <v>11</v>
      </c>
      <c r="K201" t="s">
        <v>465</v>
      </c>
      <c r="L201" t="s">
        <v>465</v>
      </c>
      <c r="M201" s="36">
        <v>45580</v>
      </c>
      <c r="O201" t="s">
        <v>465</v>
      </c>
    </row>
    <row r="202" spans="2:15" x14ac:dyDescent="0.25">
      <c r="B202">
        <v>184</v>
      </c>
      <c r="C202">
        <v>11512</v>
      </c>
      <c r="D202" t="s">
        <v>649</v>
      </c>
      <c r="E202" s="1" t="s">
        <v>183</v>
      </c>
      <c r="F202" t="str">
        <f>VLOOKUP(E202,Sheet4!$A$3:$N$153,4,FALSE)</f>
        <v>PONK3007240037</v>
      </c>
      <c r="G202" t="s">
        <v>506</v>
      </c>
      <c r="H202" t="str">
        <f>VLOOKUP(E202,Sheet4!$A$3:$N$153,5,FALSE)</f>
        <v>KATBR002</v>
      </c>
      <c r="I202" s="16">
        <v>1</v>
      </c>
      <c r="J202" s="1">
        <v>2</v>
      </c>
      <c r="K202" t="s">
        <v>465</v>
      </c>
      <c r="L202" t="s">
        <v>465</v>
      </c>
      <c r="M202" s="36">
        <v>45580</v>
      </c>
      <c r="O202" t="s">
        <v>465</v>
      </c>
    </row>
    <row r="203" spans="2:15" x14ac:dyDescent="0.25">
      <c r="B203">
        <v>185</v>
      </c>
      <c r="C203">
        <v>11512</v>
      </c>
      <c r="D203" t="s">
        <v>649</v>
      </c>
      <c r="E203" s="1" t="s">
        <v>183</v>
      </c>
      <c r="F203" t="str">
        <f>VLOOKUP(E203,Sheet4!$A$3:$N$153,4,FALSE)</f>
        <v>PONK3007240037</v>
      </c>
      <c r="G203" t="s">
        <v>506</v>
      </c>
      <c r="H203" t="str">
        <f>VLOOKUP(E203,Sheet4!$A$3:$N$153,5,FALSE)</f>
        <v>KATBR002</v>
      </c>
      <c r="I203" s="16">
        <v>1</v>
      </c>
      <c r="J203" s="1">
        <v>2</v>
      </c>
      <c r="K203" t="s">
        <v>465</v>
      </c>
      <c r="L203" t="s">
        <v>465</v>
      </c>
      <c r="M203" s="36">
        <v>45580</v>
      </c>
      <c r="O203" t="s">
        <v>465</v>
      </c>
    </row>
    <row r="204" spans="2:15" x14ac:dyDescent="0.25">
      <c r="B204">
        <v>186</v>
      </c>
      <c r="C204">
        <v>11512</v>
      </c>
      <c r="D204" t="s">
        <v>649</v>
      </c>
      <c r="E204" s="1" t="s">
        <v>211</v>
      </c>
      <c r="F204" t="str">
        <f>VLOOKUP(E204,Sheet4!$A$3:$N$153,4,FALSE)</f>
        <v>PONK3007240039</v>
      </c>
      <c r="G204" t="s">
        <v>506</v>
      </c>
      <c r="H204" t="str">
        <f>VLOOKUP(E204,Sheet4!$A$3:$N$153,5,FALSE)</f>
        <v>KATBR002</v>
      </c>
      <c r="I204" s="16">
        <v>1</v>
      </c>
      <c r="J204" s="1">
        <v>1</v>
      </c>
      <c r="K204" t="s">
        <v>465</v>
      </c>
      <c r="L204" t="s">
        <v>465</v>
      </c>
      <c r="M204" s="36">
        <v>45580</v>
      </c>
      <c r="O204" t="s">
        <v>465</v>
      </c>
    </row>
    <row r="205" spans="2:15" x14ac:dyDescent="0.25">
      <c r="B205">
        <v>187</v>
      </c>
      <c r="C205">
        <v>11512</v>
      </c>
      <c r="D205" t="s">
        <v>649</v>
      </c>
      <c r="E205" s="1" t="s">
        <v>211</v>
      </c>
      <c r="F205" t="str">
        <f>VLOOKUP(E205,Sheet4!$A$3:$N$153,4,FALSE)</f>
        <v>PONK3007240039</v>
      </c>
      <c r="G205" t="s">
        <v>506</v>
      </c>
      <c r="H205" t="str">
        <f>VLOOKUP(E205,Sheet4!$A$3:$N$153,5,FALSE)</f>
        <v>KATBR002</v>
      </c>
      <c r="I205" s="16">
        <v>1</v>
      </c>
      <c r="J205" s="1">
        <v>1</v>
      </c>
      <c r="K205" t="s">
        <v>465</v>
      </c>
      <c r="L205" t="s">
        <v>465</v>
      </c>
      <c r="M205" s="36">
        <v>45580</v>
      </c>
      <c r="O205" t="s">
        <v>465</v>
      </c>
    </row>
    <row r="206" spans="2:15" x14ac:dyDescent="0.25">
      <c r="B206">
        <v>188</v>
      </c>
      <c r="C206">
        <v>11512</v>
      </c>
      <c r="D206" t="s">
        <v>649</v>
      </c>
      <c r="E206" s="1" t="s">
        <v>99</v>
      </c>
      <c r="F206" t="str">
        <f>VLOOKUP(E206,Sheet4!$A$3:$N$153,4,FALSE)</f>
        <v>PONK3007240041</v>
      </c>
      <c r="G206" t="s">
        <v>506</v>
      </c>
      <c r="H206" t="str">
        <f>VLOOKUP(E206,Sheet4!$A$3:$N$153,5,FALSE)</f>
        <v>KATBR001</v>
      </c>
      <c r="I206" s="16">
        <v>1</v>
      </c>
      <c r="J206" s="1">
        <v>2</v>
      </c>
      <c r="K206" t="s">
        <v>465</v>
      </c>
      <c r="L206" t="s">
        <v>465</v>
      </c>
      <c r="M206" s="36">
        <v>45580</v>
      </c>
      <c r="O206" t="s">
        <v>465</v>
      </c>
    </row>
    <row r="207" spans="2:15" x14ac:dyDescent="0.25">
      <c r="B207">
        <v>189</v>
      </c>
      <c r="C207">
        <v>11512</v>
      </c>
      <c r="D207" t="s">
        <v>649</v>
      </c>
      <c r="E207" s="1" t="s">
        <v>99</v>
      </c>
      <c r="F207" t="str">
        <f>VLOOKUP(E207,Sheet4!$A$3:$N$153,4,FALSE)</f>
        <v>PONK3007240041</v>
      </c>
      <c r="G207" t="s">
        <v>506</v>
      </c>
      <c r="H207" t="str">
        <f>VLOOKUP(E207,Sheet4!$A$3:$N$153,5,FALSE)</f>
        <v>KATBR001</v>
      </c>
      <c r="I207" s="16">
        <v>3</v>
      </c>
      <c r="J207" s="1">
        <v>2</v>
      </c>
      <c r="K207" t="s">
        <v>465</v>
      </c>
      <c r="L207" t="s">
        <v>465</v>
      </c>
      <c r="M207" s="36">
        <v>45580</v>
      </c>
      <c r="O207" t="s">
        <v>465</v>
      </c>
    </row>
    <row r="208" spans="2:15" x14ac:dyDescent="0.25">
      <c r="B208">
        <v>190</v>
      </c>
      <c r="C208">
        <v>11512</v>
      </c>
      <c r="D208" t="s">
        <v>649</v>
      </c>
      <c r="E208" s="1" t="s">
        <v>99</v>
      </c>
      <c r="F208" t="str">
        <f>VLOOKUP(E208,Sheet4!$A$3:$N$153,4,FALSE)</f>
        <v>PONK3007240041</v>
      </c>
      <c r="G208" t="s">
        <v>506</v>
      </c>
      <c r="H208" t="str">
        <f>VLOOKUP(E208,Sheet4!$A$3:$N$153,5,FALSE)</f>
        <v>KATBR001</v>
      </c>
      <c r="I208" s="16">
        <v>1</v>
      </c>
      <c r="J208" s="1">
        <v>2</v>
      </c>
      <c r="K208" t="s">
        <v>465</v>
      </c>
      <c r="L208" t="s">
        <v>465</v>
      </c>
      <c r="M208" s="36">
        <v>45580</v>
      </c>
      <c r="O208" t="s">
        <v>465</v>
      </c>
    </row>
    <row r="209" spans="2:15" x14ac:dyDescent="0.25">
      <c r="B209">
        <v>191</v>
      </c>
      <c r="C209">
        <v>11512</v>
      </c>
      <c r="D209" t="s">
        <v>649</v>
      </c>
      <c r="E209" s="1" t="s">
        <v>99</v>
      </c>
      <c r="F209" t="str">
        <f>VLOOKUP(E209,Sheet4!$A$3:$N$153,4,FALSE)</f>
        <v>PONK3007240041</v>
      </c>
      <c r="G209" t="s">
        <v>506</v>
      </c>
      <c r="H209" t="str">
        <f>VLOOKUP(E209,Sheet4!$A$3:$N$153,5,FALSE)</f>
        <v>KATBR001</v>
      </c>
      <c r="I209" s="16">
        <v>3</v>
      </c>
      <c r="J209" s="1">
        <v>2</v>
      </c>
      <c r="K209" t="s">
        <v>465</v>
      </c>
      <c r="L209" t="s">
        <v>465</v>
      </c>
      <c r="M209" s="36">
        <v>45580</v>
      </c>
      <c r="O209" t="s">
        <v>465</v>
      </c>
    </row>
    <row r="210" spans="2:15" x14ac:dyDescent="0.25">
      <c r="B210">
        <v>192</v>
      </c>
      <c r="C210">
        <v>11512</v>
      </c>
      <c r="D210" t="s">
        <v>649</v>
      </c>
      <c r="E210" s="1" t="s">
        <v>99</v>
      </c>
      <c r="F210" t="str">
        <f>VLOOKUP(E210,Sheet4!$A$3:$N$153,4,FALSE)</f>
        <v>PONK3007240041</v>
      </c>
      <c r="G210" t="s">
        <v>506</v>
      </c>
      <c r="H210" t="str">
        <f>VLOOKUP(E210,Sheet4!$A$3:$N$153,5,FALSE)</f>
        <v>KATBR001</v>
      </c>
      <c r="I210" s="16">
        <v>1</v>
      </c>
      <c r="J210" s="1">
        <v>2</v>
      </c>
      <c r="K210" t="s">
        <v>465</v>
      </c>
      <c r="L210" t="s">
        <v>465</v>
      </c>
      <c r="M210" s="36">
        <v>45580</v>
      </c>
      <c r="O210" t="s">
        <v>465</v>
      </c>
    </row>
    <row r="211" spans="2:15" x14ac:dyDescent="0.25">
      <c r="B211">
        <v>193</v>
      </c>
      <c r="C211">
        <v>11512</v>
      </c>
      <c r="D211" t="s">
        <v>649</v>
      </c>
      <c r="E211" s="1" t="s">
        <v>99</v>
      </c>
      <c r="F211" t="str">
        <f>VLOOKUP(E211,Sheet4!$A$3:$N$153,4,FALSE)</f>
        <v>PONK3007240041</v>
      </c>
      <c r="G211" t="s">
        <v>506</v>
      </c>
      <c r="H211" t="str">
        <f>VLOOKUP(E211,Sheet4!$A$3:$N$153,5,FALSE)</f>
        <v>KATBR001</v>
      </c>
      <c r="I211" s="16">
        <v>1</v>
      </c>
      <c r="J211" s="1">
        <v>2</v>
      </c>
      <c r="K211" t="s">
        <v>465</v>
      </c>
      <c r="L211" t="s">
        <v>465</v>
      </c>
      <c r="M211" s="36">
        <v>45580</v>
      </c>
      <c r="O211" t="s">
        <v>465</v>
      </c>
    </row>
    <row r="212" spans="2:15" x14ac:dyDescent="0.25">
      <c r="B212">
        <v>194</v>
      </c>
      <c r="C212">
        <v>11512</v>
      </c>
      <c r="D212" t="s">
        <v>649</v>
      </c>
      <c r="E212" s="1" t="s">
        <v>96</v>
      </c>
      <c r="F212" t="str">
        <f>VLOOKUP(E212,Sheet4!$A$3:$N$153,4,FALSE)</f>
        <v>PONK3007240043</v>
      </c>
      <c r="G212" t="s">
        <v>506</v>
      </c>
      <c r="H212" t="str">
        <f>VLOOKUP(E212,Sheet4!$A$3:$N$153,5,FALSE)</f>
        <v>KATBR001</v>
      </c>
      <c r="I212" s="16">
        <v>1</v>
      </c>
      <c r="J212" s="1">
        <v>2</v>
      </c>
      <c r="K212" t="s">
        <v>465</v>
      </c>
      <c r="L212" t="s">
        <v>465</v>
      </c>
      <c r="M212" s="36">
        <v>45580</v>
      </c>
      <c r="O212" t="s">
        <v>465</v>
      </c>
    </row>
    <row r="213" spans="2:15" x14ac:dyDescent="0.25">
      <c r="B213">
        <v>195</v>
      </c>
      <c r="C213">
        <v>11512</v>
      </c>
      <c r="D213" t="s">
        <v>649</v>
      </c>
      <c r="E213" s="1" t="s">
        <v>62</v>
      </c>
      <c r="F213" t="str">
        <f>VLOOKUP(E213,Sheet4!$A$3:$N$153,4,FALSE)</f>
        <v>PONK3007240046</v>
      </c>
      <c r="G213" t="s">
        <v>506</v>
      </c>
      <c r="H213" t="str">
        <f>VLOOKUP(E213,Sheet4!$A$3:$N$153,5,FALSE)</f>
        <v>KATBR001</v>
      </c>
      <c r="I213" s="16">
        <v>1</v>
      </c>
      <c r="J213" s="1">
        <v>17</v>
      </c>
      <c r="K213" t="s">
        <v>465</v>
      </c>
      <c r="L213" t="s">
        <v>465</v>
      </c>
      <c r="M213" s="36">
        <v>45580</v>
      </c>
      <c r="O213" t="s">
        <v>465</v>
      </c>
    </row>
    <row r="214" spans="2:15" x14ac:dyDescent="0.25">
      <c r="B214">
        <v>196</v>
      </c>
      <c r="C214">
        <v>11512</v>
      </c>
      <c r="D214" t="s">
        <v>649</v>
      </c>
      <c r="E214" s="2" t="s">
        <v>58</v>
      </c>
      <c r="F214" t="str">
        <f>VLOOKUP(E214,Sheet4!$A$3:$N$153,4,FALSE)</f>
        <v>PONK3007240049</v>
      </c>
      <c r="G214" t="s">
        <v>506</v>
      </c>
      <c r="H214" t="str">
        <f>VLOOKUP(E214,Sheet4!$A$3:$N$153,5,FALSE)</f>
        <v>KATBR001</v>
      </c>
      <c r="I214" s="20">
        <v>4</v>
      </c>
      <c r="J214" s="2">
        <v>17</v>
      </c>
      <c r="K214" t="s">
        <v>465</v>
      </c>
      <c r="L214" t="s">
        <v>465</v>
      </c>
      <c r="M214" s="36">
        <v>45580</v>
      </c>
      <c r="O214" t="s">
        <v>465</v>
      </c>
    </row>
    <row r="215" spans="2:15" x14ac:dyDescent="0.25">
      <c r="B215">
        <v>197</v>
      </c>
      <c r="C215">
        <v>11512</v>
      </c>
      <c r="D215" t="s">
        <v>649</v>
      </c>
      <c r="E215" s="1" t="s">
        <v>58</v>
      </c>
      <c r="F215" t="str">
        <f>VLOOKUP(E215,Sheet4!$A$3:$N$153,4,FALSE)</f>
        <v>PONK3007240049</v>
      </c>
      <c r="G215" t="s">
        <v>506</v>
      </c>
      <c r="H215" t="str">
        <f>VLOOKUP(E215,Sheet4!$A$3:$N$153,5,FALSE)</f>
        <v>KATBR001</v>
      </c>
      <c r="I215" s="16">
        <v>1</v>
      </c>
      <c r="J215" s="1">
        <v>17</v>
      </c>
      <c r="K215" t="s">
        <v>465</v>
      </c>
      <c r="L215" t="s">
        <v>465</v>
      </c>
      <c r="M215" s="36">
        <v>45580</v>
      </c>
      <c r="O215" t="s">
        <v>465</v>
      </c>
    </row>
    <row r="216" spans="2:15" x14ac:dyDescent="0.25">
      <c r="B216">
        <v>198</v>
      </c>
      <c r="C216">
        <v>11512</v>
      </c>
      <c r="D216" t="s">
        <v>649</v>
      </c>
      <c r="E216" s="1" t="s">
        <v>58</v>
      </c>
      <c r="F216" t="str">
        <f>VLOOKUP(E216,Sheet4!$A$3:$N$153,4,FALSE)</f>
        <v>PONK3007240049</v>
      </c>
      <c r="G216" t="s">
        <v>506</v>
      </c>
      <c r="H216" t="str">
        <f>VLOOKUP(E216,Sheet4!$A$3:$N$153,5,FALSE)</f>
        <v>KATBR001</v>
      </c>
      <c r="I216" s="16">
        <v>1</v>
      </c>
      <c r="J216" s="1">
        <v>17</v>
      </c>
      <c r="K216" t="s">
        <v>465</v>
      </c>
      <c r="L216" t="s">
        <v>465</v>
      </c>
      <c r="M216" s="36">
        <v>45580</v>
      </c>
      <c r="O216" t="s">
        <v>465</v>
      </c>
    </row>
    <row r="217" spans="2:15" x14ac:dyDescent="0.25">
      <c r="B217">
        <v>199</v>
      </c>
      <c r="C217">
        <v>11512</v>
      </c>
      <c r="D217" t="s">
        <v>649</v>
      </c>
      <c r="E217" s="1" t="s">
        <v>58</v>
      </c>
      <c r="F217" t="str">
        <f>VLOOKUP(E217,Sheet4!$A$3:$N$153,4,FALSE)</f>
        <v>PONK3007240049</v>
      </c>
      <c r="G217" t="s">
        <v>506</v>
      </c>
      <c r="H217" t="str">
        <f>VLOOKUP(E217,Sheet4!$A$3:$N$153,5,FALSE)</f>
        <v>KATBR001</v>
      </c>
      <c r="I217" s="16">
        <v>1</v>
      </c>
      <c r="J217" s="1">
        <v>17</v>
      </c>
      <c r="K217" t="s">
        <v>465</v>
      </c>
      <c r="L217" t="s">
        <v>465</v>
      </c>
      <c r="M217" s="36">
        <v>45580</v>
      </c>
      <c r="O217" t="s">
        <v>465</v>
      </c>
    </row>
    <row r="218" spans="2:15" x14ac:dyDescent="0.25">
      <c r="B218">
        <v>200</v>
      </c>
      <c r="C218">
        <v>11512</v>
      </c>
      <c r="D218" t="s">
        <v>649</v>
      </c>
      <c r="E218" s="1" t="s">
        <v>58</v>
      </c>
      <c r="F218" t="str">
        <f>VLOOKUP(E218,Sheet4!$A$3:$N$153,4,FALSE)</f>
        <v>PONK3007240049</v>
      </c>
      <c r="G218" t="s">
        <v>506</v>
      </c>
      <c r="H218" t="str">
        <f>VLOOKUP(E218,Sheet4!$A$3:$N$153,5,FALSE)</f>
        <v>KATBR001</v>
      </c>
      <c r="I218" s="16">
        <v>1</v>
      </c>
      <c r="J218" s="1">
        <v>17</v>
      </c>
      <c r="K218" t="s">
        <v>465</v>
      </c>
      <c r="L218" t="s">
        <v>465</v>
      </c>
      <c r="M218" s="36">
        <v>45580</v>
      </c>
      <c r="O218" t="s">
        <v>465</v>
      </c>
    </row>
    <row r="219" spans="2:15" x14ac:dyDescent="0.25">
      <c r="B219">
        <v>201</v>
      </c>
      <c r="C219">
        <v>11512</v>
      </c>
      <c r="D219" t="s">
        <v>649</v>
      </c>
      <c r="E219" s="1" t="s">
        <v>58</v>
      </c>
      <c r="F219" t="str">
        <f>VLOOKUP(E219,Sheet4!$A$3:$N$153,4,FALSE)</f>
        <v>PONK3007240049</v>
      </c>
      <c r="G219" t="s">
        <v>506</v>
      </c>
      <c r="H219" t="str">
        <f>VLOOKUP(E219,Sheet4!$A$3:$N$153,5,FALSE)</f>
        <v>KATBR001</v>
      </c>
      <c r="I219" s="16">
        <v>1</v>
      </c>
      <c r="J219" s="1">
        <v>17</v>
      </c>
      <c r="K219" t="s">
        <v>465</v>
      </c>
      <c r="L219" t="s">
        <v>465</v>
      </c>
      <c r="M219" s="36">
        <v>45580</v>
      </c>
      <c r="O219" t="s">
        <v>465</v>
      </c>
    </row>
    <row r="220" spans="2:15" x14ac:dyDescent="0.25">
      <c r="B220">
        <v>202</v>
      </c>
      <c r="C220">
        <v>11512</v>
      </c>
      <c r="D220" t="s">
        <v>649</v>
      </c>
      <c r="E220" s="1" t="s">
        <v>312</v>
      </c>
      <c r="F220" t="str">
        <f>VLOOKUP(E220,Sheet4!$A$3:$N$153,4,FALSE)</f>
        <v>PONK3007240054</v>
      </c>
      <c r="G220" t="s">
        <v>506</v>
      </c>
      <c r="H220" t="str">
        <f>VLOOKUP(E220,Sheet4!$A$3:$N$153,5,FALSE)</f>
        <v>KATBR001</v>
      </c>
      <c r="I220" s="16">
        <v>1</v>
      </c>
      <c r="J220" s="1">
        <v>2</v>
      </c>
      <c r="K220" t="s">
        <v>465</v>
      </c>
      <c r="L220" t="s">
        <v>465</v>
      </c>
      <c r="M220" s="36">
        <v>45580</v>
      </c>
      <c r="O220" t="s">
        <v>465</v>
      </c>
    </row>
    <row r="221" spans="2:15" x14ac:dyDescent="0.25">
      <c r="B221">
        <v>203</v>
      </c>
      <c r="C221">
        <v>11512</v>
      </c>
      <c r="D221" t="s">
        <v>649</v>
      </c>
      <c r="E221" s="1" t="s">
        <v>129</v>
      </c>
      <c r="F221" t="str">
        <f>VLOOKUP(E221,Sheet4!$A$3:$N$153,4,FALSE)</f>
        <v>PONK3007240053</v>
      </c>
      <c r="G221" t="s">
        <v>506</v>
      </c>
      <c r="H221" t="str">
        <f>VLOOKUP(E221,Sheet4!$A$3:$N$153,5,FALSE)</f>
        <v>KATBR001</v>
      </c>
      <c r="I221" s="16">
        <v>1</v>
      </c>
      <c r="J221" s="1">
        <v>2</v>
      </c>
      <c r="K221" t="s">
        <v>465</v>
      </c>
      <c r="L221" t="s">
        <v>465</v>
      </c>
      <c r="M221" s="36">
        <v>45580</v>
      </c>
      <c r="O221" t="s">
        <v>465</v>
      </c>
    </row>
    <row r="222" spans="2:15" x14ac:dyDescent="0.25">
      <c r="B222">
        <v>204</v>
      </c>
      <c r="C222">
        <v>11512</v>
      </c>
      <c r="D222" t="s">
        <v>649</v>
      </c>
      <c r="E222" s="1" t="s">
        <v>168</v>
      </c>
      <c r="F222" t="str">
        <f>VLOOKUP(E222,Sheet4!$A$3:$N$153,4,FALSE)</f>
        <v>PONK3007240059</v>
      </c>
      <c r="G222" t="s">
        <v>506</v>
      </c>
      <c r="H222" t="str">
        <f>VLOOKUP(E222,Sheet4!$A$3:$N$153,5,FALSE)</f>
        <v>KATBR001</v>
      </c>
      <c r="I222" s="16">
        <v>1</v>
      </c>
      <c r="J222" s="1">
        <v>11</v>
      </c>
      <c r="K222" t="s">
        <v>465</v>
      </c>
      <c r="L222" t="s">
        <v>465</v>
      </c>
      <c r="M222" s="36">
        <v>45580</v>
      </c>
      <c r="O222" t="s">
        <v>465</v>
      </c>
    </row>
    <row r="223" spans="2:15" x14ac:dyDescent="0.25">
      <c r="B223">
        <v>205</v>
      </c>
      <c r="C223">
        <v>11512</v>
      </c>
      <c r="D223" t="s">
        <v>649</v>
      </c>
      <c r="E223" s="1" t="s">
        <v>168</v>
      </c>
      <c r="F223" t="str">
        <f>VLOOKUP(E223,Sheet4!$A$3:$N$153,4,FALSE)</f>
        <v>PONK3007240059</v>
      </c>
      <c r="G223" t="s">
        <v>506</v>
      </c>
      <c r="H223" t="str">
        <f>VLOOKUP(E223,Sheet4!$A$3:$N$153,5,FALSE)</f>
        <v>KATBR001</v>
      </c>
      <c r="I223" s="16">
        <v>1</v>
      </c>
      <c r="J223" s="1">
        <v>11</v>
      </c>
      <c r="K223" t="s">
        <v>465</v>
      </c>
      <c r="L223" t="s">
        <v>465</v>
      </c>
      <c r="M223" s="36">
        <v>45580</v>
      </c>
      <c r="O223" t="s">
        <v>465</v>
      </c>
    </row>
    <row r="224" spans="2:15" x14ac:dyDescent="0.25">
      <c r="B224">
        <v>206</v>
      </c>
      <c r="C224">
        <v>11512</v>
      </c>
      <c r="D224" t="s">
        <v>649</v>
      </c>
      <c r="E224" s="1" t="s">
        <v>262</v>
      </c>
      <c r="F224" t="str">
        <f>VLOOKUP(E224,Sheet4!$A$3:$N$153,4,FALSE)</f>
        <v>PONK3007240060</v>
      </c>
      <c r="G224" t="s">
        <v>506</v>
      </c>
      <c r="H224" t="str">
        <f>VLOOKUP(E224,Sheet4!$A$3:$N$153,5,FALSE)</f>
        <v>KATBR001</v>
      </c>
      <c r="I224" s="20">
        <v>1</v>
      </c>
      <c r="J224" s="1">
        <v>17</v>
      </c>
      <c r="K224" t="s">
        <v>465</v>
      </c>
      <c r="L224" t="s">
        <v>465</v>
      </c>
      <c r="M224" s="36">
        <v>45580</v>
      </c>
      <c r="O224" t="s">
        <v>465</v>
      </c>
    </row>
    <row r="225" spans="2:15" x14ac:dyDescent="0.25">
      <c r="B225">
        <v>207</v>
      </c>
      <c r="C225">
        <v>11512</v>
      </c>
      <c r="D225" t="s">
        <v>649</v>
      </c>
      <c r="E225" s="1" t="s">
        <v>262</v>
      </c>
      <c r="F225" t="str">
        <f>VLOOKUP(E225,Sheet4!$A$3:$N$153,4,FALSE)</f>
        <v>PONK3007240060</v>
      </c>
      <c r="G225" t="s">
        <v>506</v>
      </c>
      <c r="H225" t="str">
        <f>VLOOKUP(E225,Sheet4!$A$3:$N$153,5,FALSE)</f>
        <v>KATBR001</v>
      </c>
      <c r="I225" s="16">
        <v>1</v>
      </c>
      <c r="J225" s="1">
        <v>17</v>
      </c>
      <c r="K225" t="s">
        <v>465</v>
      </c>
      <c r="L225" t="s">
        <v>465</v>
      </c>
      <c r="M225" s="36">
        <v>45580</v>
      </c>
      <c r="O225" t="s">
        <v>465</v>
      </c>
    </row>
    <row r="226" spans="2:15" x14ac:dyDescent="0.25">
      <c r="B226">
        <v>208</v>
      </c>
      <c r="C226">
        <v>11512</v>
      </c>
      <c r="D226" t="s">
        <v>649</v>
      </c>
      <c r="E226" s="1" t="s">
        <v>316</v>
      </c>
      <c r="F226" t="str">
        <f>VLOOKUP(E226,Sheet4!$A$3:$N$153,4,FALSE)</f>
        <v>PONK3007240061</v>
      </c>
      <c r="G226" t="s">
        <v>506</v>
      </c>
      <c r="H226" t="str">
        <f>VLOOKUP(E226,Sheet4!$A$3:$N$153,5,FALSE)</f>
        <v>KATBR001</v>
      </c>
      <c r="I226" s="16">
        <v>2</v>
      </c>
      <c r="J226" s="1">
        <v>19</v>
      </c>
      <c r="K226" t="s">
        <v>465</v>
      </c>
      <c r="L226" t="s">
        <v>465</v>
      </c>
      <c r="M226" s="36">
        <v>45580</v>
      </c>
      <c r="O226" t="s">
        <v>465</v>
      </c>
    </row>
    <row r="227" spans="2:15" x14ac:dyDescent="0.25">
      <c r="B227">
        <v>209</v>
      </c>
      <c r="C227">
        <v>11512</v>
      </c>
      <c r="D227" t="s">
        <v>649</v>
      </c>
      <c r="E227" s="10" t="s">
        <v>230</v>
      </c>
      <c r="F227" t="str">
        <f>VLOOKUP(E227,Sheet4!$A$3:$N$153,4,FALSE)</f>
        <v>PONK3007240064</v>
      </c>
      <c r="G227" t="s">
        <v>506</v>
      </c>
      <c r="H227" t="str">
        <f>VLOOKUP(E227,Sheet4!$A$3:$N$153,5,FALSE)</f>
        <v>KATBR001</v>
      </c>
      <c r="I227" s="16">
        <v>1</v>
      </c>
      <c r="J227" s="10">
        <v>3</v>
      </c>
      <c r="K227" t="s">
        <v>465</v>
      </c>
      <c r="L227" t="s">
        <v>465</v>
      </c>
      <c r="M227" s="36">
        <v>45580</v>
      </c>
      <c r="O227" t="s">
        <v>465</v>
      </c>
    </row>
    <row r="228" spans="2:15" x14ac:dyDescent="0.25">
      <c r="B228">
        <v>210</v>
      </c>
      <c r="C228">
        <v>11512</v>
      </c>
      <c r="D228" t="s">
        <v>649</v>
      </c>
      <c r="E228" s="11" t="s">
        <v>227</v>
      </c>
      <c r="F228" t="str">
        <f>VLOOKUP(E228,Sheet4!$A$3:$N$153,4,FALSE)</f>
        <v>PONK3007240066</v>
      </c>
      <c r="G228" t="s">
        <v>506</v>
      </c>
      <c r="H228" t="str">
        <f>VLOOKUP(E228,Sheet4!$A$3:$N$153,5,FALSE)</f>
        <v>KATBR001</v>
      </c>
      <c r="I228" s="15">
        <v>1</v>
      </c>
      <c r="J228" s="11">
        <v>3</v>
      </c>
      <c r="K228" t="s">
        <v>465</v>
      </c>
      <c r="L228" t="s">
        <v>465</v>
      </c>
      <c r="M228" s="36">
        <v>45580</v>
      </c>
      <c r="O228" t="s">
        <v>465</v>
      </c>
    </row>
    <row r="229" spans="2:15" x14ac:dyDescent="0.25">
      <c r="B229">
        <v>211</v>
      </c>
      <c r="C229">
        <v>11512</v>
      </c>
      <c r="D229" t="s">
        <v>649</v>
      </c>
      <c r="E229" s="10" t="s">
        <v>227</v>
      </c>
      <c r="F229" t="str">
        <f>VLOOKUP(E229,Sheet4!$A$3:$N$153,4,FALSE)</f>
        <v>PONK3007240066</v>
      </c>
      <c r="G229" t="s">
        <v>506</v>
      </c>
      <c r="H229" t="str">
        <f>VLOOKUP(E229,Sheet4!$A$3:$N$153,5,FALSE)</f>
        <v>KATBR001</v>
      </c>
      <c r="I229" s="16">
        <v>1</v>
      </c>
      <c r="J229" s="10">
        <v>3</v>
      </c>
      <c r="K229" t="s">
        <v>465</v>
      </c>
      <c r="L229" t="s">
        <v>465</v>
      </c>
      <c r="M229" s="36">
        <v>45580</v>
      </c>
      <c r="O229" t="s">
        <v>465</v>
      </c>
    </row>
    <row r="230" spans="2:15" x14ac:dyDescent="0.25">
      <c r="B230">
        <v>212</v>
      </c>
      <c r="C230">
        <v>11512</v>
      </c>
      <c r="D230" t="s">
        <v>649</v>
      </c>
      <c r="E230" s="10" t="s">
        <v>225</v>
      </c>
      <c r="F230" t="str">
        <f>VLOOKUP(E230,Sheet4!$A$3:$N$153,4,FALSE)</f>
        <v>PONK3007240065</v>
      </c>
      <c r="G230" t="s">
        <v>506</v>
      </c>
      <c r="H230" t="str">
        <f>VLOOKUP(E230,Sheet4!$A$3:$N$153,5,FALSE)</f>
        <v>KATBR001</v>
      </c>
      <c r="I230" s="16">
        <v>1</v>
      </c>
      <c r="J230" s="10">
        <v>11</v>
      </c>
      <c r="K230" t="s">
        <v>465</v>
      </c>
      <c r="L230" t="s">
        <v>465</v>
      </c>
      <c r="M230" s="36">
        <v>45580</v>
      </c>
      <c r="O230" t="s">
        <v>465</v>
      </c>
    </row>
    <row r="231" spans="2:15" x14ac:dyDescent="0.25">
      <c r="B231">
        <v>213</v>
      </c>
      <c r="C231">
        <v>11512</v>
      </c>
      <c r="D231" t="s">
        <v>649</v>
      </c>
      <c r="E231" s="10" t="s">
        <v>225</v>
      </c>
      <c r="F231" t="str">
        <f>VLOOKUP(E231,Sheet4!$A$3:$N$153,4,FALSE)</f>
        <v>PONK3007240065</v>
      </c>
      <c r="G231" t="s">
        <v>506</v>
      </c>
      <c r="H231" t="str">
        <f>VLOOKUP(E231,Sheet4!$A$3:$N$153,5,FALSE)</f>
        <v>KATBR001</v>
      </c>
      <c r="I231" s="16">
        <v>1</v>
      </c>
      <c r="J231" s="10">
        <v>11</v>
      </c>
      <c r="K231" t="s">
        <v>465</v>
      </c>
      <c r="L231" t="s">
        <v>465</v>
      </c>
      <c r="M231" s="36">
        <v>45580</v>
      </c>
      <c r="O231" t="s">
        <v>465</v>
      </c>
    </row>
    <row r="232" spans="2:15" x14ac:dyDescent="0.25">
      <c r="B232">
        <v>214</v>
      </c>
      <c r="C232">
        <v>11512</v>
      </c>
      <c r="D232" t="s">
        <v>649</v>
      </c>
      <c r="E232" s="10" t="s">
        <v>225</v>
      </c>
      <c r="F232" t="str">
        <f>VLOOKUP(E232,Sheet4!$A$3:$N$153,4,FALSE)</f>
        <v>PONK3007240065</v>
      </c>
      <c r="G232" t="s">
        <v>506</v>
      </c>
      <c r="H232" t="str">
        <f>VLOOKUP(E232,Sheet4!$A$3:$N$153,5,FALSE)</f>
        <v>KATBR001</v>
      </c>
      <c r="I232" s="16">
        <v>1</v>
      </c>
      <c r="J232" s="10">
        <v>11</v>
      </c>
      <c r="K232" t="s">
        <v>465</v>
      </c>
      <c r="L232" t="s">
        <v>465</v>
      </c>
      <c r="M232" s="36">
        <v>45580</v>
      </c>
      <c r="O232" t="s">
        <v>465</v>
      </c>
    </row>
    <row r="233" spans="2:15" x14ac:dyDescent="0.25">
      <c r="B233">
        <v>215</v>
      </c>
      <c r="C233">
        <v>11512</v>
      </c>
      <c r="D233" t="s">
        <v>649</v>
      </c>
      <c r="E233" s="10" t="s">
        <v>225</v>
      </c>
      <c r="F233" t="str">
        <f>VLOOKUP(E233,Sheet4!$A$3:$N$153,4,FALSE)</f>
        <v>PONK3007240065</v>
      </c>
      <c r="G233" t="s">
        <v>506</v>
      </c>
      <c r="H233" t="str">
        <f>VLOOKUP(E233,Sheet4!$A$3:$N$153,5,FALSE)</f>
        <v>KATBR001</v>
      </c>
      <c r="I233" s="16">
        <v>1</v>
      </c>
      <c r="J233" s="10">
        <v>11</v>
      </c>
      <c r="K233" t="s">
        <v>465</v>
      </c>
      <c r="L233" t="s">
        <v>465</v>
      </c>
      <c r="M233" s="36">
        <v>45580</v>
      </c>
      <c r="O233" t="s">
        <v>465</v>
      </c>
    </row>
    <row r="234" spans="2:15" x14ac:dyDescent="0.25">
      <c r="B234">
        <v>216</v>
      </c>
      <c r="C234">
        <v>11512</v>
      </c>
      <c r="D234" t="s">
        <v>649</v>
      </c>
      <c r="E234" s="10" t="s">
        <v>225</v>
      </c>
      <c r="F234" t="str">
        <f>VLOOKUP(E234,Sheet4!$A$3:$N$153,4,FALSE)</f>
        <v>PONK3007240065</v>
      </c>
      <c r="G234" t="s">
        <v>506</v>
      </c>
      <c r="H234" t="str">
        <f>VLOOKUP(E234,Sheet4!$A$3:$N$153,5,FALSE)</f>
        <v>KATBR001</v>
      </c>
      <c r="I234" s="16">
        <v>1</v>
      </c>
      <c r="J234" s="10">
        <v>11</v>
      </c>
      <c r="K234" t="s">
        <v>465</v>
      </c>
      <c r="L234" t="s">
        <v>465</v>
      </c>
      <c r="M234" s="36">
        <v>45580</v>
      </c>
      <c r="O234" t="s">
        <v>465</v>
      </c>
    </row>
    <row r="235" spans="2:15" x14ac:dyDescent="0.25">
      <c r="B235">
        <v>217</v>
      </c>
      <c r="C235">
        <v>11512</v>
      </c>
      <c r="D235" t="s">
        <v>649</v>
      </c>
      <c r="E235" s="11" t="s">
        <v>223</v>
      </c>
      <c r="F235" t="str">
        <f>VLOOKUP(E235,Sheet4!$A$3:$N$153,4,FALSE)</f>
        <v>PONK3007240068</v>
      </c>
      <c r="G235" t="s">
        <v>506</v>
      </c>
      <c r="H235" t="str">
        <f>VLOOKUP(E235,Sheet4!$A$3:$N$153,5,FALSE)</f>
        <v>KATBR001</v>
      </c>
      <c r="I235" s="15">
        <v>2</v>
      </c>
      <c r="J235" s="11">
        <v>11</v>
      </c>
      <c r="K235" t="s">
        <v>465</v>
      </c>
      <c r="L235" t="s">
        <v>465</v>
      </c>
      <c r="M235" s="36">
        <v>45580</v>
      </c>
      <c r="O235" t="s">
        <v>465</v>
      </c>
    </row>
    <row r="236" spans="2:15" x14ac:dyDescent="0.25">
      <c r="B236">
        <v>218</v>
      </c>
      <c r="C236">
        <v>11512</v>
      </c>
      <c r="D236" t="s">
        <v>649</v>
      </c>
      <c r="E236" s="10" t="s">
        <v>223</v>
      </c>
      <c r="F236" t="str">
        <f>VLOOKUP(E236,Sheet4!$A$3:$N$153,4,FALSE)</f>
        <v>PONK3007240068</v>
      </c>
      <c r="G236" t="s">
        <v>506</v>
      </c>
      <c r="H236" t="str">
        <f>VLOOKUP(E236,Sheet4!$A$3:$N$153,5,FALSE)</f>
        <v>KATBR001</v>
      </c>
      <c r="I236" s="16">
        <v>1</v>
      </c>
      <c r="J236" s="10">
        <v>11</v>
      </c>
      <c r="K236" t="s">
        <v>465</v>
      </c>
      <c r="L236" t="s">
        <v>465</v>
      </c>
      <c r="M236" s="36">
        <v>45580</v>
      </c>
      <c r="O236" t="s">
        <v>465</v>
      </c>
    </row>
    <row r="237" spans="2:15" x14ac:dyDescent="0.25">
      <c r="B237">
        <v>219</v>
      </c>
      <c r="C237">
        <v>11512</v>
      </c>
      <c r="D237" t="s">
        <v>649</v>
      </c>
      <c r="E237" s="10" t="s">
        <v>223</v>
      </c>
      <c r="F237" t="str">
        <f>VLOOKUP(E237,Sheet4!$A$3:$N$153,4,FALSE)</f>
        <v>PONK3007240068</v>
      </c>
      <c r="G237" t="s">
        <v>506</v>
      </c>
      <c r="H237" t="str">
        <f>VLOOKUP(E237,Sheet4!$A$3:$N$153,5,FALSE)</f>
        <v>KATBR001</v>
      </c>
      <c r="I237" s="16">
        <v>1</v>
      </c>
      <c r="J237" s="10">
        <v>11</v>
      </c>
      <c r="K237" t="s">
        <v>465</v>
      </c>
      <c r="L237" t="s">
        <v>465</v>
      </c>
      <c r="M237" s="36">
        <v>45580</v>
      </c>
      <c r="O237" t="s">
        <v>465</v>
      </c>
    </row>
    <row r="238" spans="2:15" x14ac:dyDescent="0.25">
      <c r="B238">
        <v>220</v>
      </c>
      <c r="C238">
        <v>11512</v>
      </c>
      <c r="D238" t="s">
        <v>649</v>
      </c>
      <c r="E238" s="10" t="s">
        <v>223</v>
      </c>
      <c r="F238" t="str">
        <f>VLOOKUP(E238,Sheet4!$A$3:$N$153,4,FALSE)</f>
        <v>PONK3007240068</v>
      </c>
      <c r="G238" t="s">
        <v>506</v>
      </c>
      <c r="H238" t="str">
        <f>VLOOKUP(E238,Sheet4!$A$3:$N$153,5,FALSE)</f>
        <v>KATBR001</v>
      </c>
      <c r="I238" s="16">
        <v>2</v>
      </c>
      <c r="J238" s="10">
        <v>11</v>
      </c>
      <c r="K238" t="s">
        <v>465</v>
      </c>
      <c r="L238" t="s">
        <v>465</v>
      </c>
      <c r="M238" s="36">
        <v>45580</v>
      </c>
      <c r="O238" t="s">
        <v>465</v>
      </c>
    </row>
    <row r="239" spans="2:15" x14ac:dyDescent="0.25">
      <c r="B239">
        <v>221</v>
      </c>
      <c r="C239">
        <v>11512</v>
      </c>
      <c r="D239" t="s">
        <v>649</v>
      </c>
      <c r="E239" s="10" t="s">
        <v>223</v>
      </c>
      <c r="F239" t="str">
        <f>VLOOKUP(E239,Sheet4!$A$3:$N$153,4,FALSE)</f>
        <v>PONK3007240068</v>
      </c>
      <c r="G239" t="s">
        <v>506</v>
      </c>
      <c r="H239" t="str">
        <f>VLOOKUP(E239,Sheet4!$A$3:$N$153,5,FALSE)</f>
        <v>KATBR001</v>
      </c>
      <c r="I239" s="16">
        <v>1</v>
      </c>
      <c r="J239" s="10">
        <v>11</v>
      </c>
      <c r="K239" t="s">
        <v>465</v>
      </c>
      <c r="L239" t="s">
        <v>465</v>
      </c>
      <c r="M239" s="36">
        <v>45580</v>
      </c>
      <c r="O239" t="s">
        <v>465</v>
      </c>
    </row>
    <row r="240" spans="2:15" x14ac:dyDescent="0.25">
      <c r="B240">
        <v>222</v>
      </c>
      <c r="C240">
        <v>11512</v>
      </c>
      <c r="D240" t="s">
        <v>649</v>
      </c>
      <c r="E240" s="10" t="s">
        <v>223</v>
      </c>
      <c r="F240" t="str">
        <f>VLOOKUP(E240,Sheet4!$A$3:$N$153,4,FALSE)</f>
        <v>PONK3007240068</v>
      </c>
      <c r="G240" t="s">
        <v>506</v>
      </c>
      <c r="H240" t="str">
        <f>VLOOKUP(E240,Sheet4!$A$3:$N$153,5,FALSE)</f>
        <v>KATBR001</v>
      </c>
      <c r="I240" s="16">
        <v>1</v>
      </c>
      <c r="J240" s="10">
        <v>11</v>
      </c>
      <c r="K240" t="s">
        <v>465</v>
      </c>
      <c r="L240" t="s">
        <v>465</v>
      </c>
      <c r="M240" s="36">
        <v>45580</v>
      </c>
      <c r="O240" t="s">
        <v>465</v>
      </c>
    </row>
    <row r="241" spans="2:15" x14ac:dyDescent="0.25">
      <c r="B241">
        <v>223</v>
      </c>
      <c r="C241">
        <v>11512</v>
      </c>
      <c r="D241" t="s">
        <v>649</v>
      </c>
      <c r="E241" s="10" t="s">
        <v>223</v>
      </c>
      <c r="F241" t="str">
        <f>VLOOKUP(E241,Sheet4!$A$3:$N$153,4,FALSE)</f>
        <v>PONK3007240068</v>
      </c>
      <c r="G241" t="s">
        <v>506</v>
      </c>
      <c r="H241" t="str">
        <f>VLOOKUP(E241,Sheet4!$A$3:$N$153,5,FALSE)</f>
        <v>KATBR001</v>
      </c>
      <c r="I241" s="16">
        <v>1</v>
      </c>
      <c r="J241" s="10">
        <v>11</v>
      </c>
      <c r="K241" t="s">
        <v>465</v>
      </c>
      <c r="L241" t="s">
        <v>465</v>
      </c>
      <c r="M241" s="36">
        <v>45580</v>
      </c>
      <c r="O241" t="s">
        <v>465</v>
      </c>
    </row>
    <row r="242" spans="2:15" x14ac:dyDescent="0.25">
      <c r="B242">
        <v>224</v>
      </c>
      <c r="C242">
        <v>11512</v>
      </c>
      <c r="D242" t="s">
        <v>649</v>
      </c>
      <c r="E242" s="10" t="s">
        <v>223</v>
      </c>
      <c r="F242" t="str">
        <f>VLOOKUP(E242,Sheet4!$A$3:$N$153,4,FALSE)</f>
        <v>PONK3007240068</v>
      </c>
      <c r="G242" t="s">
        <v>506</v>
      </c>
      <c r="H242" t="str">
        <f>VLOOKUP(E242,Sheet4!$A$3:$N$153,5,FALSE)</f>
        <v>KATBR001</v>
      </c>
      <c r="I242" s="16">
        <v>1</v>
      </c>
      <c r="J242" s="10">
        <v>11</v>
      </c>
      <c r="K242" t="s">
        <v>465</v>
      </c>
      <c r="L242" t="s">
        <v>465</v>
      </c>
      <c r="M242" s="36">
        <v>45580</v>
      </c>
      <c r="O242" t="s">
        <v>465</v>
      </c>
    </row>
    <row r="243" spans="2:15" x14ac:dyDescent="0.25">
      <c r="B243">
        <v>225</v>
      </c>
      <c r="C243">
        <v>11512</v>
      </c>
      <c r="D243" t="s">
        <v>649</v>
      </c>
      <c r="E243" s="10" t="s">
        <v>223</v>
      </c>
      <c r="F243" t="str">
        <f>VLOOKUP(E243,Sheet4!$A$3:$N$153,4,FALSE)</f>
        <v>PONK3007240068</v>
      </c>
      <c r="G243" t="s">
        <v>506</v>
      </c>
      <c r="H243" t="str">
        <f>VLOOKUP(E243,Sheet4!$A$3:$N$153,5,FALSE)</f>
        <v>KATBR001</v>
      </c>
      <c r="I243" s="16">
        <v>1</v>
      </c>
      <c r="J243" s="10">
        <v>11</v>
      </c>
      <c r="K243" t="s">
        <v>465</v>
      </c>
      <c r="L243" t="s">
        <v>465</v>
      </c>
      <c r="M243" s="36">
        <v>45580</v>
      </c>
      <c r="O243" t="s">
        <v>465</v>
      </c>
    </row>
    <row r="244" spans="2:15" x14ac:dyDescent="0.25">
      <c r="B244">
        <v>226</v>
      </c>
      <c r="C244">
        <v>11512</v>
      </c>
      <c r="D244" t="s">
        <v>649</v>
      </c>
      <c r="E244" s="10" t="s">
        <v>223</v>
      </c>
      <c r="F244" t="str">
        <f>VLOOKUP(E244,Sheet4!$A$3:$N$153,4,FALSE)</f>
        <v>PONK3007240068</v>
      </c>
      <c r="G244" t="s">
        <v>506</v>
      </c>
      <c r="H244" t="str">
        <f>VLOOKUP(E244,Sheet4!$A$3:$N$153,5,FALSE)</f>
        <v>KATBR001</v>
      </c>
      <c r="I244" s="16">
        <v>2</v>
      </c>
      <c r="J244" s="10">
        <v>11</v>
      </c>
      <c r="K244" t="s">
        <v>465</v>
      </c>
      <c r="L244" t="s">
        <v>465</v>
      </c>
      <c r="M244" s="36">
        <v>45580</v>
      </c>
      <c r="O244" t="s">
        <v>465</v>
      </c>
    </row>
    <row r="245" spans="2:15" x14ac:dyDescent="0.25">
      <c r="B245">
        <v>227</v>
      </c>
      <c r="C245">
        <v>11512</v>
      </c>
      <c r="D245" t="s">
        <v>649</v>
      </c>
      <c r="E245" s="10" t="s">
        <v>223</v>
      </c>
      <c r="F245" t="str">
        <f>VLOOKUP(E245,Sheet4!$A$3:$N$153,4,FALSE)</f>
        <v>PONK3007240068</v>
      </c>
      <c r="G245" t="s">
        <v>506</v>
      </c>
      <c r="H245" t="str">
        <f>VLOOKUP(E245,Sheet4!$A$3:$N$153,5,FALSE)</f>
        <v>KATBR001</v>
      </c>
      <c r="I245" s="16">
        <v>1</v>
      </c>
      <c r="J245" s="10">
        <v>11</v>
      </c>
      <c r="K245" t="s">
        <v>465</v>
      </c>
      <c r="L245" t="s">
        <v>465</v>
      </c>
      <c r="M245" s="36">
        <v>45580</v>
      </c>
      <c r="O245" t="s">
        <v>465</v>
      </c>
    </row>
    <row r="246" spans="2:15" x14ac:dyDescent="0.25">
      <c r="B246">
        <v>228</v>
      </c>
      <c r="C246">
        <v>11512</v>
      </c>
      <c r="D246" t="s">
        <v>649</v>
      </c>
      <c r="E246" s="10" t="s">
        <v>223</v>
      </c>
      <c r="F246" t="str">
        <f>VLOOKUP(E246,Sheet4!$A$3:$N$153,4,FALSE)</f>
        <v>PONK3007240068</v>
      </c>
      <c r="G246" t="s">
        <v>506</v>
      </c>
      <c r="H246" t="str">
        <f>VLOOKUP(E246,Sheet4!$A$3:$N$153,5,FALSE)</f>
        <v>KATBR001</v>
      </c>
      <c r="I246" s="16">
        <v>1</v>
      </c>
      <c r="J246" s="10">
        <v>11</v>
      </c>
      <c r="K246" t="s">
        <v>465</v>
      </c>
      <c r="L246" t="s">
        <v>465</v>
      </c>
      <c r="M246" s="36">
        <v>45580</v>
      </c>
      <c r="O246" t="s">
        <v>465</v>
      </c>
    </row>
    <row r="247" spans="2:15" x14ac:dyDescent="0.25">
      <c r="B247">
        <v>229</v>
      </c>
      <c r="C247">
        <v>11512</v>
      </c>
      <c r="D247" t="s">
        <v>649</v>
      </c>
      <c r="E247" s="10" t="s">
        <v>223</v>
      </c>
      <c r="F247" t="str">
        <f>VLOOKUP(E247,Sheet4!$A$3:$N$153,4,FALSE)</f>
        <v>PONK3007240068</v>
      </c>
      <c r="G247" t="s">
        <v>506</v>
      </c>
      <c r="H247" t="str">
        <f>VLOOKUP(E247,Sheet4!$A$3:$N$153,5,FALSE)</f>
        <v>KATBR001</v>
      </c>
      <c r="I247" s="16">
        <v>1</v>
      </c>
      <c r="J247" s="10">
        <v>11</v>
      </c>
      <c r="K247" t="s">
        <v>465</v>
      </c>
      <c r="L247" t="s">
        <v>465</v>
      </c>
      <c r="M247" s="36">
        <v>45580</v>
      </c>
      <c r="O247" t="s">
        <v>465</v>
      </c>
    </row>
    <row r="248" spans="2:15" x14ac:dyDescent="0.25">
      <c r="B248">
        <v>230</v>
      </c>
      <c r="C248">
        <v>11512</v>
      </c>
      <c r="D248" t="s">
        <v>649</v>
      </c>
      <c r="E248" s="1" t="s">
        <v>296</v>
      </c>
      <c r="F248" t="str">
        <f>VLOOKUP(E248,Sheet4!$A$3:$N$153,4,FALSE)</f>
        <v>PONK3007240072</v>
      </c>
      <c r="G248" t="s">
        <v>506</v>
      </c>
      <c r="H248" t="str">
        <f>VLOOKUP(E248,Sheet4!$A$3:$N$153,5,FALSE)</f>
        <v>KATBR002</v>
      </c>
      <c r="I248" s="16">
        <v>3</v>
      </c>
      <c r="J248" s="1">
        <v>2</v>
      </c>
      <c r="K248" t="s">
        <v>465</v>
      </c>
      <c r="L248" t="s">
        <v>465</v>
      </c>
      <c r="M248" s="36">
        <v>45580</v>
      </c>
      <c r="O248" t="s">
        <v>465</v>
      </c>
    </row>
    <row r="249" spans="2:15" x14ac:dyDescent="0.25">
      <c r="B249">
        <v>231</v>
      </c>
      <c r="C249">
        <v>11512</v>
      </c>
      <c r="D249" t="s">
        <v>649</v>
      </c>
      <c r="E249" s="2" t="s">
        <v>38</v>
      </c>
      <c r="F249" t="str">
        <f>VLOOKUP(E249,Sheet4!$A$3:$N$153,4,FALSE)</f>
        <v>PONK3007240073</v>
      </c>
      <c r="G249" t="s">
        <v>506</v>
      </c>
      <c r="H249" t="str">
        <f>VLOOKUP(E249,Sheet4!$A$3:$N$153,5,FALSE)</f>
        <v>KATBR001</v>
      </c>
      <c r="I249" s="6">
        <v>1</v>
      </c>
      <c r="J249" s="2">
        <v>17</v>
      </c>
      <c r="K249" t="s">
        <v>465</v>
      </c>
      <c r="L249" t="s">
        <v>465</v>
      </c>
      <c r="M249" s="36">
        <v>45580</v>
      </c>
      <c r="O249" t="s">
        <v>465</v>
      </c>
    </row>
    <row r="250" spans="2:15" x14ac:dyDescent="0.25">
      <c r="B250">
        <v>232</v>
      </c>
      <c r="C250">
        <v>11512</v>
      </c>
      <c r="D250" t="s">
        <v>649</v>
      </c>
      <c r="E250" s="1" t="s">
        <v>185</v>
      </c>
      <c r="F250" t="str">
        <f>VLOOKUP(E250,Sheet4!$A$3:$N$153,4,FALSE)</f>
        <v>PONK3007240080</v>
      </c>
      <c r="G250" t="s">
        <v>506</v>
      </c>
      <c r="H250" t="str">
        <f>VLOOKUP(E250,Sheet4!$A$3:$N$153,5,FALSE)</f>
        <v>KATBR002</v>
      </c>
      <c r="I250" s="16">
        <v>5</v>
      </c>
      <c r="J250" s="1">
        <v>11</v>
      </c>
      <c r="K250" t="s">
        <v>465</v>
      </c>
      <c r="L250" t="s">
        <v>465</v>
      </c>
      <c r="M250" s="36">
        <v>45580</v>
      </c>
      <c r="O250" t="s">
        <v>465</v>
      </c>
    </row>
    <row r="251" spans="2:15" x14ac:dyDescent="0.25">
      <c r="B251">
        <v>233</v>
      </c>
      <c r="C251">
        <v>11512</v>
      </c>
      <c r="D251" t="s">
        <v>649</v>
      </c>
      <c r="E251" s="2" t="s">
        <v>185</v>
      </c>
      <c r="F251" t="str">
        <f>VLOOKUP(E251,Sheet4!$A$3:$N$153,4,FALSE)</f>
        <v>PONK3007240080</v>
      </c>
      <c r="G251" t="s">
        <v>506</v>
      </c>
      <c r="H251" t="str">
        <f>VLOOKUP(E251,Sheet4!$A$3:$N$153,5,FALSE)</f>
        <v>KATBR002</v>
      </c>
      <c r="I251" s="6">
        <v>1</v>
      </c>
      <c r="J251" s="2">
        <v>11</v>
      </c>
      <c r="K251" t="s">
        <v>465</v>
      </c>
      <c r="L251" t="s">
        <v>465</v>
      </c>
      <c r="M251" s="36">
        <v>45580</v>
      </c>
      <c r="O251" t="s">
        <v>465</v>
      </c>
    </row>
    <row r="252" spans="2:15" x14ac:dyDescent="0.25">
      <c r="B252">
        <v>234</v>
      </c>
      <c r="C252">
        <v>11512</v>
      </c>
      <c r="D252" t="s">
        <v>649</v>
      </c>
      <c r="E252" s="1" t="s">
        <v>187</v>
      </c>
      <c r="F252" t="str">
        <f>VLOOKUP(E252,Sheet4!$A$3:$N$153,4,FALSE)</f>
        <v>PONK3007240077</v>
      </c>
      <c r="G252" t="s">
        <v>506</v>
      </c>
      <c r="H252" t="str">
        <f>VLOOKUP(E252,Sheet4!$A$3:$N$153,5,FALSE)</f>
        <v>KATBR002</v>
      </c>
      <c r="I252" s="16">
        <v>1</v>
      </c>
      <c r="J252" s="1">
        <v>11</v>
      </c>
      <c r="K252" t="s">
        <v>465</v>
      </c>
      <c r="L252" t="s">
        <v>465</v>
      </c>
      <c r="M252" s="36">
        <v>45580</v>
      </c>
      <c r="O252" t="s">
        <v>465</v>
      </c>
    </row>
    <row r="253" spans="2:15" x14ac:dyDescent="0.25">
      <c r="B253">
        <v>235</v>
      </c>
      <c r="C253">
        <v>11512</v>
      </c>
      <c r="D253" t="s">
        <v>649</v>
      </c>
      <c r="E253" s="2" t="s">
        <v>187</v>
      </c>
      <c r="F253" t="str">
        <f>VLOOKUP(E253,Sheet4!$A$3:$N$153,4,FALSE)</f>
        <v>PONK3007240077</v>
      </c>
      <c r="G253" t="s">
        <v>506</v>
      </c>
      <c r="H253" t="str">
        <f>VLOOKUP(E253,Sheet4!$A$3:$N$153,5,FALSE)</f>
        <v>KATBR002</v>
      </c>
      <c r="I253" s="6">
        <v>2</v>
      </c>
      <c r="J253" s="2">
        <v>11</v>
      </c>
      <c r="K253" t="s">
        <v>465</v>
      </c>
      <c r="L253" t="s">
        <v>465</v>
      </c>
      <c r="M253" s="36">
        <v>45580</v>
      </c>
      <c r="O253" t="s">
        <v>465</v>
      </c>
    </row>
    <row r="254" spans="2:15" x14ac:dyDescent="0.25">
      <c r="B254">
        <v>236</v>
      </c>
      <c r="C254">
        <v>11512</v>
      </c>
      <c r="D254" t="s">
        <v>649</v>
      </c>
      <c r="E254" s="1" t="s">
        <v>302</v>
      </c>
      <c r="F254" t="str">
        <f>VLOOKUP(E254,Sheet4!$A$3:$N$153,4,FALSE)</f>
        <v>PONK3007240076</v>
      </c>
      <c r="G254" t="s">
        <v>506</v>
      </c>
      <c r="H254" t="str">
        <f>VLOOKUP(E254,Sheet4!$A$3:$N$153,5,FALSE)</f>
        <v>KATBR002</v>
      </c>
      <c r="I254" s="16">
        <v>0.25</v>
      </c>
      <c r="J254" s="1">
        <v>9</v>
      </c>
      <c r="K254" t="s">
        <v>465</v>
      </c>
      <c r="L254" t="s">
        <v>465</v>
      </c>
      <c r="M254" s="36">
        <v>45580</v>
      </c>
      <c r="O254" t="s">
        <v>465</v>
      </c>
    </row>
    <row r="255" spans="2:15" x14ac:dyDescent="0.25">
      <c r="B255">
        <v>237</v>
      </c>
      <c r="C255">
        <v>11512</v>
      </c>
      <c r="D255" t="s">
        <v>649</v>
      </c>
      <c r="E255" s="1" t="s">
        <v>305</v>
      </c>
      <c r="F255" t="str">
        <f>VLOOKUP(E255,Sheet4!$A$3:$N$153,4,FALSE)</f>
        <v>PONK3007240075</v>
      </c>
      <c r="G255" t="s">
        <v>506</v>
      </c>
      <c r="H255" t="str">
        <f>VLOOKUP(E255,Sheet4!$A$3:$N$153,5,FALSE)</f>
        <v>KATBR002</v>
      </c>
      <c r="I255" s="16">
        <v>1</v>
      </c>
      <c r="J255" s="1">
        <v>9</v>
      </c>
      <c r="K255" t="s">
        <v>465</v>
      </c>
      <c r="L255" t="s">
        <v>465</v>
      </c>
      <c r="M255" s="36">
        <v>45580</v>
      </c>
      <c r="O255" t="s">
        <v>465</v>
      </c>
    </row>
    <row r="256" spans="2:15" x14ac:dyDescent="0.25">
      <c r="B256">
        <v>238</v>
      </c>
      <c r="C256">
        <v>11512</v>
      </c>
      <c r="D256" t="s">
        <v>649</v>
      </c>
      <c r="E256" s="2" t="s">
        <v>182</v>
      </c>
      <c r="F256" t="str">
        <f>VLOOKUP(E256,Sheet4!$A$3:$N$153,4,FALSE)</f>
        <v>PONK3007240082</v>
      </c>
      <c r="G256" t="s">
        <v>506</v>
      </c>
      <c r="H256" t="str">
        <f>VLOOKUP(E256,Sheet4!$A$3:$N$153,5,FALSE)</f>
        <v>KATBR002</v>
      </c>
      <c r="I256" s="6">
        <v>1</v>
      </c>
      <c r="J256" s="2">
        <v>11</v>
      </c>
      <c r="K256" t="s">
        <v>465</v>
      </c>
      <c r="L256" t="s">
        <v>465</v>
      </c>
      <c r="M256" s="36">
        <v>45580</v>
      </c>
      <c r="O256" t="s">
        <v>465</v>
      </c>
    </row>
    <row r="257" spans="2:15" x14ac:dyDescent="0.25">
      <c r="B257">
        <v>239</v>
      </c>
      <c r="C257">
        <v>11512</v>
      </c>
      <c r="D257" t="s">
        <v>649</v>
      </c>
      <c r="E257" s="1" t="s">
        <v>182</v>
      </c>
      <c r="F257" t="str">
        <f>VLOOKUP(E257,Sheet4!$A$3:$N$153,4,FALSE)</f>
        <v>PONK3007240082</v>
      </c>
      <c r="G257" t="s">
        <v>506</v>
      </c>
      <c r="H257" t="str">
        <f>VLOOKUP(E257,Sheet4!$A$3:$N$153,5,FALSE)</f>
        <v>KATBR002</v>
      </c>
      <c r="I257" s="16">
        <v>1</v>
      </c>
      <c r="J257" s="1">
        <v>11</v>
      </c>
      <c r="K257" t="s">
        <v>465</v>
      </c>
      <c r="L257" t="s">
        <v>465</v>
      </c>
      <c r="M257" s="36">
        <v>45580</v>
      </c>
      <c r="O257" t="s">
        <v>465</v>
      </c>
    </row>
    <row r="258" spans="2:15" x14ac:dyDescent="0.25">
      <c r="B258">
        <v>240</v>
      </c>
      <c r="C258">
        <v>11512</v>
      </c>
      <c r="D258" t="s">
        <v>649</v>
      </c>
      <c r="E258" s="2" t="s">
        <v>181</v>
      </c>
      <c r="F258" t="str">
        <f>VLOOKUP(E258,Sheet4!$A$3:$N$153,4,FALSE)</f>
        <v>PONK3007240074</v>
      </c>
      <c r="G258" t="s">
        <v>506</v>
      </c>
      <c r="H258" t="str">
        <f>VLOOKUP(E258,Sheet4!$A$3:$N$153,5,FALSE)</f>
        <v>KATBR002</v>
      </c>
      <c r="I258" s="6">
        <v>1</v>
      </c>
      <c r="J258" s="2">
        <v>11</v>
      </c>
      <c r="K258" t="s">
        <v>465</v>
      </c>
      <c r="L258" t="s">
        <v>465</v>
      </c>
      <c r="M258" s="36">
        <v>45580</v>
      </c>
      <c r="O258" t="s">
        <v>465</v>
      </c>
    </row>
    <row r="259" spans="2:15" x14ac:dyDescent="0.25">
      <c r="B259">
        <v>241</v>
      </c>
      <c r="C259">
        <v>11512</v>
      </c>
      <c r="D259" t="s">
        <v>649</v>
      </c>
      <c r="E259" s="1" t="s">
        <v>363</v>
      </c>
      <c r="F259" t="str">
        <f>VLOOKUP(E259,Sheet4!$A$3:$N$153,4,FALSE)</f>
        <v>PONK3007240084</v>
      </c>
      <c r="G259" t="s">
        <v>506</v>
      </c>
      <c r="H259" t="str">
        <f>VLOOKUP(E259,Sheet4!$A$3:$N$153,5,FALSE)</f>
        <v>KATBR002</v>
      </c>
      <c r="I259" s="16">
        <v>1</v>
      </c>
      <c r="J259" s="1">
        <v>2</v>
      </c>
      <c r="K259" t="s">
        <v>465</v>
      </c>
      <c r="L259" t="s">
        <v>465</v>
      </c>
      <c r="M259" s="36">
        <v>45580</v>
      </c>
      <c r="O259" t="s">
        <v>465</v>
      </c>
    </row>
    <row r="260" spans="2:15" x14ac:dyDescent="0.25">
      <c r="B260">
        <v>242</v>
      </c>
      <c r="C260">
        <v>11512</v>
      </c>
      <c r="D260" t="s">
        <v>649</v>
      </c>
      <c r="E260" s="2" t="s">
        <v>437</v>
      </c>
      <c r="F260" t="str">
        <f>VLOOKUP(E260,Sheet4!$A$3:$N$153,4,FALSE)</f>
        <v>PONK3007240088</v>
      </c>
      <c r="G260" t="s">
        <v>506</v>
      </c>
      <c r="H260" t="str">
        <f>VLOOKUP(E260,Sheet4!$A$3:$N$153,5,FALSE)</f>
        <v>KATBR001</v>
      </c>
      <c r="I260" s="6">
        <v>6</v>
      </c>
      <c r="J260" s="2">
        <v>2</v>
      </c>
      <c r="K260" t="s">
        <v>465</v>
      </c>
      <c r="L260" t="s">
        <v>465</v>
      </c>
      <c r="M260" s="36">
        <v>45580</v>
      </c>
      <c r="O260" t="s">
        <v>465</v>
      </c>
    </row>
    <row r="261" spans="2:15" x14ac:dyDescent="0.25">
      <c r="B261">
        <v>243</v>
      </c>
      <c r="C261">
        <v>11512</v>
      </c>
      <c r="D261" t="s">
        <v>649</v>
      </c>
      <c r="E261" s="1" t="s">
        <v>437</v>
      </c>
      <c r="F261" t="str">
        <f>VLOOKUP(E261,Sheet4!$A$3:$N$153,4,FALSE)</f>
        <v>PONK3007240088</v>
      </c>
      <c r="G261" t="s">
        <v>506</v>
      </c>
      <c r="H261" t="str">
        <f>VLOOKUP(E261,Sheet4!$A$3:$N$153,5,FALSE)</f>
        <v>KATBR001</v>
      </c>
      <c r="I261" s="16">
        <v>6</v>
      </c>
      <c r="J261" s="1">
        <v>2</v>
      </c>
      <c r="K261" t="s">
        <v>465</v>
      </c>
      <c r="L261" t="s">
        <v>465</v>
      </c>
      <c r="M261" s="36">
        <v>45580</v>
      </c>
      <c r="O261" t="s">
        <v>465</v>
      </c>
    </row>
    <row r="262" spans="2:15" x14ac:dyDescent="0.25">
      <c r="B262">
        <v>244</v>
      </c>
      <c r="C262">
        <v>11512</v>
      </c>
      <c r="D262" t="s">
        <v>649</v>
      </c>
      <c r="E262" s="1" t="s">
        <v>437</v>
      </c>
      <c r="F262" t="str">
        <f>VLOOKUP(E262,Sheet4!$A$3:$N$153,4,FALSE)</f>
        <v>PONK3007240088</v>
      </c>
      <c r="G262" t="s">
        <v>506</v>
      </c>
      <c r="H262" t="str">
        <f>VLOOKUP(E262,Sheet4!$A$3:$N$153,5,FALSE)</f>
        <v>KATBR001</v>
      </c>
      <c r="I262" s="16">
        <v>6</v>
      </c>
      <c r="J262" s="1">
        <v>2</v>
      </c>
      <c r="K262" t="s">
        <v>465</v>
      </c>
      <c r="L262" t="s">
        <v>465</v>
      </c>
      <c r="M262" s="36">
        <v>45580</v>
      </c>
      <c r="O262" t="s">
        <v>465</v>
      </c>
    </row>
    <row r="263" spans="2:15" x14ac:dyDescent="0.25">
      <c r="B263">
        <v>245</v>
      </c>
      <c r="C263">
        <v>11512</v>
      </c>
      <c r="D263" t="s">
        <v>649</v>
      </c>
      <c r="E263" s="1" t="s">
        <v>437</v>
      </c>
      <c r="F263" t="str">
        <f>VLOOKUP(E263,Sheet4!$A$3:$N$153,4,FALSE)</f>
        <v>PONK3007240088</v>
      </c>
      <c r="G263" t="s">
        <v>506</v>
      </c>
      <c r="H263" t="str">
        <f>VLOOKUP(E263,Sheet4!$A$3:$N$153,5,FALSE)</f>
        <v>KATBR001</v>
      </c>
      <c r="I263" s="16">
        <v>6</v>
      </c>
      <c r="J263" s="1">
        <v>2</v>
      </c>
      <c r="K263" t="s">
        <v>465</v>
      </c>
      <c r="L263" t="s">
        <v>465</v>
      </c>
      <c r="M263" s="36">
        <v>45580</v>
      </c>
      <c r="O263" t="s">
        <v>465</v>
      </c>
    </row>
    <row r="264" spans="2:15" x14ac:dyDescent="0.25">
      <c r="B264">
        <v>246</v>
      </c>
      <c r="C264">
        <v>11512</v>
      </c>
      <c r="D264" t="s">
        <v>649</v>
      </c>
      <c r="E264" s="1" t="s">
        <v>437</v>
      </c>
      <c r="F264" t="str">
        <f>VLOOKUP(E264,Sheet4!$A$3:$N$153,4,FALSE)</f>
        <v>PONK3007240088</v>
      </c>
      <c r="G264" t="s">
        <v>506</v>
      </c>
      <c r="H264" t="str">
        <f>VLOOKUP(E264,Sheet4!$A$3:$N$153,5,FALSE)</f>
        <v>KATBR001</v>
      </c>
      <c r="I264" s="16">
        <v>6</v>
      </c>
      <c r="J264" s="1">
        <v>2</v>
      </c>
      <c r="K264" t="s">
        <v>465</v>
      </c>
      <c r="L264" t="s">
        <v>465</v>
      </c>
      <c r="M264" s="36">
        <v>45580</v>
      </c>
      <c r="O264" t="s">
        <v>465</v>
      </c>
    </row>
    <row r="265" spans="2:15" x14ac:dyDescent="0.25">
      <c r="B265">
        <v>247</v>
      </c>
      <c r="C265">
        <v>11512</v>
      </c>
      <c r="D265" t="s">
        <v>649</v>
      </c>
      <c r="E265" s="1" t="s">
        <v>437</v>
      </c>
      <c r="F265" t="str">
        <f>VLOOKUP(E265,Sheet4!$A$3:$N$153,4,FALSE)</f>
        <v>PONK3007240088</v>
      </c>
      <c r="G265" t="s">
        <v>506</v>
      </c>
      <c r="H265" t="str">
        <f>VLOOKUP(E265,Sheet4!$A$3:$N$153,5,FALSE)</f>
        <v>KATBR001</v>
      </c>
      <c r="I265" s="16">
        <v>6</v>
      </c>
      <c r="J265" s="1">
        <v>2</v>
      </c>
      <c r="K265" t="s">
        <v>465</v>
      </c>
      <c r="L265" t="s">
        <v>465</v>
      </c>
      <c r="M265" s="36">
        <v>45580</v>
      </c>
      <c r="O265" t="s">
        <v>465</v>
      </c>
    </row>
    <row r="266" spans="2:15" x14ac:dyDescent="0.25">
      <c r="B266">
        <v>248</v>
      </c>
      <c r="C266">
        <v>11512</v>
      </c>
      <c r="D266" t="s">
        <v>649</v>
      </c>
      <c r="E266" s="1" t="s">
        <v>437</v>
      </c>
      <c r="F266" t="str">
        <f>VLOOKUP(E266,Sheet4!$A$3:$N$153,4,FALSE)</f>
        <v>PONK3007240088</v>
      </c>
      <c r="G266" t="s">
        <v>506</v>
      </c>
      <c r="H266" t="str">
        <f>VLOOKUP(E266,Sheet4!$A$3:$N$153,5,FALSE)</f>
        <v>KATBR001</v>
      </c>
      <c r="I266" s="16">
        <v>6</v>
      </c>
      <c r="J266" s="1">
        <v>2</v>
      </c>
      <c r="K266" t="s">
        <v>465</v>
      </c>
      <c r="L266" t="s">
        <v>465</v>
      </c>
      <c r="M266" s="36">
        <v>45580</v>
      </c>
      <c r="O266" t="s">
        <v>465</v>
      </c>
    </row>
    <row r="267" spans="2:15" x14ac:dyDescent="0.25">
      <c r="B267">
        <v>249</v>
      </c>
      <c r="C267">
        <v>11512</v>
      </c>
      <c r="D267" t="s">
        <v>649</v>
      </c>
      <c r="E267" s="1" t="s">
        <v>437</v>
      </c>
      <c r="F267" t="str">
        <f>VLOOKUP(E267,Sheet4!$A$3:$N$153,4,FALSE)</f>
        <v>PONK3007240088</v>
      </c>
      <c r="G267" t="s">
        <v>506</v>
      </c>
      <c r="H267" t="str">
        <f>VLOOKUP(E267,Sheet4!$A$3:$N$153,5,FALSE)</f>
        <v>KATBR001</v>
      </c>
      <c r="I267" s="16">
        <v>6</v>
      </c>
      <c r="J267" s="1">
        <v>2</v>
      </c>
      <c r="K267" t="s">
        <v>465</v>
      </c>
      <c r="L267" t="s">
        <v>465</v>
      </c>
      <c r="M267" s="36">
        <v>45580</v>
      </c>
      <c r="O267" t="s">
        <v>465</v>
      </c>
    </row>
    <row r="268" spans="2:15" x14ac:dyDescent="0.25">
      <c r="B268">
        <v>250</v>
      </c>
      <c r="C268">
        <v>11512</v>
      </c>
      <c r="D268" t="s">
        <v>649</v>
      </c>
      <c r="E268" s="1" t="s">
        <v>437</v>
      </c>
      <c r="F268" t="str">
        <f>VLOOKUP(E268,Sheet4!$A$3:$N$153,4,FALSE)</f>
        <v>PONK3007240088</v>
      </c>
      <c r="G268" t="s">
        <v>506</v>
      </c>
      <c r="H268" t="str">
        <f>VLOOKUP(E268,Sheet4!$A$3:$N$153,5,FALSE)</f>
        <v>KATBR001</v>
      </c>
      <c r="I268" s="16">
        <v>3</v>
      </c>
      <c r="J268" s="1">
        <v>2</v>
      </c>
      <c r="K268" t="s">
        <v>465</v>
      </c>
      <c r="L268" t="s">
        <v>465</v>
      </c>
      <c r="M268" s="36">
        <v>45580</v>
      </c>
      <c r="O268" t="s">
        <v>465</v>
      </c>
    </row>
    <row r="269" spans="2:15" x14ac:dyDescent="0.25">
      <c r="B269">
        <v>251</v>
      </c>
      <c r="C269">
        <v>11512</v>
      </c>
      <c r="D269" t="s">
        <v>649</v>
      </c>
      <c r="E269" s="2" t="s">
        <v>122</v>
      </c>
      <c r="F269" t="str">
        <f>VLOOKUP(E269,Sheet4!$A$3:$N$153,4,FALSE)</f>
        <v>PONK3007240089</v>
      </c>
      <c r="G269" t="s">
        <v>506</v>
      </c>
      <c r="H269" t="str">
        <f>VLOOKUP(E269,Sheet4!$A$3:$N$153,5,FALSE)</f>
        <v>KATBR001</v>
      </c>
      <c r="I269" s="6">
        <v>6</v>
      </c>
      <c r="J269" s="2">
        <v>2</v>
      </c>
      <c r="K269" t="s">
        <v>465</v>
      </c>
      <c r="L269" t="s">
        <v>465</v>
      </c>
      <c r="M269" s="36">
        <v>45580</v>
      </c>
      <c r="O269" t="s">
        <v>465</v>
      </c>
    </row>
    <row r="270" spans="2:15" x14ac:dyDescent="0.25">
      <c r="B270">
        <v>252</v>
      </c>
      <c r="C270">
        <v>11512</v>
      </c>
      <c r="D270" t="s">
        <v>649</v>
      </c>
      <c r="E270" s="1" t="s">
        <v>122</v>
      </c>
      <c r="F270" t="str">
        <f>VLOOKUP(E270,Sheet4!$A$3:$N$153,4,FALSE)</f>
        <v>PONK3007240089</v>
      </c>
      <c r="G270" t="s">
        <v>506</v>
      </c>
      <c r="H270" t="str">
        <f>VLOOKUP(E270,Sheet4!$A$3:$N$153,5,FALSE)</f>
        <v>KATBR001</v>
      </c>
      <c r="I270" s="16">
        <v>6</v>
      </c>
      <c r="J270" s="1">
        <v>2</v>
      </c>
      <c r="K270" t="s">
        <v>465</v>
      </c>
      <c r="L270" t="s">
        <v>465</v>
      </c>
      <c r="M270" s="36">
        <v>45580</v>
      </c>
      <c r="O270" t="s">
        <v>465</v>
      </c>
    </row>
    <row r="271" spans="2:15" x14ac:dyDescent="0.25">
      <c r="B271">
        <v>253</v>
      </c>
      <c r="C271">
        <v>11512</v>
      </c>
      <c r="D271" t="s">
        <v>649</v>
      </c>
      <c r="E271" s="1" t="s">
        <v>122</v>
      </c>
      <c r="F271" t="str">
        <f>VLOOKUP(E271,Sheet4!$A$3:$N$153,4,FALSE)</f>
        <v>PONK3007240089</v>
      </c>
      <c r="G271" t="s">
        <v>506</v>
      </c>
      <c r="H271" t="str">
        <f>VLOOKUP(E271,Sheet4!$A$3:$N$153,5,FALSE)</f>
        <v>KATBR001</v>
      </c>
      <c r="I271" s="16">
        <v>6</v>
      </c>
      <c r="J271" s="1">
        <v>2</v>
      </c>
      <c r="K271" t="s">
        <v>465</v>
      </c>
      <c r="L271" t="s">
        <v>465</v>
      </c>
      <c r="M271" s="36">
        <v>45580</v>
      </c>
      <c r="O271" t="s">
        <v>465</v>
      </c>
    </row>
    <row r="272" spans="2:15" x14ac:dyDescent="0.25">
      <c r="B272">
        <v>254</v>
      </c>
      <c r="C272">
        <v>11512</v>
      </c>
      <c r="D272" t="s">
        <v>649</v>
      </c>
      <c r="E272" s="1" t="s">
        <v>122</v>
      </c>
      <c r="F272" t="str">
        <f>VLOOKUP(E272,Sheet4!$A$3:$N$153,4,FALSE)</f>
        <v>PONK3007240089</v>
      </c>
      <c r="G272" t="s">
        <v>506</v>
      </c>
      <c r="H272" t="str">
        <f>VLOOKUP(E272,Sheet4!$A$3:$N$153,5,FALSE)</f>
        <v>KATBR001</v>
      </c>
      <c r="I272" s="16">
        <v>6</v>
      </c>
      <c r="J272" s="1">
        <v>2</v>
      </c>
      <c r="K272" t="s">
        <v>465</v>
      </c>
      <c r="L272" t="s">
        <v>465</v>
      </c>
      <c r="M272" s="36">
        <v>45580</v>
      </c>
      <c r="O272" t="s">
        <v>465</v>
      </c>
    </row>
    <row r="273" spans="2:15" x14ac:dyDescent="0.25">
      <c r="B273">
        <v>255</v>
      </c>
      <c r="C273">
        <v>11512</v>
      </c>
      <c r="D273" t="s">
        <v>649</v>
      </c>
      <c r="E273" s="1" t="s">
        <v>437</v>
      </c>
      <c r="F273" t="str">
        <f>VLOOKUP(E273,Sheet4!$A$3:$N$153,4,FALSE)</f>
        <v>PONK3007240088</v>
      </c>
      <c r="G273" t="s">
        <v>506</v>
      </c>
      <c r="H273" t="str">
        <f>VLOOKUP(E273,Sheet4!$A$3:$N$153,5,FALSE)</f>
        <v>KATBR001</v>
      </c>
      <c r="I273" s="16">
        <v>6</v>
      </c>
      <c r="J273" s="1">
        <v>2</v>
      </c>
      <c r="K273" t="s">
        <v>465</v>
      </c>
      <c r="L273" t="s">
        <v>465</v>
      </c>
      <c r="M273" s="36">
        <v>45580</v>
      </c>
      <c r="O273" t="s">
        <v>465</v>
      </c>
    </row>
    <row r="274" spans="2:15" x14ac:dyDescent="0.25">
      <c r="B274">
        <v>256</v>
      </c>
      <c r="C274">
        <v>11512</v>
      </c>
      <c r="D274" t="s">
        <v>649</v>
      </c>
      <c r="E274" s="1" t="s">
        <v>21</v>
      </c>
      <c r="F274" t="str">
        <f>VLOOKUP(E274,Sheet4!$A$3:$N$153,4,FALSE)</f>
        <v>PONK3007240091</v>
      </c>
      <c r="G274" t="s">
        <v>506</v>
      </c>
      <c r="H274" t="str">
        <f>VLOOKUP(E274,Sheet4!$A$3:$N$153,5,FALSE)</f>
        <v>KATBR002</v>
      </c>
      <c r="I274" s="16">
        <v>1</v>
      </c>
      <c r="J274" s="1">
        <v>2</v>
      </c>
      <c r="K274" t="s">
        <v>465</v>
      </c>
      <c r="L274" t="s">
        <v>465</v>
      </c>
      <c r="M274" s="36">
        <v>45580</v>
      </c>
      <c r="O274" t="s">
        <v>465</v>
      </c>
    </row>
    <row r="275" spans="2:15" x14ac:dyDescent="0.25">
      <c r="B275">
        <v>257</v>
      </c>
      <c r="C275">
        <v>11512</v>
      </c>
      <c r="D275" t="s">
        <v>649</v>
      </c>
      <c r="E275" s="1" t="s">
        <v>17</v>
      </c>
      <c r="F275" t="str">
        <f>VLOOKUP(E275,Sheet4!$A$3:$N$153,4,FALSE)</f>
        <v>PONK3007240090</v>
      </c>
      <c r="G275" t="s">
        <v>506</v>
      </c>
      <c r="H275" t="str">
        <f>VLOOKUP(E275,Sheet4!$A$3:$N$153,5,FALSE)</f>
        <v>KATBR002</v>
      </c>
      <c r="I275" s="16">
        <v>1</v>
      </c>
      <c r="J275" s="1">
        <v>2</v>
      </c>
      <c r="K275" t="s">
        <v>465</v>
      </c>
      <c r="L275" t="s">
        <v>465</v>
      </c>
      <c r="M275" s="36">
        <v>45580</v>
      </c>
      <c r="O275" t="s">
        <v>465</v>
      </c>
    </row>
    <row r="276" spans="2:15" x14ac:dyDescent="0.25">
      <c r="B276">
        <v>258</v>
      </c>
      <c r="C276">
        <v>11512</v>
      </c>
      <c r="D276" t="s">
        <v>649</v>
      </c>
      <c r="E276" s="1" t="s">
        <v>19</v>
      </c>
      <c r="F276" t="str">
        <f>VLOOKUP(E276,Sheet4!$A$3:$N$153,4,FALSE)</f>
        <v>PONK3007240092</v>
      </c>
      <c r="G276" t="s">
        <v>506</v>
      </c>
      <c r="H276" t="str">
        <f>VLOOKUP(E276,Sheet4!$A$3:$N$153,5,FALSE)</f>
        <v>KATBR002</v>
      </c>
      <c r="I276" s="16">
        <v>1</v>
      </c>
      <c r="J276" s="1">
        <v>2</v>
      </c>
      <c r="K276" t="s">
        <v>465</v>
      </c>
      <c r="L276" t="s">
        <v>465</v>
      </c>
      <c r="M276" s="36">
        <v>45580</v>
      </c>
      <c r="O276" t="s">
        <v>465</v>
      </c>
    </row>
    <row r="277" spans="2:15" x14ac:dyDescent="0.25">
      <c r="B277">
        <v>259</v>
      </c>
      <c r="C277">
        <v>11512</v>
      </c>
      <c r="D277" t="s">
        <v>649</v>
      </c>
      <c r="E277" s="1" t="s">
        <v>19</v>
      </c>
      <c r="F277" t="str">
        <f>VLOOKUP(E277,Sheet4!$A$3:$N$153,4,FALSE)</f>
        <v>PONK3007240092</v>
      </c>
      <c r="G277" t="s">
        <v>506</v>
      </c>
      <c r="H277" t="str">
        <f>VLOOKUP(E277,Sheet4!$A$3:$N$153,5,FALSE)</f>
        <v>KATBR002</v>
      </c>
      <c r="I277" s="16">
        <v>1</v>
      </c>
      <c r="J277" s="1">
        <v>2</v>
      </c>
      <c r="K277" t="s">
        <v>465</v>
      </c>
      <c r="L277" t="s">
        <v>465</v>
      </c>
      <c r="M277" s="36">
        <v>45580</v>
      </c>
      <c r="O277" t="s">
        <v>465</v>
      </c>
    </row>
    <row r="278" spans="2:15" x14ac:dyDescent="0.25">
      <c r="B278">
        <v>260</v>
      </c>
      <c r="C278">
        <v>11512</v>
      </c>
      <c r="D278" t="s">
        <v>649</v>
      </c>
      <c r="E278" s="1" t="s">
        <v>19</v>
      </c>
      <c r="F278" t="str">
        <f>VLOOKUP(E278,Sheet4!$A$3:$N$153,4,FALSE)</f>
        <v>PONK3007240092</v>
      </c>
      <c r="G278" t="s">
        <v>506</v>
      </c>
      <c r="H278" t="str">
        <f>VLOOKUP(E278,Sheet4!$A$3:$N$153,5,FALSE)</f>
        <v>KATBR002</v>
      </c>
      <c r="I278" s="16">
        <v>1</v>
      </c>
      <c r="J278" s="1">
        <v>2</v>
      </c>
      <c r="K278" t="s">
        <v>465</v>
      </c>
      <c r="L278" t="s">
        <v>465</v>
      </c>
      <c r="M278" s="36">
        <v>45580</v>
      </c>
      <c r="O278" t="s">
        <v>465</v>
      </c>
    </row>
    <row r="279" spans="2:15" x14ac:dyDescent="0.25">
      <c r="B279">
        <v>261</v>
      </c>
      <c r="C279">
        <v>11512</v>
      </c>
      <c r="D279" t="s">
        <v>649</v>
      </c>
      <c r="E279" s="10" t="s">
        <v>232</v>
      </c>
      <c r="F279" t="str">
        <f>VLOOKUP(E279,Sheet4!$A$3:$N$153,4,FALSE)</f>
        <v>PONK3007240094</v>
      </c>
      <c r="G279" t="s">
        <v>506</v>
      </c>
      <c r="H279" t="str">
        <f>VLOOKUP(E279,Sheet4!$A$3:$N$153,5,FALSE)</f>
        <v>KATBR002</v>
      </c>
      <c r="I279" s="16">
        <v>1</v>
      </c>
      <c r="J279" s="10">
        <v>2</v>
      </c>
      <c r="K279" t="s">
        <v>465</v>
      </c>
      <c r="L279" t="s">
        <v>465</v>
      </c>
      <c r="M279" s="36">
        <v>45580</v>
      </c>
      <c r="O279" t="s">
        <v>465</v>
      </c>
    </row>
    <row r="280" spans="2:15" x14ac:dyDescent="0.25">
      <c r="B280">
        <v>262</v>
      </c>
      <c r="C280">
        <v>11512</v>
      </c>
      <c r="D280" t="s">
        <v>649</v>
      </c>
      <c r="E280" s="1" t="s">
        <v>350</v>
      </c>
      <c r="F280" t="str">
        <f>VLOOKUP(E280,Sheet4!$A$3:$N$153,4,FALSE)</f>
        <v>PONK3007240096</v>
      </c>
      <c r="G280" t="s">
        <v>506</v>
      </c>
      <c r="H280" t="str">
        <f>VLOOKUP(E280,Sheet4!$A$3:$N$153,5,FALSE)</f>
        <v>KATBR001</v>
      </c>
      <c r="I280" s="16">
        <v>1</v>
      </c>
      <c r="J280" s="1">
        <v>1</v>
      </c>
      <c r="K280" t="s">
        <v>465</v>
      </c>
      <c r="L280" t="s">
        <v>465</v>
      </c>
      <c r="M280" s="36">
        <v>45580</v>
      </c>
      <c r="O280" t="s">
        <v>465</v>
      </c>
    </row>
    <row r="281" spans="2:15" x14ac:dyDescent="0.25">
      <c r="B281">
        <v>263</v>
      </c>
      <c r="C281">
        <v>11512</v>
      </c>
      <c r="D281" t="s">
        <v>649</v>
      </c>
      <c r="E281" s="1" t="s">
        <v>138</v>
      </c>
      <c r="F281" t="str">
        <f>VLOOKUP(E281,Sheet4!$A$3:$N$153,4,FALSE)</f>
        <v>PONK3007240098</v>
      </c>
      <c r="G281" t="s">
        <v>506</v>
      </c>
      <c r="H281" t="str">
        <f>VLOOKUP(E281,Sheet4!$A$3:$N$153,5,FALSE)</f>
        <v>KATBR001</v>
      </c>
      <c r="I281" s="16">
        <v>1</v>
      </c>
      <c r="J281" s="1">
        <v>2</v>
      </c>
      <c r="K281" t="s">
        <v>465</v>
      </c>
      <c r="L281" t="s">
        <v>465</v>
      </c>
      <c r="M281" s="36">
        <v>45580</v>
      </c>
      <c r="O281" t="s">
        <v>465</v>
      </c>
    </row>
    <row r="282" spans="2:15" x14ac:dyDescent="0.25">
      <c r="B282">
        <v>264</v>
      </c>
      <c r="C282">
        <v>11512</v>
      </c>
      <c r="D282" t="s">
        <v>649</v>
      </c>
      <c r="E282" s="1" t="s">
        <v>138</v>
      </c>
      <c r="F282" t="str">
        <f>VLOOKUP(E282,Sheet4!$A$3:$N$153,4,FALSE)</f>
        <v>PONK3007240098</v>
      </c>
      <c r="G282" t="s">
        <v>506</v>
      </c>
      <c r="H282" t="str">
        <f>VLOOKUP(E282,Sheet4!$A$3:$N$153,5,FALSE)</f>
        <v>KATBR001</v>
      </c>
      <c r="I282" s="16">
        <v>10</v>
      </c>
      <c r="J282" s="1">
        <v>2</v>
      </c>
      <c r="K282" t="s">
        <v>465</v>
      </c>
      <c r="L282" t="s">
        <v>465</v>
      </c>
      <c r="M282" s="36">
        <v>45580</v>
      </c>
      <c r="O282" t="s">
        <v>465</v>
      </c>
    </row>
    <row r="283" spans="2:15" x14ac:dyDescent="0.25">
      <c r="B283">
        <v>265</v>
      </c>
      <c r="C283">
        <v>11512</v>
      </c>
      <c r="D283" t="s">
        <v>649</v>
      </c>
      <c r="E283" s="1" t="s">
        <v>340</v>
      </c>
      <c r="F283" t="str">
        <f>VLOOKUP(E283,Sheet4!$A$3:$N$153,4,FALSE)</f>
        <v>PONK3007240101</v>
      </c>
      <c r="G283" t="s">
        <v>506</v>
      </c>
      <c r="H283" t="str">
        <f>VLOOKUP(E283,Sheet4!$A$3:$N$153,5,FALSE)</f>
        <v>KATBR002</v>
      </c>
      <c r="I283" s="16">
        <v>1</v>
      </c>
      <c r="J283" s="1">
        <v>9</v>
      </c>
      <c r="K283" t="s">
        <v>465</v>
      </c>
      <c r="L283" t="s">
        <v>465</v>
      </c>
      <c r="M283" s="36">
        <v>45580</v>
      </c>
      <c r="O283" t="s">
        <v>465</v>
      </c>
    </row>
    <row r="284" spans="2:15" x14ac:dyDescent="0.25">
      <c r="B284">
        <v>266</v>
      </c>
      <c r="C284">
        <v>11512</v>
      </c>
      <c r="D284" t="s">
        <v>649</v>
      </c>
      <c r="E284" s="1" t="s">
        <v>84</v>
      </c>
      <c r="F284" t="str">
        <f>VLOOKUP(E284,Sheet4!$A$3:$N$153,4,FALSE)</f>
        <v>PONK3007240103</v>
      </c>
      <c r="G284" t="s">
        <v>506</v>
      </c>
      <c r="H284" t="str">
        <f>VLOOKUP(E284,Sheet4!$A$3:$N$153,5,FALSE)</f>
        <v>KATBR001</v>
      </c>
      <c r="I284" s="16">
        <v>1</v>
      </c>
      <c r="J284" s="1">
        <v>17</v>
      </c>
      <c r="K284" t="s">
        <v>465</v>
      </c>
      <c r="L284" t="s">
        <v>465</v>
      </c>
      <c r="M284" s="36">
        <v>45580</v>
      </c>
      <c r="O284" t="s">
        <v>465</v>
      </c>
    </row>
    <row r="285" spans="2:15" x14ac:dyDescent="0.25">
      <c r="B285">
        <v>267</v>
      </c>
      <c r="C285">
        <v>11512</v>
      </c>
      <c r="D285" t="s">
        <v>649</v>
      </c>
      <c r="E285" s="1" t="s">
        <v>131</v>
      </c>
      <c r="F285" t="str">
        <f>VLOOKUP(E285,Sheet4!$A$3:$N$153,4,FALSE)</f>
        <v>PONK3007240104</v>
      </c>
      <c r="G285" t="s">
        <v>506</v>
      </c>
      <c r="H285" t="str">
        <f>VLOOKUP(E285,Sheet4!$A$3:$N$153,5,FALSE)</f>
        <v>KATBR001</v>
      </c>
      <c r="I285" s="16">
        <v>1</v>
      </c>
      <c r="J285" s="1">
        <v>17</v>
      </c>
      <c r="K285" t="s">
        <v>465</v>
      </c>
      <c r="L285" t="s">
        <v>465</v>
      </c>
      <c r="M285" s="36">
        <v>45580</v>
      </c>
      <c r="O285" t="s">
        <v>465</v>
      </c>
    </row>
    <row r="286" spans="2:15" x14ac:dyDescent="0.25">
      <c r="B286">
        <v>268</v>
      </c>
      <c r="C286">
        <v>11512</v>
      </c>
      <c r="D286" t="s">
        <v>649</v>
      </c>
      <c r="E286" s="1" t="s">
        <v>43</v>
      </c>
      <c r="F286" t="str">
        <f>VLOOKUP(E286,Sheet4!$A$3:$N$153,4,FALSE)</f>
        <v>PONK3007240105</v>
      </c>
      <c r="G286" t="s">
        <v>506</v>
      </c>
      <c r="H286" t="str">
        <f>VLOOKUP(E286,Sheet4!$A$3:$N$153,5,FALSE)</f>
        <v>KATBR001</v>
      </c>
      <c r="I286" s="16">
        <v>1</v>
      </c>
      <c r="J286" s="1">
        <v>2</v>
      </c>
      <c r="K286" t="s">
        <v>465</v>
      </c>
      <c r="L286" t="s">
        <v>465</v>
      </c>
      <c r="M286" s="36">
        <v>45580</v>
      </c>
      <c r="O286" t="s">
        <v>465</v>
      </c>
    </row>
    <row r="287" spans="2:15" x14ac:dyDescent="0.25">
      <c r="B287">
        <v>269</v>
      </c>
      <c r="C287">
        <v>11512</v>
      </c>
      <c r="D287" t="s">
        <v>649</v>
      </c>
      <c r="E287" s="1" t="s">
        <v>422</v>
      </c>
      <c r="F287" t="str">
        <f>VLOOKUP(E287,Sheet4!$A$3:$N$153,4,FALSE)</f>
        <v>PONK3007240106</v>
      </c>
      <c r="G287" t="s">
        <v>506</v>
      </c>
      <c r="H287" t="str">
        <f>VLOOKUP(E287,Sheet4!$A$3:$N$153,5,FALSE)</f>
        <v>KATBR002</v>
      </c>
      <c r="I287" s="16">
        <v>1</v>
      </c>
      <c r="J287" s="1">
        <v>2</v>
      </c>
      <c r="K287" t="s">
        <v>465</v>
      </c>
      <c r="L287" t="s">
        <v>465</v>
      </c>
      <c r="M287" s="36">
        <v>45580</v>
      </c>
      <c r="O287" t="s">
        <v>465</v>
      </c>
    </row>
    <row r="288" spans="2:15" x14ac:dyDescent="0.25">
      <c r="B288">
        <v>270</v>
      </c>
      <c r="C288">
        <v>11512</v>
      </c>
      <c r="D288" t="s">
        <v>649</v>
      </c>
      <c r="E288" s="2" t="s">
        <v>33</v>
      </c>
      <c r="F288" t="str">
        <f>VLOOKUP(E288,Sheet4!$A$3:$N$153,4,FALSE)</f>
        <v>PONK3007240107</v>
      </c>
      <c r="G288" t="s">
        <v>506</v>
      </c>
      <c r="H288" t="str">
        <f>VLOOKUP(E288,Sheet4!$A$3:$N$153,5,FALSE)</f>
        <v>KATBR001</v>
      </c>
      <c r="I288" s="6">
        <v>1</v>
      </c>
      <c r="J288" s="2">
        <v>2</v>
      </c>
      <c r="K288" t="s">
        <v>465</v>
      </c>
      <c r="L288" t="s">
        <v>465</v>
      </c>
      <c r="M288" s="36">
        <v>45580</v>
      </c>
      <c r="O288" t="s">
        <v>465</v>
      </c>
    </row>
    <row r="289" spans="2:15" x14ac:dyDescent="0.25">
      <c r="B289">
        <v>271</v>
      </c>
      <c r="C289">
        <v>11512</v>
      </c>
      <c r="D289" t="s">
        <v>649</v>
      </c>
      <c r="E289" s="1" t="s">
        <v>33</v>
      </c>
      <c r="F289" t="str">
        <f>VLOOKUP(E289,Sheet4!$A$3:$N$153,4,FALSE)</f>
        <v>PONK3007240107</v>
      </c>
      <c r="G289" t="s">
        <v>506</v>
      </c>
      <c r="H289" t="str">
        <f>VLOOKUP(E289,Sheet4!$A$3:$N$153,5,FALSE)</f>
        <v>KATBR001</v>
      </c>
      <c r="I289" s="16">
        <v>1</v>
      </c>
      <c r="J289" s="1">
        <v>2</v>
      </c>
      <c r="K289" t="s">
        <v>465</v>
      </c>
      <c r="L289" t="s">
        <v>465</v>
      </c>
      <c r="M289" s="36">
        <v>45580</v>
      </c>
      <c r="O289" t="s">
        <v>465</v>
      </c>
    </row>
    <row r="290" spans="2:15" x14ac:dyDescent="0.25">
      <c r="B290">
        <v>272</v>
      </c>
      <c r="C290">
        <v>11512</v>
      </c>
      <c r="D290" t="s">
        <v>649</v>
      </c>
      <c r="E290" s="1" t="s">
        <v>33</v>
      </c>
      <c r="F290" t="str">
        <f>VLOOKUP(E290,Sheet4!$A$3:$N$153,4,FALSE)</f>
        <v>PONK3007240107</v>
      </c>
      <c r="G290" t="s">
        <v>506</v>
      </c>
      <c r="H290" t="str">
        <f>VLOOKUP(E290,Sheet4!$A$3:$N$153,5,FALSE)</f>
        <v>KATBR001</v>
      </c>
      <c r="I290" s="16">
        <v>1</v>
      </c>
      <c r="J290" s="1">
        <v>2</v>
      </c>
      <c r="K290" t="s">
        <v>465</v>
      </c>
      <c r="L290" t="s">
        <v>465</v>
      </c>
      <c r="M290" s="36">
        <v>45580</v>
      </c>
      <c r="O290" t="s">
        <v>465</v>
      </c>
    </row>
    <row r="291" spans="2:15" x14ac:dyDescent="0.25">
      <c r="B291">
        <v>273</v>
      </c>
      <c r="C291">
        <v>11512</v>
      </c>
      <c r="D291" t="s">
        <v>649</v>
      </c>
      <c r="E291" s="1" t="s">
        <v>33</v>
      </c>
      <c r="F291" t="str">
        <f>VLOOKUP(E291,Sheet4!$A$3:$N$153,4,FALSE)</f>
        <v>PONK3007240107</v>
      </c>
      <c r="G291" t="s">
        <v>506</v>
      </c>
      <c r="H291" t="str">
        <f>VLOOKUP(E291,Sheet4!$A$3:$N$153,5,FALSE)</f>
        <v>KATBR001</v>
      </c>
      <c r="I291" s="16">
        <v>1</v>
      </c>
      <c r="J291" s="1">
        <v>2</v>
      </c>
      <c r="K291" t="s">
        <v>465</v>
      </c>
      <c r="L291" t="s">
        <v>465</v>
      </c>
      <c r="M291" s="36">
        <v>45580</v>
      </c>
      <c r="O291" t="s">
        <v>465</v>
      </c>
    </row>
    <row r="292" spans="2:15" x14ac:dyDescent="0.25">
      <c r="B292">
        <v>274</v>
      </c>
      <c r="C292">
        <v>11512</v>
      </c>
      <c r="D292" t="s">
        <v>649</v>
      </c>
      <c r="E292" s="1" t="s">
        <v>33</v>
      </c>
      <c r="F292" t="str">
        <f>VLOOKUP(E292,Sheet4!$A$3:$N$153,4,FALSE)</f>
        <v>PONK3007240107</v>
      </c>
      <c r="G292" t="s">
        <v>506</v>
      </c>
      <c r="H292" t="str">
        <f>VLOOKUP(E292,Sheet4!$A$3:$N$153,5,FALSE)</f>
        <v>KATBR001</v>
      </c>
      <c r="I292" s="16">
        <v>1</v>
      </c>
      <c r="J292" s="1">
        <v>2</v>
      </c>
      <c r="K292" t="s">
        <v>465</v>
      </c>
      <c r="L292" t="s">
        <v>465</v>
      </c>
      <c r="M292" s="36">
        <v>45580</v>
      </c>
      <c r="O292" t="s">
        <v>465</v>
      </c>
    </row>
    <row r="293" spans="2:15" x14ac:dyDescent="0.25">
      <c r="B293">
        <v>275</v>
      </c>
      <c r="C293">
        <v>11512</v>
      </c>
      <c r="D293" t="s">
        <v>649</v>
      </c>
      <c r="E293" s="1" t="s">
        <v>360</v>
      </c>
      <c r="F293" t="str">
        <f>VLOOKUP(E293,Sheet4!$A$3:$N$153,4,FALSE)</f>
        <v>PONK3007240110</v>
      </c>
      <c r="G293" t="s">
        <v>506</v>
      </c>
      <c r="H293" t="str">
        <f>VLOOKUP(E293,Sheet4!$A$3:$N$153,5,FALSE)</f>
        <v>KATBR001</v>
      </c>
      <c r="I293" s="3">
        <v>200</v>
      </c>
      <c r="J293" s="1">
        <v>20</v>
      </c>
      <c r="K293" t="s">
        <v>465</v>
      </c>
      <c r="L293" t="s">
        <v>465</v>
      </c>
      <c r="M293" s="36">
        <v>45580</v>
      </c>
      <c r="O293" t="s">
        <v>465</v>
      </c>
    </row>
    <row r="294" spans="2:15" x14ac:dyDescent="0.25">
      <c r="B294">
        <v>276</v>
      </c>
      <c r="C294">
        <v>11512</v>
      </c>
      <c r="D294" t="s">
        <v>649</v>
      </c>
      <c r="E294" s="1" t="s">
        <v>378</v>
      </c>
      <c r="F294" t="str">
        <f>VLOOKUP(E294,Sheet4!$A$3:$N$153,4,FALSE)</f>
        <v>PONK3007240111</v>
      </c>
      <c r="G294" t="s">
        <v>506</v>
      </c>
      <c r="H294" t="str">
        <f>VLOOKUP(E294,Sheet4!$A$3:$N$153,5,FALSE)</f>
        <v>KATBR002</v>
      </c>
      <c r="I294" s="16">
        <v>10</v>
      </c>
      <c r="J294" s="1">
        <v>2</v>
      </c>
      <c r="K294" t="s">
        <v>465</v>
      </c>
      <c r="L294" t="s">
        <v>465</v>
      </c>
      <c r="M294" s="36">
        <v>45580</v>
      </c>
      <c r="O294" t="s">
        <v>465</v>
      </c>
    </row>
    <row r="295" spans="2:15" x14ac:dyDescent="0.25">
      <c r="B295">
        <v>277</v>
      </c>
      <c r="C295">
        <v>11512</v>
      </c>
      <c r="D295" t="s">
        <v>649</v>
      </c>
      <c r="E295" s="1" t="s">
        <v>293</v>
      </c>
      <c r="F295" t="str">
        <f>VLOOKUP(E295,Sheet4!$A$3:$N$153,4,FALSE)</f>
        <v>PONK3007240112</v>
      </c>
      <c r="G295" t="s">
        <v>506</v>
      </c>
      <c r="H295" t="str">
        <f>VLOOKUP(E295,Sheet4!$A$3:$N$153,5,FALSE)</f>
        <v>KATBR002</v>
      </c>
      <c r="I295" s="16">
        <v>6</v>
      </c>
      <c r="J295" s="1">
        <v>2</v>
      </c>
      <c r="K295" t="s">
        <v>465</v>
      </c>
      <c r="L295" t="s">
        <v>465</v>
      </c>
      <c r="M295" s="36">
        <v>45580</v>
      </c>
      <c r="O295" t="s">
        <v>465</v>
      </c>
    </row>
    <row r="296" spans="2:15" x14ac:dyDescent="0.25">
      <c r="B296">
        <v>278</v>
      </c>
      <c r="C296">
        <v>11512</v>
      </c>
      <c r="D296" t="s">
        <v>649</v>
      </c>
      <c r="E296" s="11" t="s">
        <v>55</v>
      </c>
      <c r="F296" t="str">
        <f>VLOOKUP(E296,Sheet4!$A$3:$N$153,4,FALSE)</f>
        <v>PONK3007240114</v>
      </c>
      <c r="G296" t="s">
        <v>506</v>
      </c>
      <c r="H296" t="str">
        <f>VLOOKUP(E296,Sheet4!$A$3:$N$153,5,FALSE)</f>
        <v>KATBR001</v>
      </c>
      <c r="I296" s="15">
        <v>1</v>
      </c>
      <c r="J296" s="11">
        <v>2</v>
      </c>
      <c r="K296" t="s">
        <v>465</v>
      </c>
      <c r="L296" t="s">
        <v>465</v>
      </c>
      <c r="M296" s="36">
        <v>45580</v>
      </c>
      <c r="O296" t="s">
        <v>465</v>
      </c>
    </row>
    <row r="297" spans="2:15" x14ac:dyDescent="0.25">
      <c r="B297">
        <v>279</v>
      </c>
      <c r="C297">
        <v>11512</v>
      </c>
      <c r="D297" t="s">
        <v>649</v>
      </c>
      <c r="E297" s="10" t="s">
        <v>256</v>
      </c>
      <c r="F297" t="str">
        <f>VLOOKUP(E297,Sheet4!$A$3:$N$153,4,FALSE)</f>
        <v>PONK3007240115</v>
      </c>
      <c r="G297" t="s">
        <v>506</v>
      </c>
      <c r="H297" t="str">
        <f>VLOOKUP(E297,Sheet4!$A$3:$N$153,5,FALSE)</f>
        <v>KATBR001</v>
      </c>
      <c r="I297" s="20">
        <v>2</v>
      </c>
      <c r="J297" s="10">
        <v>2</v>
      </c>
      <c r="K297" t="s">
        <v>465</v>
      </c>
      <c r="L297" t="s">
        <v>465</v>
      </c>
      <c r="M297" s="36">
        <v>45580</v>
      </c>
      <c r="O297" t="s">
        <v>465</v>
      </c>
    </row>
    <row r="298" spans="2:15" x14ac:dyDescent="0.25">
      <c r="B298">
        <v>280</v>
      </c>
      <c r="C298">
        <v>11512</v>
      </c>
      <c r="D298" t="s">
        <v>649</v>
      </c>
      <c r="E298" s="10" t="s">
        <v>257</v>
      </c>
      <c r="F298" t="str">
        <f>VLOOKUP(E298,Sheet4!$A$3:$N$153,4,FALSE)</f>
        <v>PONK3007240116</v>
      </c>
      <c r="G298" t="s">
        <v>506</v>
      </c>
      <c r="H298" t="str">
        <f>VLOOKUP(E298,Sheet4!$A$3:$N$153,5,FALSE)</f>
        <v>KATBR001</v>
      </c>
      <c r="I298" s="20">
        <v>1</v>
      </c>
      <c r="J298" s="10">
        <v>2</v>
      </c>
      <c r="K298" t="s">
        <v>465</v>
      </c>
      <c r="L298" t="s">
        <v>465</v>
      </c>
      <c r="M298" s="36">
        <v>45580</v>
      </c>
      <c r="O298" t="s">
        <v>465</v>
      </c>
    </row>
    <row r="299" spans="2:15" x14ac:dyDescent="0.25">
      <c r="B299">
        <v>281</v>
      </c>
      <c r="C299">
        <v>11512</v>
      </c>
      <c r="D299" t="s">
        <v>649</v>
      </c>
      <c r="E299" s="1" t="s">
        <v>135</v>
      </c>
      <c r="F299" t="str">
        <f>VLOOKUP(E299,Sheet4!$A$3:$N$153,4,FALSE)</f>
        <v>PONK3007240118</v>
      </c>
      <c r="G299" t="s">
        <v>506</v>
      </c>
      <c r="H299" t="str">
        <f>VLOOKUP(E299,Sheet4!$A$3:$N$153,5,FALSE)</f>
        <v>KATBR002</v>
      </c>
      <c r="I299" s="16">
        <v>1</v>
      </c>
      <c r="J299" s="1">
        <v>11</v>
      </c>
      <c r="K299" t="s">
        <v>465</v>
      </c>
      <c r="L299" t="s">
        <v>465</v>
      </c>
      <c r="M299" s="36">
        <v>45580</v>
      </c>
      <c r="O299" t="s">
        <v>465</v>
      </c>
    </row>
    <row r="300" spans="2:15" x14ac:dyDescent="0.25">
      <c r="B300">
        <v>282</v>
      </c>
      <c r="C300">
        <v>11512</v>
      </c>
      <c r="D300" t="s">
        <v>649</v>
      </c>
      <c r="E300" s="1" t="s">
        <v>135</v>
      </c>
      <c r="F300" t="str">
        <f>VLOOKUP(E300,Sheet4!$A$3:$N$153,4,FALSE)</f>
        <v>PONK3007240118</v>
      </c>
      <c r="G300" t="s">
        <v>506</v>
      </c>
      <c r="H300" t="str">
        <f>VLOOKUP(E300,Sheet4!$A$3:$N$153,5,FALSE)</f>
        <v>KATBR002</v>
      </c>
      <c r="I300" s="16">
        <v>1</v>
      </c>
      <c r="J300" s="1">
        <v>11</v>
      </c>
      <c r="K300" t="s">
        <v>465</v>
      </c>
      <c r="L300" t="s">
        <v>465</v>
      </c>
      <c r="M300" s="36">
        <v>45580</v>
      </c>
      <c r="O300" t="s">
        <v>465</v>
      </c>
    </row>
    <row r="301" spans="2:15" x14ac:dyDescent="0.25">
      <c r="B301">
        <v>283</v>
      </c>
      <c r="C301">
        <v>11512</v>
      </c>
      <c r="D301" t="s">
        <v>649</v>
      </c>
      <c r="E301" s="1" t="s">
        <v>135</v>
      </c>
      <c r="F301" t="str">
        <f>VLOOKUP(E301,Sheet4!$A$3:$N$153,4,FALSE)</f>
        <v>PONK3007240118</v>
      </c>
      <c r="G301" t="s">
        <v>506</v>
      </c>
      <c r="H301" t="str">
        <f>VLOOKUP(E301,Sheet4!$A$3:$N$153,5,FALSE)</f>
        <v>KATBR002</v>
      </c>
      <c r="I301" s="16">
        <v>1</v>
      </c>
      <c r="J301" s="1">
        <v>11</v>
      </c>
      <c r="K301" t="s">
        <v>465</v>
      </c>
      <c r="L301" t="s">
        <v>465</v>
      </c>
      <c r="M301" s="36">
        <v>45580</v>
      </c>
      <c r="O301" t="s">
        <v>465</v>
      </c>
    </row>
    <row r="302" spans="2:15" x14ac:dyDescent="0.25">
      <c r="B302">
        <v>284</v>
      </c>
      <c r="C302">
        <v>11512</v>
      </c>
      <c r="D302" t="s">
        <v>649</v>
      </c>
      <c r="E302" s="1" t="s">
        <v>135</v>
      </c>
      <c r="F302" t="str">
        <f>VLOOKUP(E302,Sheet4!$A$3:$N$153,4,FALSE)</f>
        <v>PONK3007240118</v>
      </c>
      <c r="G302" t="s">
        <v>506</v>
      </c>
      <c r="H302" t="str">
        <f>VLOOKUP(E302,Sheet4!$A$3:$N$153,5,FALSE)</f>
        <v>KATBR002</v>
      </c>
      <c r="I302" s="16">
        <v>1</v>
      </c>
      <c r="J302" s="1">
        <v>11</v>
      </c>
      <c r="K302" t="s">
        <v>465</v>
      </c>
      <c r="L302" t="s">
        <v>465</v>
      </c>
      <c r="M302" s="36">
        <v>45580</v>
      </c>
      <c r="O302" t="s">
        <v>465</v>
      </c>
    </row>
    <row r="303" spans="2:15" x14ac:dyDescent="0.25">
      <c r="B303">
        <v>285</v>
      </c>
      <c r="C303">
        <v>11512</v>
      </c>
      <c r="D303" t="s">
        <v>649</v>
      </c>
      <c r="E303" s="1" t="s">
        <v>135</v>
      </c>
      <c r="F303" t="str">
        <f>VLOOKUP(E303,Sheet4!$A$3:$N$153,4,FALSE)</f>
        <v>PONK3007240118</v>
      </c>
      <c r="G303" t="s">
        <v>506</v>
      </c>
      <c r="H303" t="str">
        <f>VLOOKUP(E303,Sheet4!$A$3:$N$153,5,FALSE)</f>
        <v>KATBR002</v>
      </c>
      <c r="I303" s="16">
        <v>1</v>
      </c>
      <c r="J303" s="1">
        <v>11</v>
      </c>
      <c r="K303" t="s">
        <v>465</v>
      </c>
      <c r="L303" t="s">
        <v>465</v>
      </c>
      <c r="M303" s="36">
        <v>45580</v>
      </c>
      <c r="O303" t="s">
        <v>465</v>
      </c>
    </row>
    <row r="304" spans="2:15" x14ac:dyDescent="0.25">
      <c r="B304">
        <v>286</v>
      </c>
      <c r="C304">
        <v>11512</v>
      </c>
      <c r="D304" t="s">
        <v>649</v>
      </c>
      <c r="E304" s="1" t="s">
        <v>260</v>
      </c>
      <c r="F304" t="str">
        <f>VLOOKUP(E304,Sheet4!$A$3:$N$153,4,FALSE)</f>
        <v>PONK3007240125</v>
      </c>
      <c r="G304" t="s">
        <v>506</v>
      </c>
      <c r="H304" t="str">
        <f>VLOOKUP(E304,Sheet4!$A$3:$N$153,5,FALSE)</f>
        <v>KATBR001</v>
      </c>
      <c r="I304" s="20">
        <v>1</v>
      </c>
      <c r="J304" s="1">
        <v>2</v>
      </c>
      <c r="K304" t="s">
        <v>465</v>
      </c>
      <c r="L304" t="s">
        <v>465</v>
      </c>
      <c r="M304" s="36">
        <v>45580</v>
      </c>
      <c r="O304" t="s">
        <v>465</v>
      </c>
    </row>
    <row r="305" spans="2:15" x14ac:dyDescent="0.25">
      <c r="B305">
        <v>287</v>
      </c>
      <c r="C305">
        <v>11512</v>
      </c>
      <c r="D305" t="s">
        <v>649</v>
      </c>
      <c r="E305" s="1" t="s">
        <v>425</v>
      </c>
      <c r="F305" t="str">
        <f>VLOOKUP(E305,Sheet4!$A$3:$N$153,4,FALSE)</f>
        <v>PONK3007240127</v>
      </c>
      <c r="G305" t="s">
        <v>506</v>
      </c>
      <c r="H305" t="str">
        <f>VLOOKUP(E305,Sheet4!$A$3:$N$153,5,FALSE)</f>
        <v>KATBR001</v>
      </c>
      <c r="I305" s="20">
        <v>1</v>
      </c>
      <c r="J305" s="1">
        <v>2</v>
      </c>
      <c r="K305" t="s">
        <v>465</v>
      </c>
      <c r="L305" t="s">
        <v>465</v>
      </c>
      <c r="M305" s="36">
        <v>45580</v>
      </c>
      <c r="O305" t="s">
        <v>465</v>
      </c>
    </row>
    <row r="306" spans="2:15" x14ac:dyDescent="0.25">
      <c r="B306">
        <v>288</v>
      </c>
      <c r="C306">
        <v>11512</v>
      </c>
      <c r="D306" t="s">
        <v>649</v>
      </c>
      <c r="E306" s="1" t="s">
        <v>75</v>
      </c>
      <c r="F306" t="str">
        <f>VLOOKUP(E306,Sheet4!$A$3:$N$153,4,FALSE)</f>
        <v>PONK3007240128</v>
      </c>
      <c r="G306" t="s">
        <v>506</v>
      </c>
      <c r="H306" t="str">
        <f>VLOOKUP(E306,Sheet4!$A$3:$N$153,5,FALSE)</f>
        <v>KATBR001</v>
      </c>
      <c r="I306" s="16">
        <v>1</v>
      </c>
      <c r="J306" s="1">
        <v>2</v>
      </c>
      <c r="K306" t="s">
        <v>465</v>
      </c>
      <c r="L306" t="s">
        <v>465</v>
      </c>
      <c r="M306" s="36">
        <v>45580</v>
      </c>
      <c r="O306" t="s">
        <v>465</v>
      </c>
    </row>
    <row r="307" spans="2:15" x14ac:dyDescent="0.25">
      <c r="B307">
        <v>289</v>
      </c>
      <c r="C307">
        <v>11512</v>
      </c>
      <c r="D307" t="s">
        <v>649</v>
      </c>
      <c r="E307" s="1" t="s">
        <v>254</v>
      </c>
      <c r="F307" t="str">
        <f>VLOOKUP(E307,Sheet4!$A$3:$N$153,4,FALSE)</f>
        <v>PONK3007240134</v>
      </c>
      <c r="G307" t="s">
        <v>506</v>
      </c>
      <c r="H307" t="str">
        <f>VLOOKUP(E307,Sheet4!$A$3:$N$153,5,FALSE)</f>
        <v>KATBR002</v>
      </c>
      <c r="I307" s="20">
        <v>3</v>
      </c>
      <c r="J307" s="5">
        <v>2</v>
      </c>
      <c r="K307" t="s">
        <v>465</v>
      </c>
      <c r="L307" t="s">
        <v>465</v>
      </c>
      <c r="M307" s="36">
        <v>45580</v>
      </c>
      <c r="O307" t="s">
        <v>465</v>
      </c>
    </row>
    <row r="308" spans="2:15" x14ac:dyDescent="0.25">
      <c r="B308">
        <v>290</v>
      </c>
      <c r="C308">
        <v>11512</v>
      </c>
      <c r="D308" t="s">
        <v>649</v>
      </c>
      <c r="E308" s="1" t="s">
        <v>202</v>
      </c>
      <c r="F308" t="str">
        <f>VLOOKUP(E308,Sheet4!$A$3:$N$153,4,FALSE)</f>
        <v>PONK3007240136</v>
      </c>
      <c r="G308" t="s">
        <v>506</v>
      </c>
      <c r="H308" t="str">
        <f>VLOOKUP(E308,Sheet4!$A$3:$N$153,5,FALSE)</f>
        <v>KATBR002</v>
      </c>
      <c r="I308" s="16">
        <v>1</v>
      </c>
      <c r="J308" s="1">
        <v>11</v>
      </c>
      <c r="K308" t="s">
        <v>465</v>
      </c>
      <c r="L308" t="s">
        <v>465</v>
      </c>
      <c r="M308" s="36">
        <v>45580</v>
      </c>
      <c r="O308" t="s">
        <v>465</v>
      </c>
    </row>
    <row r="309" spans="2:15" x14ac:dyDescent="0.25">
      <c r="B309">
        <v>291</v>
      </c>
      <c r="C309">
        <v>11512</v>
      </c>
      <c r="D309" t="s">
        <v>649</v>
      </c>
      <c r="E309" s="1" t="s">
        <v>365</v>
      </c>
      <c r="F309" t="str">
        <f>VLOOKUP(E309,Sheet4!$A$3:$N$153,4,FALSE)</f>
        <v>PONK3007240138</v>
      </c>
      <c r="G309" t="s">
        <v>506</v>
      </c>
      <c r="H309" t="str">
        <f>VLOOKUP(E309,Sheet4!$A$3:$N$153,5,FALSE)</f>
        <v>KATBR002</v>
      </c>
      <c r="I309" s="16">
        <v>1</v>
      </c>
      <c r="J309" s="1">
        <v>18</v>
      </c>
      <c r="K309" t="s">
        <v>465</v>
      </c>
      <c r="L309" t="s">
        <v>465</v>
      </c>
      <c r="M309" s="36">
        <v>45580</v>
      </c>
      <c r="O309" t="s">
        <v>465</v>
      </c>
    </row>
    <row r="310" spans="2:15" x14ac:dyDescent="0.25">
      <c r="B310">
        <v>292</v>
      </c>
      <c r="C310">
        <v>11512</v>
      </c>
      <c r="D310" t="s">
        <v>649</v>
      </c>
      <c r="E310" s="1" t="s">
        <v>31</v>
      </c>
      <c r="F310" t="str">
        <f>VLOOKUP(E310,Sheet4!$A$3:$N$153,4,FALSE)</f>
        <v>PONK3007240140</v>
      </c>
      <c r="G310" t="s">
        <v>506</v>
      </c>
      <c r="H310" t="str">
        <f>VLOOKUP(E310,Sheet4!$A$3:$N$153,5,FALSE)</f>
        <v>KATBR001</v>
      </c>
      <c r="I310" s="16">
        <v>1</v>
      </c>
      <c r="J310" s="1">
        <v>1</v>
      </c>
      <c r="K310" t="s">
        <v>465</v>
      </c>
      <c r="L310" t="s">
        <v>465</v>
      </c>
      <c r="M310" s="36">
        <v>45580</v>
      </c>
      <c r="O310" t="s">
        <v>465</v>
      </c>
    </row>
    <row r="311" spans="2:15" x14ac:dyDescent="0.25">
      <c r="B311">
        <v>293</v>
      </c>
      <c r="C311">
        <v>11512</v>
      </c>
      <c r="D311" t="s">
        <v>649</v>
      </c>
      <c r="E311" s="11" t="s">
        <v>69</v>
      </c>
      <c r="F311" t="str">
        <f>VLOOKUP(E311,Sheet4!$A$3:$N$153,4,FALSE)</f>
        <v>PONK3007240145</v>
      </c>
      <c r="G311" t="s">
        <v>506</v>
      </c>
      <c r="H311" t="str">
        <f>VLOOKUP(E311,Sheet4!$A$3:$N$153,5,FALSE)</f>
        <v>KATBR001</v>
      </c>
      <c r="I311" s="15">
        <v>1</v>
      </c>
      <c r="J311" s="11">
        <v>1</v>
      </c>
      <c r="K311" t="s">
        <v>465</v>
      </c>
      <c r="L311" t="s">
        <v>465</v>
      </c>
      <c r="M311" s="36">
        <v>45580</v>
      </c>
      <c r="O311" t="s">
        <v>465</v>
      </c>
    </row>
    <row r="312" spans="2:15" x14ac:dyDescent="0.25">
      <c r="B312">
        <v>294</v>
      </c>
      <c r="C312">
        <v>11512</v>
      </c>
      <c r="D312" t="s">
        <v>649</v>
      </c>
      <c r="E312" s="10" t="s">
        <v>69</v>
      </c>
      <c r="F312" t="str">
        <f>VLOOKUP(E312,Sheet4!$A$3:$N$153,4,FALSE)</f>
        <v>PONK3007240145</v>
      </c>
      <c r="G312" t="s">
        <v>506</v>
      </c>
      <c r="H312" t="str">
        <f>VLOOKUP(E312,Sheet4!$A$3:$N$153,5,FALSE)</f>
        <v>KATBR001</v>
      </c>
      <c r="I312" s="16">
        <v>1</v>
      </c>
      <c r="J312" s="10">
        <v>1</v>
      </c>
      <c r="K312" t="s">
        <v>465</v>
      </c>
      <c r="L312" t="s">
        <v>465</v>
      </c>
      <c r="M312" s="36">
        <v>45580</v>
      </c>
      <c r="O312" t="s">
        <v>465</v>
      </c>
    </row>
    <row r="313" spans="2:15" x14ac:dyDescent="0.25">
      <c r="B313">
        <v>295</v>
      </c>
      <c r="C313">
        <v>11512</v>
      </c>
      <c r="D313" t="s">
        <v>649</v>
      </c>
      <c r="E313" s="1" t="s">
        <v>35</v>
      </c>
      <c r="F313" t="str">
        <f>VLOOKUP(E313,Sheet4!$A$3:$N$153,4,FALSE)</f>
        <v>PONK3007240144</v>
      </c>
      <c r="G313" t="s">
        <v>506</v>
      </c>
      <c r="H313" t="str">
        <f>VLOOKUP(E313,Sheet4!$A$3:$N$153,5,FALSE)</f>
        <v>KATBR001</v>
      </c>
      <c r="I313" s="16">
        <v>1</v>
      </c>
      <c r="J313" s="1">
        <v>2</v>
      </c>
      <c r="K313" t="s">
        <v>465</v>
      </c>
      <c r="L313" t="s">
        <v>465</v>
      </c>
      <c r="M313" s="36">
        <v>45580</v>
      </c>
      <c r="O313" t="s">
        <v>465</v>
      </c>
    </row>
    <row r="314" spans="2:15" x14ac:dyDescent="0.25">
      <c r="B314">
        <v>296</v>
      </c>
      <c r="C314">
        <v>11512</v>
      </c>
      <c r="D314" t="s">
        <v>649</v>
      </c>
      <c r="E314" s="1" t="s">
        <v>35</v>
      </c>
      <c r="F314" t="str">
        <f>VLOOKUP(E314,Sheet4!$A$3:$N$153,4,FALSE)</f>
        <v>PONK3007240144</v>
      </c>
      <c r="G314" t="s">
        <v>506</v>
      </c>
      <c r="H314" t="str">
        <f>VLOOKUP(E314,Sheet4!$A$3:$N$153,5,FALSE)</f>
        <v>KATBR001</v>
      </c>
      <c r="I314" s="16">
        <v>1</v>
      </c>
      <c r="J314" s="1">
        <v>2</v>
      </c>
      <c r="K314" t="s">
        <v>465</v>
      </c>
      <c r="L314" t="s">
        <v>465</v>
      </c>
      <c r="M314" s="36">
        <v>45580</v>
      </c>
      <c r="O314" t="s">
        <v>465</v>
      </c>
    </row>
    <row r="315" spans="2:15" x14ac:dyDescent="0.25">
      <c r="B315">
        <v>297</v>
      </c>
      <c r="C315">
        <v>11512</v>
      </c>
      <c r="D315" t="s">
        <v>649</v>
      </c>
      <c r="E315" s="11" t="s">
        <v>193</v>
      </c>
      <c r="F315" t="str">
        <f>VLOOKUP(E315,Sheet4!$A$3:$N$153,4,FALSE)</f>
        <v>PONK3007240146</v>
      </c>
      <c r="G315" t="s">
        <v>506</v>
      </c>
      <c r="H315" t="str">
        <f>VLOOKUP(E315,Sheet4!$A$3:$N$153,5,FALSE)</f>
        <v>KATBR002</v>
      </c>
      <c r="I315" s="15">
        <v>1</v>
      </c>
      <c r="J315" s="11">
        <v>11</v>
      </c>
      <c r="K315" t="s">
        <v>465</v>
      </c>
      <c r="L315" t="s">
        <v>465</v>
      </c>
      <c r="M315" s="36">
        <v>45580</v>
      </c>
      <c r="O315" t="s">
        <v>465</v>
      </c>
    </row>
    <row r="316" spans="2:15" x14ac:dyDescent="0.25">
      <c r="B316">
        <v>298</v>
      </c>
      <c r="C316">
        <v>11512</v>
      </c>
      <c r="D316" t="s">
        <v>649</v>
      </c>
      <c r="E316" s="1" t="s">
        <v>193</v>
      </c>
      <c r="F316" t="str">
        <f>VLOOKUP(E316,Sheet4!$A$3:$N$153,4,FALSE)</f>
        <v>PONK3007240146</v>
      </c>
      <c r="G316" t="s">
        <v>506</v>
      </c>
      <c r="H316" t="str">
        <f>VLOOKUP(E316,Sheet4!$A$3:$N$153,5,FALSE)</f>
        <v>KATBR002</v>
      </c>
      <c r="I316" s="16">
        <v>1</v>
      </c>
      <c r="J316" s="1">
        <v>11</v>
      </c>
      <c r="K316" t="s">
        <v>465</v>
      </c>
      <c r="L316" t="s">
        <v>465</v>
      </c>
      <c r="M316" s="36">
        <v>45580</v>
      </c>
      <c r="O316" t="s">
        <v>465</v>
      </c>
    </row>
    <row r="317" spans="2:15" x14ac:dyDescent="0.25">
      <c r="B317">
        <v>299</v>
      </c>
      <c r="C317">
        <v>11512</v>
      </c>
      <c r="D317" t="s">
        <v>649</v>
      </c>
      <c r="E317" s="1" t="s">
        <v>193</v>
      </c>
      <c r="F317" t="str">
        <f>VLOOKUP(E317,Sheet4!$A$3:$N$153,4,FALSE)</f>
        <v>PONK3007240146</v>
      </c>
      <c r="G317" t="s">
        <v>506</v>
      </c>
      <c r="H317" t="str">
        <f>VLOOKUP(E317,Sheet4!$A$3:$N$153,5,FALSE)</f>
        <v>KATBR002</v>
      </c>
      <c r="I317" s="16">
        <v>1</v>
      </c>
      <c r="J317" s="1">
        <v>11</v>
      </c>
      <c r="K317" t="s">
        <v>465</v>
      </c>
      <c r="L317" t="s">
        <v>465</v>
      </c>
      <c r="M317" s="36">
        <v>45580</v>
      </c>
      <c r="O317" t="s">
        <v>465</v>
      </c>
    </row>
    <row r="318" spans="2:15" x14ac:dyDescent="0.25">
      <c r="B318">
        <v>300</v>
      </c>
      <c r="C318">
        <v>11512</v>
      </c>
      <c r="D318" t="s">
        <v>649</v>
      </c>
      <c r="E318" s="1" t="s">
        <v>193</v>
      </c>
      <c r="F318" t="str">
        <f>VLOOKUP(E318,Sheet4!$A$3:$N$153,4,FALSE)</f>
        <v>PONK3007240146</v>
      </c>
      <c r="G318" t="s">
        <v>506</v>
      </c>
      <c r="H318" t="str">
        <f>VLOOKUP(E318,Sheet4!$A$3:$N$153,5,FALSE)</f>
        <v>KATBR002</v>
      </c>
      <c r="I318" s="16">
        <v>2</v>
      </c>
      <c r="J318" s="1">
        <v>11</v>
      </c>
      <c r="K318" t="s">
        <v>465</v>
      </c>
      <c r="L318" t="s">
        <v>465</v>
      </c>
      <c r="M318" s="36">
        <v>45580</v>
      </c>
      <c r="O318" t="s">
        <v>465</v>
      </c>
    </row>
    <row r="319" spans="2:15" x14ac:dyDescent="0.25">
      <c r="B319">
        <v>301</v>
      </c>
      <c r="C319">
        <v>11512</v>
      </c>
      <c r="D319" t="s">
        <v>649</v>
      </c>
      <c r="E319" s="1" t="s">
        <v>355</v>
      </c>
      <c r="F319" t="str">
        <f>VLOOKUP(E319,Sheet4!$A$3:$N$153,4,FALSE)</f>
        <v>PONK3007240147</v>
      </c>
      <c r="G319" t="s">
        <v>506</v>
      </c>
      <c r="H319" t="str">
        <f>VLOOKUP(E319,Sheet4!$A$3:$N$153,5,FALSE)</f>
        <v>KATBR002</v>
      </c>
      <c r="I319" s="16">
        <v>1</v>
      </c>
      <c r="J319" s="1">
        <v>1</v>
      </c>
      <c r="K319" t="s">
        <v>465</v>
      </c>
      <c r="L319" t="s">
        <v>465</v>
      </c>
      <c r="M319" s="36">
        <v>45580</v>
      </c>
      <c r="O319" t="s">
        <v>465</v>
      </c>
    </row>
    <row r="320" spans="2:15" x14ac:dyDescent="0.25">
      <c r="B320">
        <v>302</v>
      </c>
      <c r="C320">
        <v>11512</v>
      </c>
      <c r="D320" t="s">
        <v>649</v>
      </c>
      <c r="E320" s="1" t="s">
        <v>411</v>
      </c>
      <c r="F320" t="str">
        <f>VLOOKUP(E320,Sheet4!$A$3:$N$153,4,FALSE)</f>
        <v>PONK3007240148</v>
      </c>
      <c r="G320" t="s">
        <v>506</v>
      </c>
      <c r="H320" t="str">
        <f>VLOOKUP(E320,Sheet4!$A$3:$N$153,5,FALSE)</f>
        <v>KATBR002</v>
      </c>
      <c r="I320" s="16">
        <v>2</v>
      </c>
      <c r="J320" s="1">
        <v>2</v>
      </c>
      <c r="K320" t="s">
        <v>465</v>
      </c>
      <c r="L320" t="s">
        <v>465</v>
      </c>
      <c r="M320" s="36">
        <v>45580</v>
      </c>
      <c r="O320" t="s">
        <v>465</v>
      </c>
    </row>
    <row r="321" spans="2:15" x14ac:dyDescent="0.25">
      <c r="B321">
        <v>303</v>
      </c>
      <c r="C321">
        <v>11512</v>
      </c>
      <c r="D321" t="s">
        <v>649</v>
      </c>
      <c r="E321" s="1" t="s">
        <v>217</v>
      </c>
      <c r="F321" t="str">
        <f>VLOOKUP(E321,Sheet4!$A$3:$N$153,4,FALSE)</f>
        <v>PONK3007240149</v>
      </c>
      <c r="G321" t="s">
        <v>506</v>
      </c>
      <c r="H321" t="str">
        <f>VLOOKUP(E321,Sheet4!$A$3:$N$153,5,FALSE)</f>
        <v>KATBR002</v>
      </c>
      <c r="I321" s="16">
        <v>2</v>
      </c>
      <c r="J321" s="1">
        <v>11</v>
      </c>
      <c r="K321" t="s">
        <v>465</v>
      </c>
      <c r="L321" t="s">
        <v>465</v>
      </c>
      <c r="M321" s="36">
        <v>45580</v>
      </c>
      <c r="O321" t="s">
        <v>465</v>
      </c>
    </row>
    <row r="322" spans="2:15" x14ac:dyDescent="0.25">
      <c r="B322">
        <v>304</v>
      </c>
      <c r="C322">
        <v>11512</v>
      </c>
      <c r="D322" t="s">
        <v>649</v>
      </c>
      <c r="E322" s="1" t="s">
        <v>217</v>
      </c>
      <c r="F322" t="str">
        <f>VLOOKUP(E322,Sheet4!$A$3:$N$153,4,FALSE)</f>
        <v>PONK3007240149</v>
      </c>
      <c r="G322" t="s">
        <v>506</v>
      </c>
      <c r="H322" t="str">
        <f>VLOOKUP(E322,Sheet4!$A$3:$N$153,5,FALSE)</f>
        <v>KATBR002</v>
      </c>
      <c r="I322" s="16">
        <v>1</v>
      </c>
      <c r="J322" s="1">
        <v>11</v>
      </c>
      <c r="K322" t="s">
        <v>465</v>
      </c>
      <c r="L322" t="s">
        <v>465</v>
      </c>
      <c r="M322" s="36">
        <v>45580</v>
      </c>
      <c r="O322" t="s">
        <v>465</v>
      </c>
    </row>
    <row r="323" spans="2:15" x14ac:dyDescent="0.25">
      <c r="B323">
        <v>305</v>
      </c>
      <c r="C323">
        <v>11512</v>
      </c>
      <c r="D323" t="s">
        <v>649</v>
      </c>
      <c r="E323" s="1" t="s">
        <v>217</v>
      </c>
      <c r="F323" t="str">
        <f>VLOOKUP(E323,Sheet4!$A$3:$N$153,4,FALSE)</f>
        <v>PONK3007240149</v>
      </c>
      <c r="G323" t="s">
        <v>506</v>
      </c>
      <c r="H323" t="str">
        <f>VLOOKUP(E323,Sheet4!$A$3:$N$153,5,FALSE)</f>
        <v>KATBR002</v>
      </c>
      <c r="I323" s="16">
        <v>1</v>
      </c>
      <c r="J323" s="1">
        <v>11</v>
      </c>
      <c r="K323" t="s">
        <v>465</v>
      </c>
      <c r="L323" t="s">
        <v>465</v>
      </c>
      <c r="M323" s="36">
        <v>45580</v>
      </c>
      <c r="O323" t="s">
        <v>465</v>
      </c>
    </row>
    <row r="324" spans="2:15" x14ac:dyDescent="0.25">
      <c r="B324">
        <v>306</v>
      </c>
      <c r="C324">
        <v>11512</v>
      </c>
      <c r="D324" t="s">
        <v>649</v>
      </c>
      <c r="E324" s="1" t="s">
        <v>428</v>
      </c>
      <c r="F324" t="str">
        <f>VLOOKUP(E324,Sheet4!$A$3:$N$153,4,FALSE)</f>
        <v>PONK3007240150</v>
      </c>
      <c r="G324" t="s">
        <v>506</v>
      </c>
      <c r="H324" t="str">
        <f>VLOOKUP(E324,Sheet4!$A$3:$N$153,5,FALSE)</f>
        <v>KATBR002</v>
      </c>
      <c r="I324" s="16">
        <v>1</v>
      </c>
      <c r="J324" s="1">
        <v>17</v>
      </c>
      <c r="K324" t="s">
        <v>465</v>
      </c>
      <c r="L324" t="s">
        <v>465</v>
      </c>
      <c r="M324" s="36">
        <v>45580</v>
      </c>
      <c r="O324" t="s">
        <v>465</v>
      </c>
    </row>
    <row r="325" spans="2:15" x14ac:dyDescent="0.25">
      <c r="B325">
        <v>307</v>
      </c>
      <c r="C325">
        <v>11512</v>
      </c>
      <c r="D325" t="s">
        <v>649</v>
      </c>
      <c r="E325" s="1" t="s">
        <v>205</v>
      </c>
      <c r="F325" t="str">
        <f>VLOOKUP(E325,Sheet4!$A$3:$N$153,4,FALSE)</f>
        <v>PONK3007240151</v>
      </c>
      <c r="G325" t="s">
        <v>506</v>
      </c>
      <c r="H325" t="str">
        <f>VLOOKUP(E325,Sheet4!$A$3:$N$153,5,FALSE)</f>
        <v>KATBR002</v>
      </c>
      <c r="I325" s="16">
        <v>1</v>
      </c>
      <c r="J325" s="1">
        <v>1</v>
      </c>
      <c r="K325" t="s">
        <v>465</v>
      </c>
      <c r="L325" t="s">
        <v>465</v>
      </c>
      <c r="M325" s="36">
        <v>45580</v>
      </c>
      <c r="O325" t="s">
        <v>465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53"/>
  <sheetViews>
    <sheetView topLeftCell="A123" workbookViewId="0">
      <selection activeCell="B154" sqref="B154"/>
    </sheetView>
  </sheetViews>
  <sheetFormatPr defaultRowHeight="15" x14ac:dyDescent="0.25"/>
  <cols>
    <col min="4" max="4" width="17.85546875" customWidth="1"/>
    <col min="5" max="5" width="12.7109375" customWidth="1"/>
    <col min="13" max="13" width="10.7109375" style="36" bestFit="1" customWidth="1"/>
  </cols>
  <sheetData>
    <row r="2" spans="1:22" x14ac:dyDescent="0.25">
      <c r="B2" t="s">
        <v>441</v>
      </c>
      <c r="C2" t="s">
        <v>442</v>
      </c>
      <c r="D2" t="s">
        <v>443</v>
      </c>
      <c r="E2" t="s">
        <v>444</v>
      </c>
      <c r="F2" t="s">
        <v>445</v>
      </c>
      <c r="G2" t="s">
        <v>446</v>
      </c>
      <c r="H2" t="s">
        <v>4</v>
      </c>
      <c r="I2" t="s">
        <v>447</v>
      </c>
      <c r="J2" t="s">
        <v>448</v>
      </c>
      <c r="K2" t="s">
        <v>449</v>
      </c>
      <c r="L2" t="s">
        <v>450</v>
      </c>
      <c r="M2" s="36" t="s">
        <v>451</v>
      </c>
      <c r="N2" t="s">
        <v>452</v>
      </c>
      <c r="S2" t="s">
        <v>454</v>
      </c>
    </row>
    <row r="3" spans="1:22" x14ac:dyDescent="0.25">
      <c r="A3" s="10" t="s">
        <v>389</v>
      </c>
      <c r="B3">
        <v>1</v>
      </c>
      <c r="C3" s="10" t="s">
        <v>389</v>
      </c>
      <c r="D3" t="s">
        <v>478</v>
      </c>
      <c r="E3" t="s">
        <v>453</v>
      </c>
      <c r="F3" t="str">
        <f>VLOOKUP(C3,Sheet1!$B$4:$J$154,4,FALSE)</f>
        <v>Air Mineral</v>
      </c>
      <c r="G3" t="str">
        <f>VLOOKUP(C3,Sheet1!$B$4:$J$154,5,FALSE)</f>
        <v>Cleo Gelas</v>
      </c>
      <c r="H3">
        <v>3</v>
      </c>
      <c r="I3" t="s">
        <v>464</v>
      </c>
      <c r="L3" t="s">
        <v>465</v>
      </c>
      <c r="M3" s="36">
        <v>45579</v>
      </c>
      <c r="P3" s="10" t="s">
        <v>12</v>
      </c>
      <c r="Q3" t="str">
        <f>IF(P3=$T$3,$S$3,$S$2)</f>
        <v>KATBR002</v>
      </c>
      <c r="S3" t="s">
        <v>453</v>
      </c>
      <c r="T3" t="s">
        <v>12</v>
      </c>
      <c r="V3" s="10" t="s">
        <v>229</v>
      </c>
    </row>
    <row r="4" spans="1:22" x14ac:dyDescent="0.25">
      <c r="A4" s="10" t="s">
        <v>439</v>
      </c>
      <c r="B4">
        <v>2</v>
      </c>
      <c r="C4" s="10" t="s">
        <v>439</v>
      </c>
      <c r="D4" t="s">
        <v>481</v>
      </c>
      <c r="E4" t="s">
        <v>453</v>
      </c>
      <c r="F4" t="str">
        <f>VLOOKUP(C4,Sheet1!$B$4:$J$154,4,FALSE)</f>
        <v>Air Mineral</v>
      </c>
      <c r="G4" t="str">
        <f>VLOOKUP(C4,Sheet1!$B$4:$J$154,5,FALSE)</f>
        <v>Cleo Botol</v>
      </c>
      <c r="H4">
        <v>15</v>
      </c>
      <c r="I4" t="s">
        <v>464</v>
      </c>
      <c r="L4" t="s">
        <v>465</v>
      </c>
      <c r="M4" s="36">
        <v>45579</v>
      </c>
      <c r="P4" s="10" t="s">
        <v>12</v>
      </c>
      <c r="Q4" t="str">
        <f t="shared" ref="Q4:Q67" si="0">IF(P4=$T$3,$S$3,$S$2)</f>
        <v>KATBR002</v>
      </c>
      <c r="V4" s="10" t="s">
        <v>393</v>
      </c>
    </row>
    <row r="5" spans="1:22" x14ac:dyDescent="0.25">
      <c r="A5" s="10" t="s">
        <v>440</v>
      </c>
      <c r="B5">
        <v>3</v>
      </c>
      <c r="C5" s="10" t="s">
        <v>440</v>
      </c>
      <c r="D5" t="s">
        <v>483</v>
      </c>
      <c r="E5" t="s">
        <v>453</v>
      </c>
      <c r="F5" t="str">
        <f>VLOOKUP(C5,Sheet1!$B$4:$J$154,4,FALSE)</f>
        <v>Air Mineral</v>
      </c>
      <c r="G5" t="str">
        <f>VLOOKUP(C5,Sheet1!$B$4:$J$154,5,FALSE)</f>
        <v>Cleo Galon Refil</v>
      </c>
      <c r="H5">
        <v>16</v>
      </c>
      <c r="I5" t="s">
        <v>464</v>
      </c>
      <c r="L5" t="s">
        <v>465</v>
      </c>
      <c r="M5" s="36">
        <v>45579</v>
      </c>
      <c r="P5" s="10" t="s">
        <v>12</v>
      </c>
      <c r="Q5" t="str">
        <f t="shared" si="0"/>
        <v>KATBR002</v>
      </c>
      <c r="V5" s="10" t="s">
        <v>394</v>
      </c>
    </row>
    <row r="6" spans="1:22" x14ac:dyDescent="0.25">
      <c r="A6" s="1" t="s">
        <v>418</v>
      </c>
      <c r="B6">
        <v>4</v>
      </c>
      <c r="C6" s="1" t="s">
        <v>418</v>
      </c>
      <c r="D6" t="s">
        <v>485</v>
      </c>
      <c r="E6" t="s">
        <v>453</v>
      </c>
      <c r="F6" t="str">
        <f>VLOOKUP(C6,Sheet1!$B$4:$J$154,4,FALSE)</f>
        <v>Alat Pel</v>
      </c>
      <c r="G6">
        <f>VLOOKUP(C6,Sheet1!$B$4:$J$154,5,FALSE)</f>
        <v>0</v>
      </c>
      <c r="H6">
        <v>2</v>
      </c>
      <c r="I6" t="s">
        <v>464</v>
      </c>
      <c r="L6" t="s">
        <v>465</v>
      </c>
      <c r="M6" s="36">
        <v>45579</v>
      </c>
      <c r="P6" s="1" t="s">
        <v>12</v>
      </c>
      <c r="Q6" t="str">
        <f t="shared" si="0"/>
        <v>KATBR002</v>
      </c>
      <c r="V6" s="5" t="s">
        <v>16</v>
      </c>
    </row>
    <row r="7" spans="1:22" x14ac:dyDescent="0.25">
      <c r="A7" s="1" t="s">
        <v>252</v>
      </c>
      <c r="B7">
        <v>5</v>
      </c>
      <c r="C7" s="1" t="s">
        <v>252</v>
      </c>
      <c r="D7" t="s">
        <v>487</v>
      </c>
      <c r="E7" t="s">
        <v>453</v>
      </c>
      <c r="F7" t="str">
        <f>VLOOKUP(C7,Sheet1!$B$4:$J$154,4,FALSE)</f>
        <v>Alat Pengharum ruangan Stella + Refil</v>
      </c>
      <c r="G7">
        <f>VLOOKUP(C7,Sheet1!$B$4:$J$154,5,FALSE)</f>
        <v>0</v>
      </c>
      <c r="H7">
        <v>2</v>
      </c>
      <c r="I7" t="s">
        <v>464</v>
      </c>
      <c r="L7" t="s">
        <v>465</v>
      </c>
      <c r="M7" s="36">
        <v>45579</v>
      </c>
      <c r="P7" s="1" t="s">
        <v>12</v>
      </c>
      <c r="Q7" t="str">
        <f t="shared" si="0"/>
        <v>KATBR002</v>
      </c>
      <c r="V7" s="5" t="s">
        <v>16</v>
      </c>
    </row>
    <row r="8" spans="1:22" x14ac:dyDescent="0.25">
      <c r="A8" s="1" t="s">
        <v>160</v>
      </c>
      <c r="B8">
        <v>6</v>
      </c>
      <c r="C8" s="1" t="s">
        <v>160</v>
      </c>
      <c r="D8" t="s">
        <v>489</v>
      </c>
      <c r="E8" t="s">
        <v>454</v>
      </c>
      <c r="F8" t="str">
        <f>VLOOKUP(C8,Sheet1!$B$4:$J$154,4,FALSE)</f>
        <v>Amplop</v>
      </c>
      <c r="G8" t="str">
        <f>VLOOKUP(C8,Sheet1!$B$4:$J$154,5,FALSE)</f>
        <v>Kecil Perekat</v>
      </c>
      <c r="H8">
        <v>17</v>
      </c>
      <c r="I8" t="s">
        <v>464</v>
      </c>
      <c r="L8" t="s">
        <v>465</v>
      </c>
      <c r="M8" s="36">
        <v>45579</v>
      </c>
      <c r="P8" s="1" t="s">
        <v>5</v>
      </c>
      <c r="Q8" t="str">
        <f t="shared" si="0"/>
        <v>KATBR001</v>
      </c>
      <c r="V8" s="1" t="s">
        <v>40</v>
      </c>
    </row>
    <row r="9" spans="1:22" x14ac:dyDescent="0.25">
      <c r="A9" s="1" t="s">
        <v>158</v>
      </c>
      <c r="B9">
        <v>7</v>
      </c>
      <c r="C9" s="1" t="s">
        <v>158</v>
      </c>
      <c r="D9" t="s">
        <v>491</v>
      </c>
      <c r="E9" t="s">
        <v>454</v>
      </c>
      <c r="F9" t="str">
        <f>VLOOKUP(C9,Sheet1!$B$4:$J$154,4,FALSE)</f>
        <v>Amplop</v>
      </c>
      <c r="G9" t="str">
        <f>VLOOKUP(C9,Sheet1!$B$4:$J$154,5,FALSE)</f>
        <v>Sedang Perekat</v>
      </c>
      <c r="H9">
        <v>17</v>
      </c>
      <c r="I9" t="s">
        <v>464</v>
      </c>
      <c r="L9" t="s">
        <v>465</v>
      </c>
      <c r="M9" s="36">
        <v>45579</v>
      </c>
      <c r="P9" s="1" t="s">
        <v>5</v>
      </c>
      <c r="Q9" t="str">
        <f t="shared" si="0"/>
        <v>KATBR001</v>
      </c>
      <c r="V9" s="1" t="s">
        <v>40</v>
      </c>
    </row>
    <row r="10" spans="1:22" x14ac:dyDescent="0.25">
      <c r="A10" s="1" t="s">
        <v>164</v>
      </c>
      <c r="B10">
        <v>8</v>
      </c>
      <c r="C10" s="1" t="s">
        <v>164</v>
      </c>
      <c r="D10" t="s">
        <v>493</v>
      </c>
      <c r="E10" t="s">
        <v>454</v>
      </c>
      <c r="F10" t="str">
        <f>VLOOKUP(C10,Sheet1!$B$4:$J$154,4,FALSE)</f>
        <v>Amplop</v>
      </c>
      <c r="G10" t="str">
        <f>VLOOKUP(C10,Sheet1!$B$4:$J$154,5,FALSE)</f>
        <v>Kecil Non Perekat</v>
      </c>
      <c r="H10">
        <v>17</v>
      </c>
      <c r="I10" t="s">
        <v>464</v>
      </c>
      <c r="L10" t="s">
        <v>465</v>
      </c>
      <c r="M10" s="36">
        <v>45579</v>
      </c>
      <c r="P10" s="1" t="s">
        <v>5</v>
      </c>
      <c r="Q10" t="str">
        <f t="shared" si="0"/>
        <v>KATBR001</v>
      </c>
      <c r="V10" s="1" t="s">
        <v>40</v>
      </c>
    </row>
    <row r="11" spans="1:22" x14ac:dyDescent="0.25">
      <c r="A11" s="1" t="s">
        <v>162</v>
      </c>
      <c r="B11">
        <v>9</v>
      </c>
      <c r="C11" s="1" t="s">
        <v>162</v>
      </c>
      <c r="D11" t="s">
        <v>495</v>
      </c>
      <c r="E11" t="s">
        <v>454</v>
      </c>
      <c r="F11" t="str">
        <f>VLOOKUP(C11,Sheet1!$B$4:$J$154,4,FALSE)</f>
        <v>Amplop</v>
      </c>
      <c r="G11" t="str">
        <f>VLOOKUP(C11,Sheet1!$B$4:$J$154,5,FALSE)</f>
        <v>Panjang Non Perekat</v>
      </c>
      <c r="H11">
        <v>17</v>
      </c>
      <c r="I11" t="s">
        <v>464</v>
      </c>
      <c r="L11" t="s">
        <v>465</v>
      </c>
      <c r="M11" s="36">
        <v>45579</v>
      </c>
      <c r="P11" s="1" t="s">
        <v>5</v>
      </c>
      <c r="Q11" t="str">
        <f t="shared" si="0"/>
        <v>KATBR001</v>
      </c>
      <c r="V11" s="1" t="s">
        <v>40</v>
      </c>
    </row>
    <row r="12" spans="1:22" x14ac:dyDescent="0.25">
      <c r="A12" s="1" t="s">
        <v>144</v>
      </c>
      <c r="B12">
        <v>10</v>
      </c>
      <c r="C12" s="1" t="s">
        <v>144</v>
      </c>
      <c r="D12" t="s">
        <v>497</v>
      </c>
      <c r="E12" t="s">
        <v>454</v>
      </c>
      <c r="F12" t="str">
        <f>VLOOKUP(C12,Sheet1!$B$4:$J$154,4,FALSE)</f>
        <v>Amplop</v>
      </c>
      <c r="G12" t="str">
        <f>VLOOKUP(C12,Sheet1!$B$4:$J$154,5,FALSE)</f>
        <v>Besar Polos</v>
      </c>
      <c r="H12">
        <v>2</v>
      </c>
      <c r="I12" t="s">
        <v>464</v>
      </c>
      <c r="L12" t="s">
        <v>465</v>
      </c>
      <c r="M12" s="36">
        <v>45579</v>
      </c>
      <c r="P12" s="1" t="s">
        <v>5</v>
      </c>
      <c r="Q12" t="str">
        <f t="shared" si="0"/>
        <v>KATBR001</v>
      </c>
      <c r="V12" s="1" t="s">
        <v>16</v>
      </c>
    </row>
    <row r="13" spans="1:22" x14ac:dyDescent="0.25">
      <c r="A13" s="1" t="s">
        <v>156</v>
      </c>
      <c r="B13">
        <v>11</v>
      </c>
      <c r="C13" s="1" t="s">
        <v>156</v>
      </c>
      <c r="D13" t="s">
        <v>508</v>
      </c>
      <c r="E13" t="s">
        <v>454</v>
      </c>
      <c r="F13" t="str">
        <f>VLOOKUP(C13,Sheet1!$B$4:$J$154,4,FALSE)</f>
        <v>Amplop</v>
      </c>
      <c r="G13" t="str">
        <f>VLOOKUP(C13,Sheet1!$B$4:$J$154,5,FALSE)</f>
        <v>Panjang Perekat</v>
      </c>
      <c r="H13">
        <v>17</v>
      </c>
      <c r="I13" t="s">
        <v>464</v>
      </c>
      <c r="L13" t="s">
        <v>465</v>
      </c>
      <c r="M13" s="36">
        <v>45579</v>
      </c>
      <c r="P13" s="1" t="s">
        <v>5</v>
      </c>
      <c r="Q13" t="str">
        <f t="shared" si="0"/>
        <v>KATBR001</v>
      </c>
      <c r="V13" s="1" t="s">
        <v>40</v>
      </c>
    </row>
    <row r="14" spans="1:22" x14ac:dyDescent="0.25">
      <c r="A14" s="1" t="s">
        <v>141</v>
      </c>
      <c r="B14">
        <v>12</v>
      </c>
      <c r="C14" s="1" t="s">
        <v>141</v>
      </c>
      <c r="D14" t="s">
        <v>509</v>
      </c>
      <c r="E14" t="s">
        <v>454</v>
      </c>
      <c r="F14" t="str">
        <f>VLOOKUP(C14,Sheet1!$B$4:$J$154,4,FALSE)</f>
        <v>Amplop</v>
      </c>
      <c r="G14" t="str">
        <f>VLOOKUP(C14,Sheet1!$B$4:$J$154,5,FALSE)</f>
        <v>Besar Tali</v>
      </c>
      <c r="H14">
        <v>2</v>
      </c>
      <c r="I14" t="s">
        <v>464</v>
      </c>
      <c r="L14" t="s">
        <v>465</v>
      </c>
      <c r="M14" s="36">
        <v>45579</v>
      </c>
      <c r="P14" s="1" t="s">
        <v>5</v>
      </c>
      <c r="Q14" t="str">
        <f t="shared" si="0"/>
        <v>KATBR001</v>
      </c>
      <c r="V14" s="1" t="s">
        <v>16</v>
      </c>
    </row>
    <row r="15" spans="1:22" x14ac:dyDescent="0.25">
      <c r="A15" s="1" t="s">
        <v>374</v>
      </c>
      <c r="B15">
        <v>13</v>
      </c>
      <c r="C15" s="1" t="s">
        <v>374</v>
      </c>
      <c r="D15" t="s">
        <v>510</v>
      </c>
      <c r="E15" t="s">
        <v>453</v>
      </c>
      <c r="F15" t="str">
        <f>VLOOKUP(C15,Sheet1!$B$4:$J$154,4,FALSE)</f>
        <v>Ban</v>
      </c>
      <c r="G15" t="str">
        <f>VLOOKUP(C15,Sheet1!$B$4:$J$154,5,FALSE)</f>
        <v>Ban Original Gajah Tunggal</v>
      </c>
      <c r="H15">
        <v>2</v>
      </c>
      <c r="I15" t="s">
        <v>464</v>
      </c>
      <c r="L15" t="s">
        <v>465</v>
      </c>
      <c r="M15" s="36">
        <v>45579</v>
      </c>
      <c r="P15" s="1" t="s">
        <v>12</v>
      </c>
      <c r="Q15" t="str">
        <f t="shared" si="0"/>
        <v>KATBR002</v>
      </c>
      <c r="V15" s="5" t="s">
        <v>16</v>
      </c>
    </row>
    <row r="16" spans="1:22" x14ac:dyDescent="0.25">
      <c r="A16" s="1" t="s">
        <v>375</v>
      </c>
      <c r="B16">
        <v>14</v>
      </c>
      <c r="C16" s="1" t="s">
        <v>375</v>
      </c>
      <c r="D16" t="s">
        <v>511</v>
      </c>
      <c r="E16" t="s">
        <v>453</v>
      </c>
      <c r="F16" t="str">
        <f>VLOOKUP(C16,Sheet1!$B$4:$J$154,4,FALSE)</f>
        <v>Ban</v>
      </c>
      <c r="G16" t="str">
        <f>VLOOKUP(C16,Sheet1!$B$4:$J$154,5,FALSE)</f>
        <v>Ban Original Aeolus</v>
      </c>
      <c r="H16">
        <v>2</v>
      </c>
      <c r="I16" t="s">
        <v>464</v>
      </c>
      <c r="L16" t="s">
        <v>465</v>
      </c>
      <c r="M16" s="36">
        <v>45579</v>
      </c>
      <c r="P16" s="1" t="s">
        <v>12</v>
      </c>
      <c r="Q16" t="str">
        <f t="shared" si="0"/>
        <v>KATBR002</v>
      </c>
      <c r="V16" s="5" t="s">
        <v>16</v>
      </c>
    </row>
    <row r="17" spans="1:22" x14ac:dyDescent="0.25">
      <c r="A17" s="1" t="s">
        <v>103</v>
      </c>
      <c r="B17">
        <v>15</v>
      </c>
      <c r="C17" s="1" t="s">
        <v>103</v>
      </c>
      <c r="D17" t="s">
        <v>512</v>
      </c>
      <c r="E17" t="s">
        <v>453</v>
      </c>
      <c r="F17" t="str">
        <f>VLOOKUP(C17,Sheet1!$B$4:$J$154,4,FALSE)</f>
        <v>Batrai</v>
      </c>
      <c r="G17" t="str">
        <f>VLOOKUP(C17,Sheet1!$B$4:$J$154,5,FALSE)</f>
        <v>AA1</v>
      </c>
      <c r="H17">
        <v>2</v>
      </c>
      <c r="I17" t="s">
        <v>464</v>
      </c>
      <c r="L17" t="s">
        <v>465</v>
      </c>
      <c r="M17" s="36">
        <v>45579</v>
      </c>
      <c r="P17" s="1" t="s">
        <v>12</v>
      </c>
      <c r="Q17" t="str">
        <f t="shared" si="0"/>
        <v>KATBR002</v>
      </c>
      <c r="V17" s="1" t="s">
        <v>16</v>
      </c>
    </row>
    <row r="18" spans="1:22" x14ac:dyDescent="0.25">
      <c r="A18" s="1" t="s">
        <v>100</v>
      </c>
      <c r="B18">
        <v>16</v>
      </c>
      <c r="C18" s="1" t="s">
        <v>100</v>
      </c>
      <c r="D18" t="s">
        <v>513</v>
      </c>
      <c r="E18" t="s">
        <v>453</v>
      </c>
      <c r="F18" t="str">
        <f>VLOOKUP(C18,Sheet1!$B$4:$J$154,4,FALSE)</f>
        <v>Batrai</v>
      </c>
      <c r="G18" t="str">
        <f>VLOOKUP(C18,Sheet1!$B$4:$J$154,5,FALSE)</f>
        <v>Charger AAA</v>
      </c>
      <c r="H18">
        <v>2</v>
      </c>
      <c r="I18" t="s">
        <v>464</v>
      </c>
      <c r="L18" t="s">
        <v>465</v>
      </c>
      <c r="M18" s="36">
        <v>45579</v>
      </c>
      <c r="P18" s="1" t="s">
        <v>12</v>
      </c>
      <c r="Q18" t="str">
        <f t="shared" si="0"/>
        <v>KATBR002</v>
      </c>
      <c r="V18" s="1" t="s">
        <v>16</v>
      </c>
    </row>
    <row r="19" spans="1:22" x14ac:dyDescent="0.25">
      <c r="A19" s="1" t="s">
        <v>105</v>
      </c>
      <c r="B19">
        <v>17</v>
      </c>
      <c r="C19" s="1" t="s">
        <v>105</v>
      </c>
      <c r="D19" t="s">
        <v>514</v>
      </c>
      <c r="E19" t="s">
        <v>453</v>
      </c>
      <c r="F19" t="str">
        <f>VLOOKUP(C19,Sheet1!$B$4:$J$154,4,FALSE)</f>
        <v>Batrai</v>
      </c>
      <c r="G19" t="str">
        <f>VLOOKUP(C19,Sheet1!$B$4:$J$154,5,FALSE)</f>
        <v>AAA</v>
      </c>
      <c r="H19">
        <v>2</v>
      </c>
      <c r="I19" t="s">
        <v>464</v>
      </c>
      <c r="L19" t="s">
        <v>465</v>
      </c>
      <c r="M19" s="36">
        <v>45579</v>
      </c>
      <c r="P19" s="1" t="s">
        <v>12</v>
      </c>
      <c r="Q19" t="str">
        <f t="shared" si="0"/>
        <v>KATBR002</v>
      </c>
      <c r="V19" s="1" t="s">
        <v>16</v>
      </c>
    </row>
    <row r="20" spans="1:22" x14ac:dyDescent="0.25">
      <c r="A20" s="1" t="s">
        <v>406</v>
      </c>
      <c r="B20">
        <v>18</v>
      </c>
      <c r="C20" s="1" t="s">
        <v>406</v>
      </c>
      <c r="D20" t="s">
        <v>515</v>
      </c>
      <c r="E20" t="s">
        <v>453</v>
      </c>
      <c r="F20" t="str">
        <f>VLOOKUP(C20,Sheet1!$B$4:$J$154,4,FALSE)</f>
        <v>Beras Jagung</v>
      </c>
      <c r="G20">
        <f>VLOOKUP(C20,Sheet1!$B$4:$J$154,5,FALSE)</f>
        <v>0</v>
      </c>
      <c r="H20">
        <v>9</v>
      </c>
      <c r="I20" t="s">
        <v>464</v>
      </c>
      <c r="L20" t="s">
        <v>465</v>
      </c>
      <c r="M20" s="36">
        <v>45579</v>
      </c>
      <c r="P20" s="1" t="s">
        <v>12</v>
      </c>
      <c r="Q20" t="str">
        <f t="shared" si="0"/>
        <v>KATBR002</v>
      </c>
      <c r="V20" s="1" t="s">
        <v>304</v>
      </c>
    </row>
    <row r="21" spans="1:22" x14ac:dyDescent="0.25">
      <c r="A21" s="1" t="s">
        <v>386</v>
      </c>
      <c r="B21">
        <v>19</v>
      </c>
      <c r="C21" s="1" t="s">
        <v>386</v>
      </c>
      <c r="D21" t="s">
        <v>516</v>
      </c>
      <c r="E21" t="s">
        <v>453</v>
      </c>
      <c r="F21" t="str">
        <f>VLOOKUP(C21,Sheet1!$B$4:$J$154,4,FALSE)</f>
        <v>Beras Menir</v>
      </c>
      <c r="G21">
        <f>VLOOKUP(C21,Sheet1!$B$4:$J$154,5,FALSE)</f>
        <v>0</v>
      </c>
      <c r="H21">
        <v>9</v>
      </c>
      <c r="I21" t="s">
        <v>464</v>
      </c>
      <c r="L21" t="s">
        <v>465</v>
      </c>
      <c r="M21" s="36">
        <v>45579</v>
      </c>
      <c r="P21" s="1" t="s">
        <v>12</v>
      </c>
      <c r="Q21" t="str">
        <f t="shared" si="0"/>
        <v>KATBR002</v>
      </c>
      <c r="V21" s="1" t="s">
        <v>304</v>
      </c>
    </row>
    <row r="22" spans="1:22" x14ac:dyDescent="0.25">
      <c r="A22" s="1" t="s">
        <v>417</v>
      </c>
      <c r="B22">
        <v>20</v>
      </c>
      <c r="C22" s="1" t="s">
        <v>417</v>
      </c>
      <c r="D22" t="s">
        <v>517</v>
      </c>
      <c r="E22" t="s">
        <v>453</v>
      </c>
      <c r="F22" t="str">
        <f>VLOOKUP(C22,Sheet1!$B$4:$J$154,4,FALSE)</f>
        <v>Buble Wrap</v>
      </c>
      <c r="G22" t="str">
        <f>VLOOKUP(C22,Sheet1!$B$4:$J$154,5,FALSE)</f>
        <v>Hitam</v>
      </c>
      <c r="H22">
        <v>4</v>
      </c>
      <c r="I22" t="s">
        <v>464</v>
      </c>
      <c r="L22" t="s">
        <v>465</v>
      </c>
      <c r="M22" s="36">
        <v>45579</v>
      </c>
      <c r="P22" s="1" t="s">
        <v>12</v>
      </c>
      <c r="Q22" t="str">
        <f t="shared" si="0"/>
        <v>KATBR002</v>
      </c>
      <c r="V22" s="1" t="s">
        <v>113</v>
      </c>
    </row>
    <row r="23" spans="1:22" x14ac:dyDescent="0.25">
      <c r="A23" s="1" t="s">
        <v>133</v>
      </c>
      <c r="B23">
        <v>21</v>
      </c>
      <c r="C23" s="1" t="s">
        <v>133</v>
      </c>
      <c r="D23" t="s">
        <v>518</v>
      </c>
      <c r="E23" t="s">
        <v>454</v>
      </c>
      <c r="F23" t="str">
        <f>VLOOKUP(C23,Sheet1!$B$4:$J$154,4,FALSE)</f>
        <v>Buku Tulis</v>
      </c>
      <c r="G23">
        <f>VLOOKUP(C23,Sheet1!$B$4:$J$154,5,FALSE)</f>
        <v>0</v>
      </c>
      <c r="H23">
        <v>2</v>
      </c>
      <c r="I23" t="s">
        <v>464</v>
      </c>
      <c r="L23" t="s">
        <v>465</v>
      </c>
      <c r="M23" s="36">
        <v>45579</v>
      </c>
      <c r="P23" s="1" t="s">
        <v>5</v>
      </c>
      <c r="Q23" t="str">
        <f t="shared" si="0"/>
        <v>KATBR001</v>
      </c>
      <c r="V23" s="1" t="s">
        <v>16</v>
      </c>
    </row>
    <row r="24" spans="1:22" x14ac:dyDescent="0.25">
      <c r="A24" s="1" t="s">
        <v>73</v>
      </c>
      <c r="B24">
        <v>22</v>
      </c>
      <c r="C24" s="1" t="s">
        <v>73</v>
      </c>
      <c r="D24" t="s">
        <v>519</v>
      </c>
      <c r="E24" t="s">
        <v>454</v>
      </c>
      <c r="F24" t="str">
        <f>VLOOKUP(C24,Sheet1!$B$4:$J$154,4,FALSE)</f>
        <v>Bulpen</v>
      </c>
      <c r="G24" t="str">
        <f>VLOOKUP(C24,Sheet1!$B$4:$J$154,5,FALSE)</f>
        <v>Biru</v>
      </c>
      <c r="H24">
        <v>2</v>
      </c>
      <c r="I24" t="s">
        <v>464</v>
      </c>
      <c r="L24" t="s">
        <v>465</v>
      </c>
      <c r="M24" s="36">
        <v>45579</v>
      </c>
      <c r="P24" s="1" t="s">
        <v>5</v>
      </c>
      <c r="Q24" t="str">
        <f t="shared" si="0"/>
        <v>KATBR001</v>
      </c>
      <c r="V24" s="1" t="s">
        <v>16</v>
      </c>
    </row>
    <row r="25" spans="1:22" x14ac:dyDescent="0.25">
      <c r="A25" s="1" t="s">
        <v>71</v>
      </c>
      <c r="B25">
        <v>23</v>
      </c>
      <c r="C25" s="1" t="s">
        <v>71</v>
      </c>
      <c r="D25" t="s">
        <v>520</v>
      </c>
      <c r="E25" t="s">
        <v>454</v>
      </c>
      <c r="F25" t="str">
        <f>VLOOKUP(C25,Sheet1!$B$4:$J$154,4,FALSE)</f>
        <v>Bulpen</v>
      </c>
      <c r="G25" t="str">
        <f>VLOOKUP(C25,Sheet1!$B$4:$J$154,5,FALSE)</f>
        <v>Hitam</v>
      </c>
      <c r="H25">
        <v>2</v>
      </c>
      <c r="I25" t="s">
        <v>464</v>
      </c>
      <c r="L25" t="s">
        <v>465</v>
      </c>
      <c r="M25" s="36">
        <v>45579</v>
      </c>
      <c r="P25" s="1" t="s">
        <v>5</v>
      </c>
      <c r="Q25" t="str">
        <f t="shared" si="0"/>
        <v>KATBR001</v>
      </c>
      <c r="V25" s="1" t="s">
        <v>16</v>
      </c>
    </row>
    <row r="26" spans="1:22" x14ac:dyDescent="0.25">
      <c r="A26" s="1" t="s">
        <v>74</v>
      </c>
      <c r="B26">
        <v>24</v>
      </c>
      <c r="C26" s="1" t="s">
        <v>74</v>
      </c>
      <c r="D26" t="s">
        <v>521</v>
      </c>
      <c r="E26" t="s">
        <v>454</v>
      </c>
      <c r="F26" t="str">
        <f>VLOOKUP(C26,Sheet1!$B$4:$J$154,4,FALSE)</f>
        <v>Bulpen</v>
      </c>
      <c r="G26" t="str">
        <f>VLOOKUP(C26,Sheet1!$B$4:$J$154,5,FALSE)</f>
        <v>Merah</v>
      </c>
      <c r="H26">
        <v>2</v>
      </c>
      <c r="I26" t="s">
        <v>464</v>
      </c>
      <c r="L26" t="s">
        <v>465</v>
      </c>
      <c r="M26" s="36">
        <v>45579</v>
      </c>
      <c r="P26" s="1" t="s">
        <v>5</v>
      </c>
      <c r="Q26" t="str">
        <f t="shared" si="0"/>
        <v>KATBR001</v>
      </c>
      <c r="V26" s="1" t="s">
        <v>16</v>
      </c>
    </row>
    <row r="27" spans="1:22" x14ac:dyDescent="0.25">
      <c r="A27" s="1" t="s">
        <v>369</v>
      </c>
      <c r="B27">
        <v>25</v>
      </c>
      <c r="C27" s="1" t="s">
        <v>369</v>
      </c>
      <c r="D27" t="s">
        <v>522</v>
      </c>
      <c r="E27" t="s">
        <v>453</v>
      </c>
      <c r="F27" t="str">
        <f>VLOOKUP(C27,Sheet1!$B$4:$J$154,4,FALSE)</f>
        <v>Cat Besi Emco</v>
      </c>
      <c r="G27" t="str">
        <f>VLOOKUP(C27,Sheet1!$B$4:$J$154,5,FALSE)</f>
        <v>Hitam</v>
      </c>
      <c r="H27">
        <v>18</v>
      </c>
      <c r="I27" t="s">
        <v>464</v>
      </c>
      <c r="L27" t="s">
        <v>465</v>
      </c>
      <c r="M27" s="36">
        <v>45579</v>
      </c>
      <c r="P27" s="1" t="s">
        <v>12</v>
      </c>
      <c r="Q27" t="str">
        <f t="shared" si="0"/>
        <v>KATBR002</v>
      </c>
      <c r="V27" s="1" t="s">
        <v>367</v>
      </c>
    </row>
    <row r="28" spans="1:22" x14ac:dyDescent="0.25">
      <c r="A28" s="1" t="s">
        <v>370</v>
      </c>
      <c r="B28">
        <v>26</v>
      </c>
      <c r="C28" s="1" t="s">
        <v>370</v>
      </c>
      <c r="D28" t="s">
        <v>523</v>
      </c>
      <c r="E28" t="s">
        <v>453</v>
      </c>
      <c r="F28" t="str">
        <f>VLOOKUP(C28,Sheet1!$B$4:$J$154,4,FALSE)</f>
        <v>Cat Besi Emco</v>
      </c>
      <c r="G28" t="str">
        <f>VLOOKUP(C28,Sheet1!$B$4:$J$154,5,FALSE)</f>
        <v>Merah</v>
      </c>
      <c r="H28">
        <v>18</v>
      </c>
      <c r="I28" t="s">
        <v>464</v>
      </c>
      <c r="L28" t="s">
        <v>465</v>
      </c>
      <c r="M28" s="36">
        <v>45579</v>
      </c>
      <c r="P28" s="1" t="s">
        <v>12</v>
      </c>
      <c r="Q28" t="str">
        <f t="shared" si="0"/>
        <v>KATBR002</v>
      </c>
      <c r="V28" s="1" t="s">
        <v>367</v>
      </c>
    </row>
    <row r="29" spans="1:22" x14ac:dyDescent="0.25">
      <c r="A29" s="1" t="s">
        <v>67</v>
      </c>
      <c r="B29">
        <v>27</v>
      </c>
      <c r="C29" s="1" t="s">
        <v>67</v>
      </c>
      <c r="D29" t="s">
        <v>524</v>
      </c>
      <c r="E29" t="s">
        <v>454</v>
      </c>
      <c r="F29" t="str">
        <f>VLOOKUP(C29,Sheet1!$B$4:$J$154,4,FALSE)</f>
        <v>CDR</v>
      </c>
      <c r="G29">
        <f>VLOOKUP(C29,Sheet1!$B$4:$J$154,5,FALSE)</f>
        <v>0</v>
      </c>
      <c r="H29">
        <v>2</v>
      </c>
      <c r="I29" t="s">
        <v>464</v>
      </c>
      <c r="L29" t="s">
        <v>465</v>
      </c>
      <c r="M29" s="36">
        <v>45579</v>
      </c>
      <c r="P29" s="1" t="s">
        <v>5</v>
      </c>
      <c r="Q29" t="str">
        <f t="shared" si="0"/>
        <v>KATBR001</v>
      </c>
      <c r="V29" s="1" t="s">
        <v>16</v>
      </c>
    </row>
    <row r="30" spans="1:22" x14ac:dyDescent="0.25">
      <c r="A30" s="5" t="s">
        <v>249</v>
      </c>
      <c r="B30">
        <v>28</v>
      </c>
      <c r="C30" s="5" t="s">
        <v>249</v>
      </c>
      <c r="D30" t="s">
        <v>525</v>
      </c>
      <c r="E30" t="s">
        <v>453</v>
      </c>
      <c r="F30" t="str">
        <f>VLOOKUP(C30,Sheet1!$B$4:$J$154,4,FALSE)</f>
        <v>Chuck kepala pompa angin</v>
      </c>
      <c r="G30">
        <f>VLOOKUP(C30,Sheet1!$B$4:$J$154,5,FALSE)</f>
        <v>0</v>
      </c>
      <c r="H30">
        <v>2</v>
      </c>
      <c r="I30" t="s">
        <v>464</v>
      </c>
      <c r="L30" t="s">
        <v>465</v>
      </c>
      <c r="M30" s="36">
        <v>45579</v>
      </c>
      <c r="P30" s="1" t="s">
        <v>12</v>
      </c>
      <c r="Q30" t="str">
        <f t="shared" si="0"/>
        <v>KATBR002</v>
      </c>
      <c r="V30" s="5" t="s">
        <v>16</v>
      </c>
    </row>
    <row r="31" spans="1:22" x14ac:dyDescent="0.25">
      <c r="A31" s="5" t="s">
        <v>409</v>
      </c>
      <c r="B31">
        <v>29</v>
      </c>
      <c r="C31" s="5" t="s">
        <v>409</v>
      </c>
      <c r="D31" t="s">
        <v>526</v>
      </c>
      <c r="E31" t="s">
        <v>453</v>
      </c>
      <c r="F31" t="str">
        <f>VLOOKUP(C31,Sheet1!$B$4:$J$154,4,FALSE)</f>
        <v>Cleer Porcelain Cleaner</v>
      </c>
      <c r="G31">
        <f>VLOOKUP(C31,Sheet1!$B$4:$J$154,5,FALSE)</f>
        <v>0</v>
      </c>
      <c r="H31">
        <v>1</v>
      </c>
      <c r="I31" t="s">
        <v>464</v>
      </c>
      <c r="L31" t="s">
        <v>465</v>
      </c>
      <c r="M31" s="36">
        <v>45579</v>
      </c>
      <c r="P31" s="1" t="s">
        <v>12</v>
      </c>
      <c r="Q31" t="str">
        <f t="shared" si="0"/>
        <v>KATBR002</v>
      </c>
      <c r="V31" s="5" t="s">
        <v>26</v>
      </c>
    </row>
    <row r="32" spans="1:22" x14ac:dyDescent="0.25">
      <c r="A32" s="1" t="s">
        <v>214</v>
      </c>
      <c r="B32">
        <v>30</v>
      </c>
      <c r="C32" s="1" t="s">
        <v>214</v>
      </c>
      <c r="D32" t="s">
        <v>527</v>
      </c>
      <c r="E32" t="s">
        <v>453</v>
      </c>
      <c r="F32" t="str">
        <f>VLOOKUP(C32,Sheet1!$B$4:$J$154,4,FALSE)</f>
        <v>Cling</v>
      </c>
      <c r="G32" t="str">
        <f>VLOOKUP(C32,Sheet1!$B$4:$J$154,5,FALSE)</f>
        <v>425 ml Apple Fresh</v>
      </c>
      <c r="H32">
        <v>11</v>
      </c>
      <c r="I32" t="s">
        <v>464</v>
      </c>
      <c r="L32" t="s">
        <v>465</v>
      </c>
      <c r="M32" s="36">
        <v>45579</v>
      </c>
      <c r="P32" s="1" t="s">
        <v>12</v>
      </c>
      <c r="Q32" t="str">
        <f t="shared" si="0"/>
        <v>KATBR002</v>
      </c>
      <c r="V32" s="1" t="s">
        <v>137</v>
      </c>
    </row>
    <row r="33" spans="1:22" x14ac:dyDescent="0.25">
      <c r="A33" s="1" t="s">
        <v>402</v>
      </c>
      <c r="B33">
        <v>31</v>
      </c>
      <c r="C33" s="1" t="s">
        <v>402</v>
      </c>
      <c r="D33" t="s">
        <v>528</v>
      </c>
      <c r="E33" t="s">
        <v>454</v>
      </c>
      <c r="F33" t="str">
        <f>VLOOKUP(C33,Sheet1!$B$4:$J$154,4,FALSE)</f>
        <v>CPU PC</v>
      </c>
      <c r="G33">
        <f>VLOOKUP(C33,Sheet1!$B$4:$J$154,5,FALSE)</f>
        <v>0</v>
      </c>
      <c r="H33">
        <v>2</v>
      </c>
      <c r="I33" t="s">
        <v>464</v>
      </c>
      <c r="L33" t="s">
        <v>465</v>
      </c>
      <c r="M33" s="36">
        <v>45579</v>
      </c>
      <c r="P33" s="1" t="s">
        <v>5</v>
      </c>
      <c r="Q33" t="str">
        <f t="shared" si="0"/>
        <v>KATBR001</v>
      </c>
      <c r="V33" s="1" t="s">
        <v>16</v>
      </c>
    </row>
    <row r="34" spans="1:22" x14ac:dyDescent="0.25">
      <c r="A34" s="1" t="s">
        <v>77</v>
      </c>
      <c r="B34">
        <v>32</v>
      </c>
      <c r="C34" s="1" t="s">
        <v>77</v>
      </c>
      <c r="D34" t="s">
        <v>529</v>
      </c>
      <c r="E34" t="s">
        <v>454</v>
      </c>
      <c r="F34" t="str">
        <f>VLOOKUP(C34,Sheet1!$B$4:$J$154,4,FALSE)</f>
        <v>Cutter</v>
      </c>
      <c r="G34">
        <f>VLOOKUP(C34,Sheet1!$B$4:$J$154,5,FALSE)</f>
        <v>0</v>
      </c>
      <c r="H34">
        <v>2</v>
      </c>
      <c r="I34" t="s">
        <v>464</v>
      </c>
      <c r="L34" t="s">
        <v>465</v>
      </c>
      <c r="M34" s="36">
        <v>45579</v>
      </c>
      <c r="P34" s="1" t="s">
        <v>5</v>
      </c>
      <c r="Q34" t="str">
        <f t="shared" si="0"/>
        <v>KATBR001</v>
      </c>
      <c r="V34" s="1" t="s">
        <v>16</v>
      </c>
    </row>
    <row r="35" spans="1:22" x14ac:dyDescent="0.25">
      <c r="A35" s="1" t="s">
        <v>199</v>
      </c>
      <c r="B35">
        <v>33</v>
      </c>
      <c r="C35" s="1" t="s">
        <v>199</v>
      </c>
      <c r="D35" t="s">
        <v>530</v>
      </c>
      <c r="E35" t="s">
        <v>453</v>
      </c>
      <c r="F35" t="str">
        <f>VLOOKUP(C35,Sheet1!$B$4:$J$154,4,FALSE)</f>
        <v>Dettol</v>
      </c>
      <c r="G35" t="str">
        <f>VLOOKUP(C35,Sheet1!$B$4:$J$154,5,FALSE)</f>
        <v>750 ml</v>
      </c>
      <c r="H35">
        <v>1</v>
      </c>
      <c r="I35" t="s">
        <v>464</v>
      </c>
      <c r="L35" t="s">
        <v>465</v>
      </c>
      <c r="M35" s="36">
        <v>45579</v>
      </c>
      <c r="P35" s="1" t="s">
        <v>12</v>
      </c>
      <c r="Q35" t="str">
        <f t="shared" si="0"/>
        <v>KATBR002</v>
      </c>
      <c r="V35" s="1" t="s">
        <v>26</v>
      </c>
    </row>
    <row r="36" spans="1:22" x14ac:dyDescent="0.25">
      <c r="A36" s="1" t="s">
        <v>65</v>
      </c>
      <c r="B36">
        <v>34</v>
      </c>
      <c r="C36" s="1" t="s">
        <v>65</v>
      </c>
      <c r="D36" t="s">
        <v>531</v>
      </c>
      <c r="E36" t="s">
        <v>454</v>
      </c>
      <c r="F36" t="str">
        <f>VLOOKUP(C36,Sheet1!$B$4:$J$154,4,FALSE)</f>
        <v>Disket</v>
      </c>
      <c r="G36">
        <f>VLOOKUP(C36,Sheet1!$B$4:$J$154,5,FALSE)</f>
        <v>0</v>
      </c>
      <c r="H36">
        <v>2</v>
      </c>
      <c r="I36" t="s">
        <v>464</v>
      </c>
      <c r="L36" t="s">
        <v>465</v>
      </c>
      <c r="M36" s="36">
        <v>45579</v>
      </c>
      <c r="P36" s="1" t="s">
        <v>5</v>
      </c>
      <c r="Q36" t="str">
        <f t="shared" si="0"/>
        <v>KATBR001</v>
      </c>
      <c r="V36" s="1" t="s">
        <v>16</v>
      </c>
    </row>
    <row r="37" spans="1:22" x14ac:dyDescent="0.25">
      <c r="A37" s="1" t="s">
        <v>207</v>
      </c>
      <c r="B37">
        <v>35</v>
      </c>
      <c r="C37" s="1" t="s">
        <v>207</v>
      </c>
      <c r="D37" t="s">
        <v>532</v>
      </c>
      <c r="E37" t="s">
        <v>453</v>
      </c>
      <c r="F37" t="str">
        <f>VLOOKUP(C37,Sheet1!$B$4:$J$154,4,FALSE)</f>
        <v xml:space="preserve">Ekonomi </v>
      </c>
      <c r="G37" t="str">
        <f>VLOOKUP(C37,Sheet1!$B$4:$J$154,5,FALSE)</f>
        <v>1500 ml Jeruk Nipis</v>
      </c>
      <c r="H37">
        <v>11</v>
      </c>
      <c r="I37" t="s">
        <v>464</v>
      </c>
      <c r="L37" t="s">
        <v>465</v>
      </c>
      <c r="M37" s="36">
        <v>45579</v>
      </c>
      <c r="P37" s="1" t="s">
        <v>12</v>
      </c>
      <c r="Q37" t="str">
        <f t="shared" si="0"/>
        <v>KATBR002</v>
      </c>
      <c r="V37" s="1" t="s">
        <v>137</v>
      </c>
    </row>
    <row r="38" spans="1:22" x14ac:dyDescent="0.25">
      <c r="A38" s="1" t="s">
        <v>415</v>
      </c>
      <c r="B38">
        <v>36</v>
      </c>
      <c r="C38" s="1" t="s">
        <v>415</v>
      </c>
      <c r="D38" t="s">
        <v>533</v>
      </c>
      <c r="E38" t="s">
        <v>453</v>
      </c>
      <c r="F38" t="str">
        <f>VLOOKUP(C38,Sheet1!$B$4:$J$154,4,FALSE)</f>
        <v>Fog Lamp</v>
      </c>
      <c r="G38">
        <f>VLOOKUP(C38,Sheet1!$B$4:$J$154,5,FALSE)</f>
        <v>0</v>
      </c>
      <c r="H38">
        <v>2</v>
      </c>
      <c r="I38" t="s">
        <v>464</v>
      </c>
      <c r="L38" t="s">
        <v>465</v>
      </c>
      <c r="M38" s="36">
        <v>45579</v>
      </c>
      <c r="P38" s="1" t="s">
        <v>12</v>
      </c>
      <c r="Q38" t="str">
        <f t="shared" si="0"/>
        <v>KATBR002</v>
      </c>
      <c r="V38" s="1" t="s">
        <v>16</v>
      </c>
    </row>
    <row r="39" spans="1:22" x14ac:dyDescent="0.25">
      <c r="A39" s="1" t="s">
        <v>183</v>
      </c>
      <c r="B39">
        <v>37</v>
      </c>
      <c r="C39" s="1" t="s">
        <v>183</v>
      </c>
      <c r="D39" t="s">
        <v>534</v>
      </c>
      <c r="E39" t="s">
        <v>453</v>
      </c>
      <c r="F39" t="str">
        <f>VLOOKUP(C39,Sheet1!$B$4:$J$154,4,FALSE)</f>
        <v>Gembok</v>
      </c>
      <c r="G39">
        <f>VLOOKUP(C39,Sheet1!$B$4:$J$154,5,FALSE)</f>
        <v>0</v>
      </c>
      <c r="H39">
        <v>2</v>
      </c>
      <c r="I39" t="s">
        <v>464</v>
      </c>
      <c r="L39" t="s">
        <v>465</v>
      </c>
      <c r="M39" s="36">
        <v>45579</v>
      </c>
      <c r="P39" s="1" t="s">
        <v>12</v>
      </c>
      <c r="Q39" t="str">
        <f t="shared" si="0"/>
        <v>KATBR002</v>
      </c>
      <c r="V39" s="1" t="s">
        <v>16</v>
      </c>
    </row>
    <row r="40" spans="1:22" x14ac:dyDescent="0.25">
      <c r="A40" s="1" t="s">
        <v>115</v>
      </c>
      <c r="B40">
        <v>38</v>
      </c>
      <c r="C40" s="1" t="s">
        <v>115</v>
      </c>
      <c r="D40" t="s">
        <v>535</v>
      </c>
      <c r="E40" t="s">
        <v>454</v>
      </c>
      <c r="F40" t="str">
        <f>VLOOKUP(C40,Sheet1!$B$4:$J$154,4,FALSE)</f>
        <v>Gunting</v>
      </c>
      <c r="G40">
        <f>VLOOKUP(C40,Sheet1!$B$4:$J$154,5,FALSE)</f>
        <v>0</v>
      </c>
      <c r="H40">
        <v>2</v>
      </c>
      <c r="I40" t="s">
        <v>464</v>
      </c>
      <c r="L40" t="s">
        <v>465</v>
      </c>
      <c r="M40" s="36">
        <v>45579</v>
      </c>
      <c r="P40" s="1" t="s">
        <v>5</v>
      </c>
      <c r="Q40" t="str">
        <f t="shared" si="0"/>
        <v>KATBR001</v>
      </c>
      <c r="V40" s="1" t="s">
        <v>16</v>
      </c>
    </row>
    <row r="41" spans="1:22" x14ac:dyDescent="0.25">
      <c r="A41" s="1" t="s">
        <v>211</v>
      </c>
      <c r="B41">
        <v>39</v>
      </c>
      <c r="C41" s="1" t="s">
        <v>211</v>
      </c>
      <c r="D41" t="s">
        <v>536</v>
      </c>
      <c r="E41" t="s">
        <v>453</v>
      </c>
      <c r="F41" t="str">
        <f>VLOOKUP(C41,Sheet1!$B$4:$J$154,4,FALSE)</f>
        <v>Harpic</v>
      </c>
      <c r="G41" t="str">
        <f>VLOOKUP(C41,Sheet1!$B$4:$J$154,5,FALSE)</f>
        <v>450 ml Original</v>
      </c>
      <c r="H41">
        <v>1</v>
      </c>
      <c r="I41" t="s">
        <v>464</v>
      </c>
      <c r="L41" t="s">
        <v>465</v>
      </c>
      <c r="M41" s="36">
        <v>45579</v>
      </c>
      <c r="P41" s="1" t="s">
        <v>12</v>
      </c>
      <c r="Q41" t="str">
        <f t="shared" si="0"/>
        <v>KATBR002</v>
      </c>
      <c r="V41" s="1" t="s">
        <v>26</v>
      </c>
    </row>
    <row r="42" spans="1:22" x14ac:dyDescent="0.25">
      <c r="A42" s="1" t="s">
        <v>265</v>
      </c>
      <c r="B42">
        <v>40</v>
      </c>
      <c r="C42" s="1" t="s">
        <v>265</v>
      </c>
      <c r="D42" t="s">
        <v>537</v>
      </c>
      <c r="E42" t="s">
        <v>454</v>
      </c>
      <c r="F42" t="str">
        <f>VLOOKUP(C42,Sheet1!$B$4:$J$154,4,FALSE)</f>
        <v>Hd ssd 128gb</v>
      </c>
      <c r="G42">
        <f>VLOOKUP(C42,Sheet1!$B$4:$J$154,5,FALSE)</f>
        <v>0</v>
      </c>
      <c r="H42">
        <v>2</v>
      </c>
      <c r="I42" t="s">
        <v>464</v>
      </c>
      <c r="L42" t="s">
        <v>465</v>
      </c>
      <c r="M42" s="36">
        <v>45579</v>
      </c>
      <c r="P42" s="1" t="s">
        <v>5</v>
      </c>
      <c r="Q42" t="str">
        <f t="shared" si="0"/>
        <v>KATBR001</v>
      </c>
      <c r="V42" s="1" t="s">
        <v>16</v>
      </c>
    </row>
    <row r="43" spans="1:22" x14ac:dyDescent="0.25">
      <c r="A43" s="1" t="s">
        <v>99</v>
      </c>
      <c r="B43">
        <v>41</v>
      </c>
      <c r="C43" s="1" t="s">
        <v>99</v>
      </c>
      <c r="D43" t="s">
        <v>538</v>
      </c>
      <c r="E43" t="s">
        <v>454</v>
      </c>
      <c r="F43" t="str">
        <f>VLOOKUP(C43,Sheet1!$B$4:$J$154,4,FALSE)</f>
        <v>Isi Bulpen</v>
      </c>
      <c r="G43" t="str">
        <f>VLOOKUP(C43,Sheet1!$B$4:$J$154,5,FALSE)</f>
        <v>Hitam</v>
      </c>
      <c r="H43">
        <v>2</v>
      </c>
      <c r="I43" t="s">
        <v>464</v>
      </c>
      <c r="L43" t="s">
        <v>465</v>
      </c>
      <c r="M43" s="36">
        <v>45579</v>
      </c>
      <c r="P43" s="1" t="s">
        <v>5</v>
      </c>
      <c r="Q43" t="str">
        <f t="shared" si="0"/>
        <v>KATBR001</v>
      </c>
      <c r="V43" s="1" t="s">
        <v>16</v>
      </c>
    </row>
    <row r="44" spans="1:22" x14ac:dyDescent="0.25">
      <c r="A44" s="1" t="s">
        <v>98</v>
      </c>
      <c r="B44">
        <v>42</v>
      </c>
      <c r="C44" s="1" t="s">
        <v>98</v>
      </c>
      <c r="D44" t="s">
        <v>539</v>
      </c>
      <c r="E44" t="s">
        <v>454</v>
      </c>
      <c r="F44" t="str">
        <f>VLOOKUP(C44,Sheet1!$B$4:$J$154,4,FALSE)</f>
        <v>Isi Bulpen</v>
      </c>
      <c r="G44" t="str">
        <f>VLOOKUP(C44,Sheet1!$B$4:$J$154,5,FALSE)</f>
        <v>Biru</v>
      </c>
      <c r="H44">
        <v>2</v>
      </c>
      <c r="I44" t="s">
        <v>464</v>
      </c>
      <c r="L44" t="s">
        <v>465</v>
      </c>
      <c r="M44" s="36">
        <v>45579</v>
      </c>
      <c r="P44" s="1" t="s">
        <v>5</v>
      </c>
      <c r="Q44" t="str">
        <f t="shared" si="0"/>
        <v>KATBR001</v>
      </c>
      <c r="V44" s="1" t="s">
        <v>16</v>
      </c>
    </row>
    <row r="45" spans="1:22" x14ac:dyDescent="0.25">
      <c r="A45" s="1" t="s">
        <v>96</v>
      </c>
      <c r="B45">
        <v>43</v>
      </c>
      <c r="C45" s="1" t="s">
        <v>96</v>
      </c>
      <c r="D45" t="s">
        <v>540</v>
      </c>
      <c r="E45" t="s">
        <v>454</v>
      </c>
      <c r="F45" t="str">
        <f>VLOOKUP(C45,Sheet1!$B$4:$J$154,4,FALSE)</f>
        <v>Isi Bulpen</v>
      </c>
      <c r="G45" t="str">
        <f>VLOOKUP(C45,Sheet1!$B$4:$J$154,5,FALSE)</f>
        <v>Merah</v>
      </c>
      <c r="H45">
        <v>2</v>
      </c>
      <c r="I45" t="s">
        <v>464</v>
      </c>
      <c r="L45" t="s">
        <v>465</v>
      </c>
      <c r="M45" s="36">
        <v>45579</v>
      </c>
      <c r="P45" s="1" t="s">
        <v>5</v>
      </c>
      <c r="Q45" t="str">
        <f t="shared" si="0"/>
        <v>KATBR001</v>
      </c>
      <c r="V45" s="1" t="s">
        <v>16</v>
      </c>
    </row>
    <row r="46" spans="1:22" x14ac:dyDescent="0.25">
      <c r="A46" s="1" t="s">
        <v>117</v>
      </c>
      <c r="B46">
        <v>44</v>
      </c>
      <c r="C46" s="1" t="s">
        <v>117</v>
      </c>
      <c r="D46" t="s">
        <v>541</v>
      </c>
      <c r="E46" t="s">
        <v>454</v>
      </c>
      <c r="F46" t="str">
        <f>VLOOKUP(C46,Sheet1!$B$4:$J$154,4,FALSE)</f>
        <v xml:space="preserve">Isi Bulpen </v>
      </c>
      <c r="G46" t="str">
        <f>VLOOKUP(C46,Sheet1!$B$4:$J$154,5,FALSE)</f>
        <v>Pak Agoes</v>
      </c>
      <c r="H46">
        <v>2</v>
      </c>
      <c r="I46" t="s">
        <v>464</v>
      </c>
      <c r="L46" t="s">
        <v>465</v>
      </c>
      <c r="M46" s="36">
        <v>45579</v>
      </c>
      <c r="P46" s="1" t="s">
        <v>5</v>
      </c>
      <c r="Q46" t="str">
        <f t="shared" si="0"/>
        <v>KATBR001</v>
      </c>
      <c r="V46" s="1" t="s">
        <v>16</v>
      </c>
    </row>
    <row r="47" spans="1:22" x14ac:dyDescent="0.25">
      <c r="A47" s="1" t="s">
        <v>79</v>
      </c>
      <c r="B47">
        <v>45</v>
      </c>
      <c r="C47" s="1" t="s">
        <v>79</v>
      </c>
      <c r="D47" t="s">
        <v>542</v>
      </c>
      <c r="E47" t="s">
        <v>454</v>
      </c>
      <c r="F47" t="str">
        <f>VLOOKUP(C47,Sheet1!$B$4:$J$154,4,FALSE)</f>
        <v>Isi Cutter</v>
      </c>
      <c r="G47" t="str">
        <f>VLOOKUP(C47,Sheet1!$B$4:$J$154,5,FALSE)</f>
        <v>Kecil</v>
      </c>
      <c r="H47">
        <v>17</v>
      </c>
      <c r="I47" t="s">
        <v>464</v>
      </c>
      <c r="L47" t="s">
        <v>465</v>
      </c>
      <c r="M47" s="36">
        <v>45579</v>
      </c>
      <c r="P47" s="1" t="s">
        <v>5</v>
      </c>
      <c r="Q47" t="str">
        <f t="shared" si="0"/>
        <v>KATBR001</v>
      </c>
      <c r="V47" s="1" t="s">
        <v>40</v>
      </c>
    </row>
    <row r="48" spans="1:22" x14ac:dyDescent="0.25">
      <c r="A48" s="1" t="s">
        <v>62</v>
      </c>
      <c r="B48">
        <v>46</v>
      </c>
      <c r="C48" s="1" t="s">
        <v>62</v>
      </c>
      <c r="D48" t="s">
        <v>543</v>
      </c>
      <c r="E48" t="s">
        <v>454</v>
      </c>
      <c r="F48" t="str">
        <f>VLOOKUP(C48,Sheet1!$B$4:$J$154,4,FALSE)</f>
        <v>Isi Cutter</v>
      </c>
      <c r="G48" t="str">
        <f>VLOOKUP(C48,Sheet1!$B$4:$J$154,5,FALSE)</f>
        <v>Besar</v>
      </c>
      <c r="H48">
        <v>17</v>
      </c>
      <c r="I48" t="s">
        <v>464</v>
      </c>
      <c r="L48" t="s">
        <v>465</v>
      </c>
      <c r="M48" s="36">
        <v>45579</v>
      </c>
      <c r="P48" s="1" t="s">
        <v>5</v>
      </c>
      <c r="Q48" t="str">
        <f t="shared" si="0"/>
        <v>KATBR001</v>
      </c>
      <c r="V48" s="1" t="s">
        <v>40</v>
      </c>
    </row>
    <row r="49" spans="1:22" x14ac:dyDescent="0.25">
      <c r="A49" s="1" t="s">
        <v>107</v>
      </c>
      <c r="B49">
        <v>47</v>
      </c>
      <c r="C49" s="1" t="s">
        <v>107</v>
      </c>
      <c r="D49" t="s">
        <v>544</v>
      </c>
      <c r="E49" t="s">
        <v>454</v>
      </c>
      <c r="F49" t="str">
        <f>VLOOKUP(C49,Sheet1!$B$4:$J$154,4,FALSE)</f>
        <v>Isi Pensil</v>
      </c>
      <c r="G49">
        <f>VLOOKUP(C49,Sheet1!$B$4:$J$154,5,FALSE)</f>
        <v>0</v>
      </c>
      <c r="H49">
        <v>2</v>
      </c>
      <c r="I49" t="s">
        <v>464</v>
      </c>
      <c r="L49" t="s">
        <v>465</v>
      </c>
      <c r="M49" s="36">
        <v>45579</v>
      </c>
      <c r="P49" s="1" t="s">
        <v>5</v>
      </c>
      <c r="Q49" t="str">
        <f t="shared" si="0"/>
        <v>KATBR001</v>
      </c>
      <c r="V49" s="1" t="s">
        <v>16</v>
      </c>
    </row>
    <row r="50" spans="1:22" x14ac:dyDescent="0.25">
      <c r="A50" s="1" t="s">
        <v>60</v>
      </c>
      <c r="B50">
        <v>48</v>
      </c>
      <c r="C50" s="1" t="s">
        <v>60</v>
      </c>
      <c r="D50" t="s">
        <v>545</v>
      </c>
      <c r="E50" t="s">
        <v>454</v>
      </c>
      <c r="F50" t="str">
        <f>VLOOKUP(C50,Sheet1!$B$4:$J$154,4,FALSE)</f>
        <v>Isi Staples</v>
      </c>
      <c r="G50" t="str">
        <f>VLOOKUP(C50,Sheet1!$B$4:$J$154,5,FALSE)</f>
        <v>No. 1215</v>
      </c>
      <c r="H50">
        <v>17</v>
      </c>
      <c r="I50" t="s">
        <v>464</v>
      </c>
      <c r="L50" t="s">
        <v>465</v>
      </c>
      <c r="M50" s="36">
        <v>45579</v>
      </c>
      <c r="P50" s="1" t="s">
        <v>5</v>
      </c>
      <c r="Q50" t="str">
        <f t="shared" si="0"/>
        <v>KATBR001</v>
      </c>
      <c r="V50" s="1" t="s">
        <v>40</v>
      </c>
    </row>
    <row r="51" spans="1:22" x14ac:dyDescent="0.25">
      <c r="A51" s="1" t="s">
        <v>58</v>
      </c>
      <c r="B51">
        <v>49</v>
      </c>
      <c r="C51" s="1" t="s">
        <v>58</v>
      </c>
      <c r="D51" t="s">
        <v>546</v>
      </c>
      <c r="E51" t="s">
        <v>454</v>
      </c>
      <c r="F51" t="str">
        <f>VLOOKUP(C51,Sheet1!$B$4:$J$154,4,FALSE)</f>
        <v>Isi Staples</v>
      </c>
      <c r="G51" t="str">
        <f>VLOOKUP(C51,Sheet1!$B$4:$J$154,5,FALSE)</f>
        <v>No. 10</v>
      </c>
      <c r="H51">
        <v>17</v>
      </c>
      <c r="I51" t="s">
        <v>464</v>
      </c>
      <c r="L51" t="s">
        <v>465</v>
      </c>
      <c r="M51" s="36">
        <v>45579</v>
      </c>
      <c r="P51" s="1" t="s">
        <v>5</v>
      </c>
      <c r="Q51" t="str">
        <f t="shared" si="0"/>
        <v>KATBR001</v>
      </c>
      <c r="V51" s="1" t="s">
        <v>40</v>
      </c>
    </row>
    <row r="52" spans="1:22" x14ac:dyDescent="0.25">
      <c r="A52" s="1" t="s">
        <v>54</v>
      </c>
      <c r="B52">
        <v>50</v>
      </c>
      <c r="C52" s="1" t="s">
        <v>54</v>
      </c>
      <c r="D52" t="s">
        <v>547</v>
      </c>
      <c r="E52" t="s">
        <v>454</v>
      </c>
      <c r="F52" t="str">
        <f>VLOOKUP(C52,Sheet1!$B$4:$J$154,4,FALSE)</f>
        <v>Isi Staples</v>
      </c>
      <c r="G52" t="str">
        <f>VLOOKUP(C52,Sheet1!$B$4:$J$154,5,FALSE)</f>
        <v>No. 3</v>
      </c>
      <c r="H52">
        <v>17</v>
      </c>
      <c r="I52" t="s">
        <v>464</v>
      </c>
      <c r="L52" t="s">
        <v>465</v>
      </c>
      <c r="M52" s="36">
        <v>45579</v>
      </c>
      <c r="P52" s="1" t="s">
        <v>5</v>
      </c>
      <c r="Q52" t="str">
        <f t="shared" si="0"/>
        <v>KATBR001</v>
      </c>
      <c r="V52" s="1" t="s">
        <v>40</v>
      </c>
    </row>
    <row r="53" spans="1:22" x14ac:dyDescent="0.25">
      <c r="A53" s="1" t="s">
        <v>88</v>
      </c>
      <c r="B53">
        <v>51</v>
      </c>
      <c r="C53" s="1" t="s">
        <v>88</v>
      </c>
      <c r="D53" t="s">
        <v>548</v>
      </c>
      <c r="E53" t="s">
        <v>454</v>
      </c>
      <c r="F53" t="str">
        <f>VLOOKUP(C53,Sheet1!$B$4:$J$154,4,FALSE)</f>
        <v>Isolasi</v>
      </c>
      <c r="G53" t="str">
        <f>VLOOKUP(C53,Sheet1!$B$4:$J$154,5,FALSE)</f>
        <v>Hitam Sedang</v>
      </c>
      <c r="H53">
        <v>2</v>
      </c>
      <c r="I53" t="s">
        <v>464</v>
      </c>
      <c r="L53" t="s">
        <v>465</v>
      </c>
      <c r="M53" s="36">
        <v>45579</v>
      </c>
      <c r="P53" s="1" t="s">
        <v>5</v>
      </c>
      <c r="Q53" t="str">
        <f t="shared" si="0"/>
        <v>KATBR001</v>
      </c>
      <c r="V53" s="1" t="s">
        <v>16</v>
      </c>
    </row>
    <row r="54" spans="1:22" x14ac:dyDescent="0.25">
      <c r="A54" s="1" t="s">
        <v>127</v>
      </c>
      <c r="B54">
        <v>52</v>
      </c>
      <c r="C54" s="1" t="s">
        <v>127</v>
      </c>
      <c r="D54" t="s">
        <v>549</v>
      </c>
      <c r="E54" t="s">
        <v>454</v>
      </c>
      <c r="F54" t="str">
        <f>VLOOKUP(C54,Sheet1!$B$4:$J$154,4,FALSE)</f>
        <v>Isolasi</v>
      </c>
      <c r="G54" t="str">
        <f>VLOOKUP(C54,Sheet1!$B$4:$J$154,5,FALSE)</f>
        <v>Sedang Lubang Besar</v>
      </c>
      <c r="H54">
        <v>2</v>
      </c>
      <c r="I54" t="s">
        <v>464</v>
      </c>
      <c r="L54" t="s">
        <v>465</v>
      </c>
      <c r="M54" s="36">
        <v>45579</v>
      </c>
      <c r="P54" s="1" t="s">
        <v>5</v>
      </c>
      <c r="Q54" t="str">
        <f t="shared" si="0"/>
        <v>KATBR001</v>
      </c>
      <c r="V54" s="1" t="s">
        <v>16</v>
      </c>
    </row>
    <row r="55" spans="1:22" x14ac:dyDescent="0.25">
      <c r="A55" s="1" t="s">
        <v>129</v>
      </c>
      <c r="B55">
        <v>53</v>
      </c>
      <c r="C55" s="1" t="s">
        <v>129</v>
      </c>
      <c r="D55" t="s">
        <v>550</v>
      </c>
      <c r="E55" t="s">
        <v>454</v>
      </c>
      <c r="F55" t="str">
        <f>VLOOKUP(C55,Sheet1!$B$4:$J$154,4,FALSE)</f>
        <v>Isolasi</v>
      </c>
      <c r="G55" t="str">
        <f>VLOOKUP(C55,Sheet1!$B$4:$J$154,5,FALSE)</f>
        <v>Double Tape Besar</v>
      </c>
      <c r="H55">
        <v>2</v>
      </c>
      <c r="I55" t="s">
        <v>464</v>
      </c>
      <c r="L55" t="s">
        <v>465</v>
      </c>
      <c r="M55" s="36">
        <v>45579</v>
      </c>
      <c r="P55" s="1" t="s">
        <v>5</v>
      </c>
      <c r="Q55" t="str">
        <f t="shared" si="0"/>
        <v>KATBR001</v>
      </c>
      <c r="V55" s="1" t="s">
        <v>16</v>
      </c>
    </row>
    <row r="56" spans="1:22" x14ac:dyDescent="0.25">
      <c r="A56" s="1" t="s">
        <v>312</v>
      </c>
      <c r="B56">
        <v>54</v>
      </c>
      <c r="C56" s="1" t="s">
        <v>312</v>
      </c>
      <c r="D56" t="s">
        <v>551</v>
      </c>
      <c r="E56" t="s">
        <v>454</v>
      </c>
      <c r="F56" t="str">
        <f>VLOOKUP(C56,Sheet1!$B$4:$J$154,4,FALSE)</f>
        <v>Isolasi</v>
      </c>
      <c r="G56" t="str">
        <f>VLOOKUP(C56,Sheet1!$B$4:$J$154,5,FALSE)</f>
        <v>Kecil Lubang Besar</v>
      </c>
      <c r="H56">
        <v>2</v>
      </c>
      <c r="I56" t="s">
        <v>464</v>
      </c>
      <c r="L56" t="s">
        <v>465</v>
      </c>
      <c r="M56" s="36">
        <v>45579</v>
      </c>
      <c r="P56" s="1" t="s">
        <v>5</v>
      </c>
      <c r="Q56" t="str">
        <f t="shared" si="0"/>
        <v>KATBR001</v>
      </c>
      <c r="V56" s="1" t="s">
        <v>16</v>
      </c>
    </row>
    <row r="57" spans="1:22" x14ac:dyDescent="0.25">
      <c r="A57" s="1" t="s">
        <v>432</v>
      </c>
      <c r="B57">
        <v>55</v>
      </c>
      <c r="C57" s="1" t="s">
        <v>432</v>
      </c>
      <c r="D57" t="s">
        <v>552</v>
      </c>
      <c r="E57" t="s">
        <v>454</v>
      </c>
      <c r="F57" t="str">
        <f>VLOOKUP(C57,Sheet1!$B$4:$J$154,4,FALSE)</f>
        <v>Isolasi</v>
      </c>
      <c r="G57" t="str">
        <f>VLOOKUP(C57,Sheet1!$B$4:$J$154,5,FALSE)</f>
        <v>Hitam kecil</v>
      </c>
      <c r="H57">
        <v>2</v>
      </c>
      <c r="I57" t="s">
        <v>464</v>
      </c>
      <c r="L57" t="s">
        <v>465</v>
      </c>
      <c r="M57" s="36">
        <v>45579</v>
      </c>
      <c r="P57" s="1" t="s">
        <v>5</v>
      </c>
      <c r="Q57" t="str">
        <f t="shared" si="0"/>
        <v>KATBR001</v>
      </c>
      <c r="V57" s="1" t="s">
        <v>16</v>
      </c>
    </row>
    <row r="58" spans="1:22" x14ac:dyDescent="0.25">
      <c r="A58" s="1" t="s">
        <v>109</v>
      </c>
      <c r="B58">
        <v>56</v>
      </c>
      <c r="C58" s="1" t="s">
        <v>109</v>
      </c>
      <c r="D58" t="s">
        <v>553</v>
      </c>
      <c r="E58" t="s">
        <v>453</v>
      </c>
      <c r="F58" t="str">
        <f>VLOOKUP(C58,Sheet1!$B$4:$J$154,4,FALSE)</f>
        <v>Jarum Karung</v>
      </c>
      <c r="G58">
        <f>VLOOKUP(C58,Sheet1!$B$4:$J$154,5,FALSE)</f>
        <v>0</v>
      </c>
      <c r="H58">
        <v>2</v>
      </c>
      <c r="I58" t="s">
        <v>464</v>
      </c>
      <c r="L58" t="s">
        <v>465</v>
      </c>
      <c r="M58" s="36">
        <v>45579</v>
      </c>
      <c r="P58" s="1" t="s">
        <v>12</v>
      </c>
      <c r="Q58" t="str">
        <f t="shared" si="0"/>
        <v>KATBR002</v>
      </c>
      <c r="V58" s="1" t="s">
        <v>16</v>
      </c>
    </row>
    <row r="59" spans="1:22" x14ac:dyDescent="0.25">
      <c r="A59" s="1" t="s">
        <v>381</v>
      </c>
      <c r="B59">
        <v>57</v>
      </c>
      <c r="C59" s="1" t="s">
        <v>381</v>
      </c>
      <c r="D59" t="s">
        <v>554</v>
      </c>
      <c r="E59" t="s">
        <v>454</v>
      </c>
      <c r="F59" t="str">
        <f>VLOOKUP(C59,Sheet1!$B$4:$J$154,4,FALSE)</f>
        <v>Kalender</v>
      </c>
      <c r="G59" t="str">
        <f>VLOOKUP(C59,Sheet1!$B$4:$J$154,5,FALSE)</f>
        <v>Harian Cina</v>
      </c>
      <c r="H59">
        <v>2</v>
      </c>
      <c r="I59" t="s">
        <v>464</v>
      </c>
      <c r="L59" t="s">
        <v>465</v>
      </c>
      <c r="M59" s="36">
        <v>45579</v>
      </c>
      <c r="P59" s="1" t="s">
        <v>5</v>
      </c>
      <c r="Q59" t="str">
        <f t="shared" si="0"/>
        <v>KATBR001</v>
      </c>
      <c r="V59" s="1" t="s">
        <v>16</v>
      </c>
    </row>
    <row r="60" spans="1:22" x14ac:dyDescent="0.25">
      <c r="A60" s="1" t="s">
        <v>382</v>
      </c>
      <c r="B60">
        <v>58</v>
      </c>
      <c r="C60" s="1" t="s">
        <v>382</v>
      </c>
      <c r="D60" t="s">
        <v>555</v>
      </c>
      <c r="E60" t="s">
        <v>454</v>
      </c>
      <c r="F60" t="str">
        <f>VLOOKUP(C60,Sheet1!$B$4:$J$154,4,FALSE)</f>
        <v>Kalender</v>
      </c>
      <c r="G60" t="str">
        <f>VLOOKUP(C60,Sheet1!$B$4:$J$154,5,FALSE)</f>
        <v>Bali</v>
      </c>
      <c r="H60">
        <v>2</v>
      </c>
      <c r="I60" t="s">
        <v>464</v>
      </c>
      <c r="L60" t="s">
        <v>465</v>
      </c>
      <c r="M60" s="36">
        <v>45579</v>
      </c>
      <c r="P60" s="1" t="s">
        <v>5</v>
      </c>
      <c r="Q60" t="str">
        <f t="shared" si="0"/>
        <v>KATBR001</v>
      </c>
      <c r="V60" s="1" t="s">
        <v>16</v>
      </c>
    </row>
    <row r="61" spans="1:22" x14ac:dyDescent="0.25">
      <c r="A61" s="1" t="s">
        <v>168</v>
      </c>
      <c r="B61">
        <v>59</v>
      </c>
      <c r="C61" s="1" t="s">
        <v>168</v>
      </c>
      <c r="D61" t="s">
        <v>556</v>
      </c>
      <c r="E61" t="s">
        <v>454</v>
      </c>
      <c r="F61" t="str">
        <f>VLOOKUP(C61,Sheet1!$B$4:$J$154,4,FALSE)</f>
        <v>Karet</v>
      </c>
      <c r="G61">
        <f>VLOOKUP(C61,Sheet1!$B$4:$J$154,5,FALSE)</f>
        <v>0</v>
      </c>
      <c r="H61">
        <v>11</v>
      </c>
      <c r="I61" t="s">
        <v>464</v>
      </c>
      <c r="L61" t="s">
        <v>465</v>
      </c>
      <c r="M61" s="36">
        <v>45579</v>
      </c>
      <c r="P61" s="1" t="s">
        <v>5</v>
      </c>
      <c r="Q61" t="str">
        <f t="shared" si="0"/>
        <v>KATBR001</v>
      </c>
      <c r="V61" s="1" t="s">
        <v>137</v>
      </c>
    </row>
    <row r="62" spans="1:22" x14ac:dyDescent="0.25">
      <c r="A62" s="1" t="s">
        <v>262</v>
      </c>
      <c r="B62">
        <v>60</v>
      </c>
      <c r="C62" s="1" t="s">
        <v>262</v>
      </c>
      <c r="D62" t="s">
        <v>557</v>
      </c>
      <c r="E62" t="s">
        <v>454</v>
      </c>
      <c r="F62" t="str">
        <f>VLOOKUP(C62,Sheet1!$B$4:$J$154,4,FALSE)</f>
        <v>Kartu Nama</v>
      </c>
      <c r="G62">
        <f>VLOOKUP(C62,Sheet1!$B$4:$J$154,5,FALSE)</f>
        <v>0</v>
      </c>
      <c r="H62">
        <v>17</v>
      </c>
      <c r="I62" t="s">
        <v>464</v>
      </c>
      <c r="L62" t="s">
        <v>465</v>
      </c>
      <c r="M62" s="36">
        <v>45579</v>
      </c>
      <c r="P62" s="1" t="s">
        <v>5</v>
      </c>
      <c r="Q62" t="str">
        <f t="shared" si="0"/>
        <v>KATBR001</v>
      </c>
      <c r="V62" s="1" t="s">
        <v>40</v>
      </c>
    </row>
    <row r="63" spans="1:22" x14ac:dyDescent="0.25">
      <c r="A63" s="1" t="s">
        <v>316</v>
      </c>
      <c r="B63">
        <v>61</v>
      </c>
      <c r="C63" s="1" t="s">
        <v>316</v>
      </c>
      <c r="D63" t="s">
        <v>558</v>
      </c>
      <c r="E63" t="s">
        <v>454</v>
      </c>
      <c r="F63" t="str">
        <f>VLOOKUP(C63,Sheet1!$B$4:$J$154,4,FALSE)</f>
        <v>Kartu Stok</v>
      </c>
      <c r="G63" t="str">
        <f>VLOOKUP(C63,Sheet1!$B$4:$J$154,5,FALSE)</f>
        <v>Kuning</v>
      </c>
      <c r="H63">
        <v>19</v>
      </c>
      <c r="I63" t="s">
        <v>464</v>
      </c>
      <c r="L63" t="s">
        <v>465</v>
      </c>
      <c r="M63" s="36">
        <v>45579</v>
      </c>
      <c r="P63" s="1" t="s">
        <v>5</v>
      </c>
      <c r="Q63" t="str">
        <f t="shared" si="0"/>
        <v>KATBR001</v>
      </c>
      <c r="V63" s="1" t="s">
        <v>318</v>
      </c>
    </row>
    <row r="64" spans="1:22" x14ac:dyDescent="0.25">
      <c r="A64" s="10" t="s">
        <v>347</v>
      </c>
      <c r="B64">
        <v>62</v>
      </c>
      <c r="C64" s="10" t="s">
        <v>347</v>
      </c>
      <c r="D64" t="s">
        <v>559</v>
      </c>
      <c r="E64" t="s">
        <v>454</v>
      </c>
      <c r="F64" t="str">
        <f>VLOOKUP(C64,Sheet1!$B$4:$J$154,4,FALSE)</f>
        <v xml:space="preserve">Kertas </v>
      </c>
      <c r="G64" t="str">
        <f>VLOOKUP(C64,Sheet1!$B$4:$J$154,5,FALSE)</f>
        <v>Flipcart</v>
      </c>
      <c r="H64">
        <v>20</v>
      </c>
      <c r="I64" t="s">
        <v>464</v>
      </c>
      <c r="L64" t="s">
        <v>465</v>
      </c>
      <c r="M64" s="36">
        <v>45579</v>
      </c>
      <c r="P64" s="10" t="s">
        <v>5</v>
      </c>
      <c r="Q64" t="str">
        <f t="shared" si="0"/>
        <v>KATBR001</v>
      </c>
      <c r="V64" s="10" t="s">
        <v>348</v>
      </c>
    </row>
    <row r="65" spans="1:22" x14ac:dyDescent="0.25">
      <c r="A65" s="1" t="s">
        <v>167</v>
      </c>
      <c r="B65">
        <v>63</v>
      </c>
      <c r="C65" s="1" t="s">
        <v>167</v>
      </c>
      <c r="D65" t="s">
        <v>560</v>
      </c>
      <c r="E65" t="s">
        <v>454</v>
      </c>
      <c r="F65" t="str">
        <f>VLOOKUP(C65,Sheet1!$B$4:$J$154,4,FALSE)</f>
        <v xml:space="preserve">Kertas </v>
      </c>
      <c r="G65" t="str">
        <f>VLOOKUP(C65,Sheet1!$B$4:$J$154,5,FALSE)</f>
        <v>Karbon</v>
      </c>
      <c r="H65">
        <v>11</v>
      </c>
      <c r="I65" t="s">
        <v>464</v>
      </c>
      <c r="L65" t="s">
        <v>465</v>
      </c>
      <c r="M65" s="36">
        <v>45579</v>
      </c>
      <c r="P65" s="1" t="s">
        <v>5</v>
      </c>
      <c r="Q65" t="str">
        <f t="shared" si="0"/>
        <v>KATBR001</v>
      </c>
      <c r="V65" s="1" t="s">
        <v>137</v>
      </c>
    </row>
    <row r="66" spans="1:22" x14ac:dyDescent="0.25">
      <c r="A66" s="10" t="s">
        <v>230</v>
      </c>
      <c r="B66">
        <v>64</v>
      </c>
      <c r="C66" s="10" t="s">
        <v>230</v>
      </c>
      <c r="D66" t="s">
        <v>561</v>
      </c>
      <c r="E66" t="s">
        <v>454</v>
      </c>
      <c r="F66" t="str">
        <f>VLOOKUP(C66,Sheet1!$B$4:$J$154,4,FALSE)</f>
        <v xml:space="preserve">Kertas </v>
      </c>
      <c r="G66" t="str">
        <f>VLOOKUP(C66,Sheet1!$B$4:$J$154,5,FALSE)</f>
        <v>3 Ply NCR</v>
      </c>
      <c r="H66">
        <v>3</v>
      </c>
      <c r="I66" t="s">
        <v>464</v>
      </c>
      <c r="L66" t="s">
        <v>465</v>
      </c>
      <c r="M66" s="36">
        <v>45579</v>
      </c>
      <c r="P66" s="10" t="s">
        <v>5</v>
      </c>
      <c r="Q66" t="str">
        <f t="shared" si="0"/>
        <v>KATBR001</v>
      </c>
      <c r="V66" s="10" t="s">
        <v>229</v>
      </c>
    </row>
    <row r="67" spans="1:22" x14ac:dyDescent="0.25">
      <c r="A67" s="10" t="s">
        <v>225</v>
      </c>
      <c r="B67">
        <v>65</v>
      </c>
      <c r="C67" s="10" t="s">
        <v>225</v>
      </c>
      <c r="D67" t="s">
        <v>562</v>
      </c>
      <c r="E67" t="s">
        <v>454</v>
      </c>
      <c r="F67" t="str">
        <f>VLOOKUP(C67,Sheet1!$B$4:$J$154,4,FALSE)</f>
        <v xml:space="preserve">Kertas </v>
      </c>
      <c r="G67" t="str">
        <f>VLOOKUP(C67,Sheet1!$B$4:$J$154,5,FALSE)</f>
        <v>A4</v>
      </c>
      <c r="H67">
        <v>11</v>
      </c>
      <c r="I67" t="s">
        <v>464</v>
      </c>
      <c r="L67" t="s">
        <v>465</v>
      </c>
      <c r="M67" s="36">
        <v>45579</v>
      </c>
      <c r="P67" s="10" t="s">
        <v>5</v>
      </c>
      <c r="Q67" t="str">
        <f t="shared" si="0"/>
        <v>KATBR001</v>
      </c>
      <c r="V67" s="10" t="s">
        <v>137</v>
      </c>
    </row>
    <row r="68" spans="1:22" x14ac:dyDescent="0.25">
      <c r="A68" s="10" t="s">
        <v>227</v>
      </c>
      <c r="B68">
        <v>66</v>
      </c>
      <c r="C68" s="10" t="s">
        <v>227</v>
      </c>
      <c r="D68" t="s">
        <v>563</v>
      </c>
      <c r="E68" t="s">
        <v>454</v>
      </c>
      <c r="F68" t="str">
        <f>VLOOKUP(C68,Sheet1!$B$4:$J$154,4,FALSE)</f>
        <v xml:space="preserve">Kertas </v>
      </c>
      <c r="G68" t="str">
        <f>VLOOKUP(C68,Sheet1!$B$4:$J$154,5,FALSE)</f>
        <v>4 Ply NCR PRS</v>
      </c>
      <c r="H68">
        <v>3</v>
      </c>
      <c r="I68" t="s">
        <v>464</v>
      </c>
      <c r="L68" t="s">
        <v>465</v>
      </c>
      <c r="M68" s="36">
        <v>45579</v>
      </c>
      <c r="P68" s="10" t="s">
        <v>5</v>
      </c>
      <c r="Q68" t="str">
        <f t="shared" ref="Q68:Q131" si="1">IF(P68=$T$3,$S$3,$S$2)</f>
        <v>KATBR001</v>
      </c>
      <c r="V68" s="10" t="s">
        <v>229</v>
      </c>
    </row>
    <row r="69" spans="1:22" x14ac:dyDescent="0.25">
      <c r="A69" s="1" t="s">
        <v>154</v>
      </c>
      <c r="B69">
        <v>67</v>
      </c>
      <c r="C69" s="1" t="s">
        <v>154</v>
      </c>
      <c r="D69" t="s">
        <v>564</v>
      </c>
      <c r="E69" t="s">
        <v>454</v>
      </c>
      <c r="F69" t="str">
        <f>VLOOKUP(C69,Sheet1!$B$4:$J$154,4,FALSE)</f>
        <v xml:space="preserve">Kertas </v>
      </c>
      <c r="G69" t="str">
        <f>VLOOKUP(C69,Sheet1!$B$4:$J$154,5,FALSE)</f>
        <v>Label</v>
      </c>
      <c r="H69">
        <v>21</v>
      </c>
      <c r="I69" t="s">
        <v>464</v>
      </c>
      <c r="L69" t="s">
        <v>465</v>
      </c>
      <c r="M69" s="36">
        <v>45579</v>
      </c>
      <c r="P69" s="1" t="s">
        <v>5</v>
      </c>
      <c r="Q69" t="str">
        <f t="shared" si="1"/>
        <v>KATBR001</v>
      </c>
      <c r="V69" s="1" t="s">
        <v>147</v>
      </c>
    </row>
    <row r="70" spans="1:22" x14ac:dyDescent="0.25">
      <c r="A70" s="10" t="s">
        <v>223</v>
      </c>
      <c r="B70">
        <v>68</v>
      </c>
      <c r="C70" s="10" t="s">
        <v>223</v>
      </c>
      <c r="D70" t="s">
        <v>565</v>
      </c>
      <c r="E70" t="s">
        <v>454</v>
      </c>
      <c r="F70" t="str">
        <f>VLOOKUP(C70,Sheet1!$B$4:$J$154,4,FALSE)</f>
        <v xml:space="preserve">Kertas </v>
      </c>
      <c r="G70" t="str">
        <f>VLOOKUP(C70,Sheet1!$B$4:$J$154,5,FALSE)</f>
        <v>F4</v>
      </c>
      <c r="H70">
        <v>11</v>
      </c>
      <c r="I70" t="s">
        <v>464</v>
      </c>
      <c r="L70" t="s">
        <v>465</v>
      </c>
      <c r="M70" s="36">
        <v>45579</v>
      </c>
      <c r="P70" s="10" t="s">
        <v>5</v>
      </c>
      <c r="Q70" t="str">
        <f t="shared" si="1"/>
        <v>KATBR001</v>
      </c>
      <c r="V70" s="10" t="s">
        <v>137</v>
      </c>
    </row>
    <row r="71" spans="1:22" x14ac:dyDescent="0.25">
      <c r="A71" s="1" t="s">
        <v>146</v>
      </c>
      <c r="B71">
        <v>69</v>
      </c>
      <c r="C71" s="1" t="s">
        <v>146</v>
      </c>
      <c r="D71" t="s">
        <v>566</v>
      </c>
      <c r="E71" t="s">
        <v>454</v>
      </c>
      <c r="F71" t="str">
        <f>VLOOKUP(C71,Sheet1!$B$4:$J$154,4,FALSE)</f>
        <v xml:space="preserve">Kertas </v>
      </c>
      <c r="G71" t="str">
        <f>VLOOKUP(C71,Sheet1!$B$4:$J$154,5,FALSE)</f>
        <v>Stiker</v>
      </c>
      <c r="H71">
        <v>21</v>
      </c>
      <c r="I71" t="s">
        <v>464</v>
      </c>
      <c r="L71" t="s">
        <v>465</v>
      </c>
      <c r="M71" s="36">
        <v>45579</v>
      </c>
      <c r="P71" s="1" t="s">
        <v>5</v>
      </c>
      <c r="Q71" t="str">
        <f t="shared" si="1"/>
        <v>KATBR001</v>
      </c>
      <c r="V71" s="1" t="s">
        <v>147</v>
      </c>
    </row>
    <row r="72" spans="1:22" x14ac:dyDescent="0.25">
      <c r="A72" s="1" t="s">
        <v>150</v>
      </c>
      <c r="B72">
        <v>70</v>
      </c>
      <c r="C72" s="1" t="s">
        <v>150</v>
      </c>
      <c r="D72" t="s">
        <v>567</v>
      </c>
      <c r="E72" t="s">
        <v>454</v>
      </c>
      <c r="F72" t="str">
        <f>VLOOKUP(C72,Sheet1!$B$4:$J$154,4,FALSE)</f>
        <v xml:space="preserve">Kertas </v>
      </c>
      <c r="G72" t="str">
        <f>VLOOKUP(C72,Sheet1!$B$4:$J$154,5,FALSE)</f>
        <v>Loose Leaf B5</v>
      </c>
      <c r="H72">
        <v>21</v>
      </c>
      <c r="I72" t="s">
        <v>464</v>
      </c>
      <c r="L72" t="s">
        <v>465</v>
      </c>
      <c r="M72" s="36">
        <v>45579</v>
      </c>
      <c r="P72" s="1" t="s">
        <v>5</v>
      </c>
      <c r="Q72" t="str">
        <f t="shared" si="1"/>
        <v>KATBR001</v>
      </c>
      <c r="V72" s="1" t="s">
        <v>147</v>
      </c>
    </row>
    <row r="73" spans="1:22" x14ac:dyDescent="0.25">
      <c r="A73" s="1" t="s">
        <v>152</v>
      </c>
      <c r="B73">
        <v>71</v>
      </c>
      <c r="C73" s="1" t="s">
        <v>152</v>
      </c>
      <c r="D73" t="s">
        <v>568</v>
      </c>
      <c r="E73" t="s">
        <v>454</v>
      </c>
      <c r="F73" t="str">
        <f>VLOOKUP(C73,Sheet1!$B$4:$J$154,4,FALSE)</f>
        <v xml:space="preserve">Kertas </v>
      </c>
      <c r="G73" t="str">
        <f>VLOOKUP(C73,Sheet1!$B$4:$J$154,5,FALSE)</f>
        <v>Loose Leaf A5</v>
      </c>
      <c r="H73">
        <v>21</v>
      </c>
      <c r="I73" t="s">
        <v>464</v>
      </c>
      <c r="L73" t="s">
        <v>465</v>
      </c>
      <c r="M73" s="36">
        <v>45579</v>
      </c>
      <c r="P73" s="1" t="s">
        <v>5</v>
      </c>
      <c r="Q73" t="str">
        <f t="shared" si="1"/>
        <v>KATBR001</v>
      </c>
      <c r="V73" s="1" t="s">
        <v>147</v>
      </c>
    </row>
    <row r="74" spans="1:22" x14ac:dyDescent="0.25">
      <c r="A74" s="1" t="s">
        <v>296</v>
      </c>
      <c r="B74">
        <v>72</v>
      </c>
      <c r="C74" s="1" t="s">
        <v>296</v>
      </c>
      <c r="D74" t="s">
        <v>569</v>
      </c>
      <c r="E74" t="s">
        <v>453</v>
      </c>
      <c r="F74" t="str">
        <f>VLOOKUP(C74,Sheet1!$B$4:$J$154,4,FALSE)</f>
        <v>Keset</v>
      </c>
      <c r="G74">
        <f>VLOOKUP(C74,Sheet1!$B$4:$J$154,5,FALSE)</f>
        <v>0</v>
      </c>
      <c r="H74">
        <v>2</v>
      </c>
      <c r="I74" t="s">
        <v>464</v>
      </c>
      <c r="L74" t="s">
        <v>465</v>
      </c>
      <c r="M74" s="36">
        <v>45579</v>
      </c>
      <c r="P74" s="1" t="s">
        <v>12</v>
      </c>
      <c r="Q74" t="str">
        <f t="shared" si="1"/>
        <v>KATBR002</v>
      </c>
      <c r="V74" s="1" t="s">
        <v>16</v>
      </c>
    </row>
    <row r="75" spans="1:22" x14ac:dyDescent="0.25">
      <c r="A75" s="1" t="s">
        <v>38</v>
      </c>
      <c r="B75">
        <v>73</v>
      </c>
      <c r="C75" s="1" t="s">
        <v>38</v>
      </c>
      <c r="D75" t="s">
        <v>570</v>
      </c>
      <c r="E75" t="s">
        <v>454</v>
      </c>
      <c r="F75" t="str">
        <f>VLOOKUP(C75,Sheet1!$B$4:$J$154,4,FALSE)</f>
        <v>Klip Trigonal</v>
      </c>
      <c r="G75">
        <f>VLOOKUP(C75,Sheet1!$B$4:$J$154,5,FALSE)</f>
        <v>0</v>
      </c>
      <c r="H75">
        <v>17</v>
      </c>
      <c r="I75" t="s">
        <v>464</v>
      </c>
      <c r="L75" t="s">
        <v>465</v>
      </c>
      <c r="M75" s="36">
        <v>45579</v>
      </c>
      <c r="P75" s="1" t="s">
        <v>5</v>
      </c>
      <c r="Q75" t="str">
        <f t="shared" si="1"/>
        <v>KATBR001</v>
      </c>
      <c r="V75" s="1" t="s">
        <v>40</v>
      </c>
    </row>
    <row r="76" spans="1:22" x14ac:dyDescent="0.25">
      <c r="A76" s="1" t="s">
        <v>181</v>
      </c>
      <c r="B76">
        <v>74</v>
      </c>
      <c r="C76" s="1" t="s">
        <v>181</v>
      </c>
      <c r="D76" t="s">
        <v>571</v>
      </c>
      <c r="E76" t="s">
        <v>453</v>
      </c>
      <c r="F76" t="str">
        <f>VLOOKUP(C76,Sheet1!$B$4:$J$154,4,FALSE)</f>
        <v xml:space="preserve">Kresek </v>
      </c>
      <c r="G76" t="str">
        <f>VLOOKUP(C76,Sheet1!$B$4:$J$154,5,FALSE)</f>
        <v>Putih 21 x 40 cm</v>
      </c>
      <c r="H76">
        <v>11</v>
      </c>
      <c r="I76" t="s">
        <v>464</v>
      </c>
      <c r="L76" t="s">
        <v>465</v>
      </c>
      <c r="M76" s="36">
        <v>45579</v>
      </c>
      <c r="P76" s="1" t="s">
        <v>12</v>
      </c>
      <c r="Q76" t="str">
        <f t="shared" si="1"/>
        <v>KATBR002</v>
      </c>
      <c r="V76" s="1" t="s">
        <v>137</v>
      </c>
    </row>
    <row r="77" spans="1:22" x14ac:dyDescent="0.25">
      <c r="A77" s="1" t="s">
        <v>305</v>
      </c>
      <c r="B77">
        <v>75</v>
      </c>
      <c r="C77" s="1" t="s">
        <v>305</v>
      </c>
      <c r="D77" t="s">
        <v>572</v>
      </c>
      <c r="E77" t="s">
        <v>453</v>
      </c>
      <c r="F77" t="str">
        <f>VLOOKUP(C77,Sheet1!$B$4:$J$154,4,FALSE)</f>
        <v xml:space="preserve">Kresek </v>
      </c>
      <c r="G77" t="str">
        <f>VLOOKUP(C77,Sheet1!$B$4:$J$154,5,FALSE)</f>
        <v>Hitam 24 cm</v>
      </c>
      <c r="H77">
        <v>9</v>
      </c>
      <c r="I77" t="s">
        <v>464</v>
      </c>
      <c r="L77" t="s">
        <v>465</v>
      </c>
      <c r="M77" s="36">
        <v>45579</v>
      </c>
      <c r="P77" s="1" t="s">
        <v>12</v>
      </c>
      <c r="Q77" t="str">
        <f t="shared" si="1"/>
        <v>KATBR002</v>
      </c>
      <c r="V77" s="1" t="s">
        <v>304</v>
      </c>
    </row>
    <row r="78" spans="1:22" x14ac:dyDescent="0.25">
      <c r="A78" s="1" t="s">
        <v>302</v>
      </c>
      <c r="B78">
        <v>76</v>
      </c>
      <c r="C78" s="1" t="s">
        <v>302</v>
      </c>
      <c r="D78" t="s">
        <v>573</v>
      </c>
      <c r="E78" t="s">
        <v>453</v>
      </c>
      <c r="F78" t="str">
        <f>VLOOKUP(C78,Sheet1!$B$4:$J$154,4,FALSE)</f>
        <v xml:space="preserve">Kresek </v>
      </c>
      <c r="G78" t="str">
        <f>VLOOKUP(C78,Sheet1!$B$4:$J$154,5,FALSE)</f>
        <v>Hitam 15 cm</v>
      </c>
      <c r="H78">
        <v>9</v>
      </c>
      <c r="I78" t="s">
        <v>464</v>
      </c>
      <c r="L78" t="s">
        <v>465</v>
      </c>
      <c r="M78" s="36">
        <v>45579</v>
      </c>
      <c r="P78" s="1" t="s">
        <v>12</v>
      </c>
      <c r="Q78" t="str">
        <f t="shared" si="1"/>
        <v>KATBR002</v>
      </c>
      <c r="V78" s="1" t="s">
        <v>304</v>
      </c>
    </row>
    <row r="79" spans="1:22" x14ac:dyDescent="0.25">
      <c r="A79" s="1" t="s">
        <v>187</v>
      </c>
      <c r="B79">
        <v>77</v>
      </c>
      <c r="C79" s="1" t="s">
        <v>187</v>
      </c>
      <c r="D79" t="s">
        <v>574</v>
      </c>
      <c r="E79" t="s">
        <v>453</v>
      </c>
      <c r="F79" t="str">
        <f>VLOOKUP(C79,Sheet1!$B$4:$J$154,4,FALSE)</f>
        <v xml:space="preserve">Kresek </v>
      </c>
      <c r="G79" t="str">
        <f>VLOOKUP(C79,Sheet1!$B$4:$J$154,5,FALSE)</f>
        <v>28 cm</v>
      </c>
      <c r="H79">
        <v>11</v>
      </c>
      <c r="I79" t="s">
        <v>464</v>
      </c>
      <c r="L79" t="s">
        <v>465</v>
      </c>
      <c r="M79" s="36">
        <v>45579</v>
      </c>
      <c r="P79" s="1" t="s">
        <v>12</v>
      </c>
      <c r="Q79" t="str">
        <f t="shared" si="1"/>
        <v>KATBR002</v>
      </c>
      <c r="V79" s="1" t="s">
        <v>137</v>
      </c>
    </row>
    <row r="80" spans="1:22" x14ac:dyDescent="0.25">
      <c r="A80" s="1" t="s">
        <v>299</v>
      </c>
      <c r="B80">
        <v>78</v>
      </c>
      <c r="C80" s="1" t="s">
        <v>299</v>
      </c>
      <c r="D80" t="s">
        <v>575</v>
      </c>
      <c r="E80" t="s">
        <v>453</v>
      </c>
      <c r="F80" t="str">
        <f>VLOOKUP(C80,Sheet1!$B$4:$J$154,4,FALSE)</f>
        <v xml:space="preserve">Kresek </v>
      </c>
      <c r="G80" t="str">
        <f>VLOOKUP(C80,Sheet1!$B$4:$J$154,5,FALSE)</f>
        <v>Merah Jumbo</v>
      </c>
      <c r="H80">
        <v>11</v>
      </c>
      <c r="I80" t="s">
        <v>464</v>
      </c>
      <c r="L80" t="s">
        <v>465</v>
      </c>
      <c r="M80" s="36">
        <v>45579</v>
      </c>
      <c r="P80" s="1" t="s">
        <v>12</v>
      </c>
      <c r="Q80" t="str">
        <f t="shared" si="1"/>
        <v>KATBR002</v>
      </c>
      <c r="V80" s="1" t="s">
        <v>137</v>
      </c>
    </row>
    <row r="81" spans="1:22" x14ac:dyDescent="0.25">
      <c r="A81" s="1" t="s">
        <v>189</v>
      </c>
      <c r="B81">
        <v>79</v>
      </c>
      <c r="C81" s="1" t="s">
        <v>189</v>
      </c>
      <c r="D81" t="s">
        <v>576</v>
      </c>
      <c r="E81" t="s">
        <v>453</v>
      </c>
      <c r="F81" t="str">
        <f>VLOOKUP(C81,Sheet1!$B$4:$J$154,4,FALSE)</f>
        <v xml:space="preserve">Kresek </v>
      </c>
      <c r="G81" t="str">
        <f>VLOOKUP(C81,Sheet1!$B$4:$J$154,5,FALSE)</f>
        <v>40 cm</v>
      </c>
      <c r="H81">
        <v>11</v>
      </c>
      <c r="I81" t="s">
        <v>464</v>
      </c>
      <c r="L81" t="s">
        <v>465</v>
      </c>
      <c r="M81" s="36">
        <v>45579</v>
      </c>
      <c r="P81" s="1" t="s">
        <v>12</v>
      </c>
      <c r="Q81" t="str">
        <f t="shared" si="1"/>
        <v>KATBR002</v>
      </c>
      <c r="V81" s="1" t="s">
        <v>137</v>
      </c>
    </row>
    <row r="82" spans="1:22" x14ac:dyDescent="0.25">
      <c r="A82" s="1" t="s">
        <v>185</v>
      </c>
      <c r="B82">
        <v>80</v>
      </c>
      <c r="C82" s="1" t="s">
        <v>185</v>
      </c>
      <c r="D82" t="s">
        <v>577</v>
      </c>
      <c r="E82" t="s">
        <v>453</v>
      </c>
      <c r="F82" t="str">
        <f>VLOOKUP(C82,Sheet1!$B$4:$J$154,4,FALSE)</f>
        <v xml:space="preserve">Kresek </v>
      </c>
      <c r="G82" t="str">
        <f>VLOOKUP(C82,Sheet1!$B$4:$J$154,5,FALSE)</f>
        <v>24 cm</v>
      </c>
      <c r="H82">
        <v>11</v>
      </c>
      <c r="I82" t="s">
        <v>464</v>
      </c>
      <c r="L82" t="s">
        <v>465</v>
      </c>
      <c r="M82" s="36">
        <v>45579</v>
      </c>
      <c r="P82" s="1" t="s">
        <v>12</v>
      </c>
      <c r="Q82" t="str">
        <f t="shared" si="1"/>
        <v>KATBR002</v>
      </c>
      <c r="V82" s="1" t="s">
        <v>137</v>
      </c>
    </row>
    <row r="83" spans="1:22" x14ac:dyDescent="0.25">
      <c r="A83" s="1" t="s">
        <v>191</v>
      </c>
      <c r="B83">
        <v>81</v>
      </c>
      <c r="C83" s="1" t="s">
        <v>191</v>
      </c>
      <c r="D83" t="s">
        <v>578</v>
      </c>
      <c r="E83" t="s">
        <v>453</v>
      </c>
      <c r="F83" t="str">
        <f>VLOOKUP(C83,Sheet1!$B$4:$J$154,4,FALSE)</f>
        <v xml:space="preserve">Kresek </v>
      </c>
      <c r="G83" t="str">
        <f>VLOOKUP(C83,Sheet1!$B$4:$J$154,5,FALSE)</f>
        <v>Kuning Jumbo</v>
      </c>
      <c r="H83">
        <v>11</v>
      </c>
      <c r="I83" t="s">
        <v>464</v>
      </c>
      <c r="L83" t="s">
        <v>465</v>
      </c>
      <c r="M83" s="36">
        <v>45579</v>
      </c>
      <c r="P83" s="1" t="s">
        <v>12</v>
      </c>
      <c r="Q83" t="str">
        <f t="shared" si="1"/>
        <v>KATBR002</v>
      </c>
      <c r="V83" s="1" t="s">
        <v>137</v>
      </c>
    </row>
    <row r="84" spans="1:22" x14ac:dyDescent="0.25">
      <c r="A84" s="1" t="s">
        <v>182</v>
      </c>
      <c r="B84">
        <v>82</v>
      </c>
      <c r="C84" s="1" t="s">
        <v>182</v>
      </c>
      <c r="D84" t="s">
        <v>579</v>
      </c>
      <c r="E84" t="s">
        <v>453</v>
      </c>
      <c r="F84" t="str">
        <f>VLOOKUP(C84,Sheet1!$B$4:$J$154,4,FALSE)</f>
        <v xml:space="preserve">Kresek </v>
      </c>
      <c r="G84" t="str">
        <f>VLOOKUP(C84,Sheet1!$B$4:$J$154,5,FALSE)</f>
        <v>Kecil</v>
      </c>
      <c r="H84">
        <v>11</v>
      </c>
      <c r="I84" t="s">
        <v>464</v>
      </c>
      <c r="L84" t="s">
        <v>465</v>
      </c>
      <c r="M84" s="36">
        <v>45579</v>
      </c>
      <c r="P84" s="1" t="s">
        <v>12</v>
      </c>
      <c r="Q84" t="str">
        <f t="shared" si="1"/>
        <v>KATBR002</v>
      </c>
      <c r="V84" s="1" t="s">
        <v>137</v>
      </c>
    </row>
    <row r="85" spans="1:22" x14ac:dyDescent="0.25">
      <c r="A85" s="1" t="s">
        <v>177</v>
      </c>
      <c r="B85">
        <v>83</v>
      </c>
      <c r="C85" s="1" t="s">
        <v>177</v>
      </c>
      <c r="D85" t="s">
        <v>580</v>
      </c>
      <c r="E85" t="s">
        <v>453</v>
      </c>
      <c r="F85" t="str">
        <f>VLOOKUP(C85,Sheet1!$B$4:$J$154,4,FALSE)</f>
        <v xml:space="preserve">Kresek </v>
      </c>
      <c r="G85" t="str">
        <f>VLOOKUP(C85,Sheet1!$B$4:$J$154,5,FALSE)</f>
        <v>Hitam Sampah</v>
      </c>
      <c r="H85">
        <v>21</v>
      </c>
      <c r="I85" t="s">
        <v>464</v>
      </c>
      <c r="L85" t="s">
        <v>465</v>
      </c>
      <c r="M85" s="36">
        <v>45579</v>
      </c>
      <c r="P85" s="1" t="s">
        <v>12</v>
      </c>
      <c r="Q85" t="str">
        <f t="shared" si="1"/>
        <v>KATBR002</v>
      </c>
      <c r="V85" s="1" t="s">
        <v>147</v>
      </c>
    </row>
    <row r="86" spans="1:22" x14ac:dyDescent="0.25">
      <c r="A86" s="1" t="s">
        <v>363</v>
      </c>
      <c r="B86">
        <v>84</v>
      </c>
      <c r="C86" s="1" t="s">
        <v>363</v>
      </c>
      <c r="D86" t="s">
        <v>581</v>
      </c>
      <c r="E86" t="s">
        <v>453</v>
      </c>
      <c r="F86" t="str">
        <f>VLOOKUP(C86,Sheet1!$B$4:$J$154,4,FALSE)</f>
        <v>Kuas</v>
      </c>
      <c r="G86" t="str">
        <f>VLOOKUP(C86,Sheet1!$B$4:$J$154,5,FALSE)</f>
        <v>1 dim</v>
      </c>
      <c r="H86">
        <v>2</v>
      </c>
      <c r="I86" t="s">
        <v>464</v>
      </c>
      <c r="L86" t="s">
        <v>465</v>
      </c>
      <c r="M86" s="36">
        <v>45579</v>
      </c>
      <c r="P86" s="1" t="s">
        <v>12</v>
      </c>
      <c r="Q86" t="str">
        <f t="shared" si="1"/>
        <v>KATBR002</v>
      </c>
      <c r="V86" s="1" t="s">
        <v>16</v>
      </c>
    </row>
    <row r="87" spans="1:22" x14ac:dyDescent="0.25">
      <c r="A87" s="1" t="s">
        <v>120</v>
      </c>
      <c r="B87">
        <v>85</v>
      </c>
      <c r="C87" s="1" t="s">
        <v>120</v>
      </c>
      <c r="D87" t="s">
        <v>582</v>
      </c>
      <c r="E87" t="s">
        <v>453</v>
      </c>
      <c r="F87" t="str">
        <f>VLOOKUP(C87,Sheet1!$B$4:$J$154,4,FALSE)</f>
        <v>Kuas</v>
      </c>
      <c r="G87" t="str">
        <f>VLOOKUP(C87,Sheet1!$B$4:$J$154,5,FALSE)</f>
        <v>4 dim</v>
      </c>
      <c r="H87">
        <v>2</v>
      </c>
      <c r="I87" t="s">
        <v>464</v>
      </c>
      <c r="L87" t="s">
        <v>465</v>
      </c>
      <c r="M87" s="36">
        <v>45579</v>
      </c>
      <c r="P87" s="1" t="s">
        <v>12</v>
      </c>
      <c r="Q87" t="str">
        <f t="shared" si="1"/>
        <v>KATBR002</v>
      </c>
      <c r="V87" s="1" t="s">
        <v>16</v>
      </c>
    </row>
    <row r="88" spans="1:22" x14ac:dyDescent="0.25">
      <c r="A88" s="1" t="s">
        <v>413</v>
      </c>
      <c r="B88">
        <v>86</v>
      </c>
      <c r="C88" s="1" t="s">
        <v>413</v>
      </c>
      <c r="D88" t="s">
        <v>583</v>
      </c>
      <c r="E88" t="s">
        <v>454</v>
      </c>
      <c r="F88" t="str">
        <f>VLOOKUP(C88,Sheet1!$B$4:$J$154,4,FALSE)</f>
        <v>Lakban</v>
      </c>
      <c r="G88" t="str">
        <f>VLOOKUP(C88,Sheet1!$B$4:$J$154,5,FALSE)</f>
        <v>Kuning</v>
      </c>
      <c r="H88">
        <v>2</v>
      </c>
      <c r="I88" t="s">
        <v>464</v>
      </c>
      <c r="L88" t="s">
        <v>465</v>
      </c>
      <c r="M88" s="36">
        <v>45579</v>
      </c>
      <c r="P88" s="1" t="s">
        <v>5</v>
      </c>
      <c r="Q88" t="str">
        <f t="shared" si="1"/>
        <v>KATBR001</v>
      </c>
      <c r="V88" s="1" t="s">
        <v>16</v>
      </c>
    </row>
    <row r="89" spans="1:22" x14ac:dyDescent="0.25">
      <c r="A89" s="1" t="s">
        <v>125</v>
      </c>
      <c r="B89">
        <v>87</v>
      </c>
      <c r="C89" s="1" t="s">
        <v>125</v>
      </c>
      <c r="D89" t="s">
        <v>584</v>
      </c>
      <c r="E89" t="s">
        <v>454</v>
      </c>
      <c r="F89" t="str">
        <f>VLOOKUP(C89,Sheet1!$B$4:$J$154,4,FALSE)</f>
        <v>Lakban</v>
      </c>
      <c r="G89" t="str">
        <f>VLOOKUP(C89,Sheet1!$B$4:$J$154,5,FALSE)</f>
        <v>Fragile</v>
      </c>
      <c r="H89">
        <v>2</v>
      </c>
      <c r="I89" t="s">
        <v>464</v>
      </c>
      <c r="L89" t="s">
        <v>465</v>
      </c>
      <c r="M89" s="36">
        <v>45579</v>
      </c>
      <c r="P89" s="1" t="s">
        <v>5</v>
      </c>
      <c r="Q89" t="str">
        <f t="shared" si="1"/>
        <v>KATBR001</v>
      </c>
      <c r="V89" s="1" t="s">
        <v>16</v>
      </c>
    </row>
    <row r="90" spans="1:22" x14ac:dyDescent="0.25">
      <c r="A90" s="1" t="s">
        <v>437</v>
      </c>
      <c r="B90">
        <v>88</v>
      </c>
      <c r="C90" s="1" t="s">
        <v>437</v>
      </c>
      <c r="D90" t="s">
        <v>585</v>
      </c>
      <c r="E90" t="s">
        <v>454</v>
      </c>
      <c r="F90" t="str">
        <f>VLOOKUP(C90,Sheet1!$B$4:$J$154,4,FALSE)</f>
        <v>Lakban</v>
      </c>
      <c r="G90" t="str">
        <f>VLOOKUP(C90,Sheet1!$B$4:$J$154,5,FALSE)</f>
        <v>Bening</v>
      </c>
      <c r="H90">
        <v>2</v>
      </c>
      <c r="I90" t="s">
        <v>464</v>
      </c>
      <c r="L90" t="s">
        <v>465</v>
      </c>
      <c r="M90" s="36">
        <v>45579</v>
      </c>
      <c r="P90" s="1" t="s">
        <v>5</v>
      </c>
      <c r="Q90" t="str">
        <f t="shared" si="1"/>
        <v>KATBR001</v>
      </c>
      <c r="V90" s="1" t="s">
        <v>16</v>
      </c>
    </row>
    <row r="91" spans="1:22" x14ac:dyDescent="0.25">
      <c r="A91" s="1" t="s">
        <v>122</v>
      </c>
      <c r="B91">
        <v>89</v>
      </c>
      <c r="C91" s="1" t="s">
        <v>122</v>
      </c>
      <c r="D91" t="s">
        <v>586</v>
      </c>
      <c r="E91" t="s">
        <v>454</v>
      </c>
      <c r="F91" t="str">
        <f>VLOOKUP(C91,Sheet1!$B$4:$J$154,4,FALSE)</f>
        <v>Lakban</v>
      </c>
      <c r="G91" t="str">
        <f>VLOOKUP(C91,Sheet1!$B$4:$J$154,5,FALSE)</f>
        <v>Coklat</v>
      </c>
      <c r="H91">
        <v>2</v>
      </c>
      <c r="I91" t="s">
        <v>464</v>
      </c>
      <c r="L91" t="s">
        <v>465</v>
      </c>
      <c r="M91" s="36">
        <v>45579</v>
      </c>
      <c r="P91" s="1" t="s">
        <v>5</v>
      </c>
      <c r="Q91" t="str">
        <f t="shared" si="1"/>
        <v>KATBR001</v>
      </c>
      <c r="V91" s="1" t="s">
        <v>16</v>
      </c>
    </row>
    <row r="92" spans="1:22" x14ac:dyDescent="0.25">
      <c r="A92" s="1" t="s">
        <v>17</v>
      </c>
      <c r="B92">
        <v>90</v>
      </c>
      <c r="C92" s="1" t="s">
        <v>17</v>
      </c>
      <c r="D92" t="s">
        <v>587</v>
      </c>
      <c r="E92" t="s">
        <v>453</v>
      </c>
      <c r="F92" t="str">
        <f>VLOOKUP(C92,Sheet1!$B$4:$J$154,4,FALSE)</f>
        <v xml:space="preserve">Lampu Hannochs </v>
      </c>
      <c r="G92" t="str">
        <f>VLOOKUP(C92,Sheet1!$B$4:$J$154,5,FALSE)</f>
        <v>25 Watt Sonic</v>
      </c>
      <c r="H92">
        <v>2</v>
      </c>
      <c r="I92" t="s">
        <v>464</v>
      </c>
      <c r="L92" t="s">
        <v>465</v>
      </c>
      <c r="M92" s="36">
        <v>45579</v>
      </c>
      <c r="P92" s="1" t="s">
        <v>12</v>
      </c>
      <c r="Q92" t="str">
        <f t="shared" si="1"/>
        <v>KATBR002</v>
      </c>
      <c r="V92" s="1" t="s">
        <v>16</v>
      </c>
    </row>
    <row r="93" spans="1:22" x14ac:dyDescent="0.25">
      <c r="A93" s="1" t="s">
        <v>21</v>
      </c>
      <c r="B93">
        <v>91</v>
      </c>
      <c r="C93" s="1" t="s">
        <v>21</v>
      </c>
      <c r="D93" t="s">
        <v>588</v>
      </c>
      <c r="E93" t="s">
        <v>453</v>
      </c>
      <c r="F93" t="str">
        <f>VLOOKUP(C93,Sheet1!$B$4:$J$154,4,FALSE)</f>
        <v xml:space="preserve">Lampu Hannochs </v>
      </c>
      <c r="G93" t="str">
        <f>VLOOKUP(C93,Sheet1!$B$4:$J$154,5,FALSE)</f>
        <v>15 Watt Sonic</v>
      </c>
      <c r="H93">
        <v>2</v>
      </c>
      <c r="I93" t="s">
        <v>464</v>
      </c>
      <c r="L93" t="s">
        <v>465</v>
      </c>
      <c r="M93" s="36">
        <v>45579</v>
      </c>
      <c r="P93" s="1" t="s">
        <v>12</v>
      </c>
      <c r="Q93" t="str">
        <f t="shared" si="1"/>
        <v>KATBR002</v>
      </c>
      <c r="V93" s="1" t="s">
        <v>16</v>
      </c>
    </row>
    <row r="94" spans="1:22" x14ac:dyDescent="0.25">
      <c r="A94" s="1" t="s">
        <v>19</v>
      </c>
      <c r="B94">
        <v>92</v>
      </c>
      <c r="C94" s="1" t="s">
        <v>19</v>
      </c>
      <c r="D94" t="s">
        <v>589</v>
      </c>
      <c r="E94" t="s">
        <v>453</v>
      </c>
      <c r="F94" t="str">
        <f>VLOOKUP(C94,Sheet1!$B$4:$J$154,4,FALSE)</f>
        <v xml:space="preserve">Lampu Hannochs </v>
      </c>
      <c r="G94" t="str">
        <f>VLOOKUP(C94,Sheet1!$B$4:$J$154,5,FALSE)</f>
        <v>9 Watt Sonic</v>
      </c>
      <c r="H94">
        <v>2</v>
      </c>
      <c r="I94" t="s">
        <v>464</v>
      </c>
      <c r="L94" t="s">
        <v>465</v>
      </c>
      <c r="M94" s="36">
        <v>45579</v>
      </c>
      <c r="P94" s="1" t="s">
        <v>12</v>
      </c>
      <c r="Q94" t="str">
        <f t="shared" si="1"/>
        <v>KATBR002</v>
      </c>
      <c r="V94" s="1" t="s">
        <v>16</v>
      </c>
    </row>
    <row r="95" spans="1:22" x14ac:dyDescent="0.25">
      <c r="A95" s="1" t="s">
        <v>13</v>
      </c>
      <c r="B95">
        <v>93</v>
      </c>
      <c r="C95" s="1" t="s">
        <v>13</v>
      </c>
      <c r="D95" t="s">
        <v>590</v>
      </c>
      <c r="E95" t="s">
        <v>453</v>
      </c>
      <c r="F95" t="str">
        <f>VLOOKUP(C95,Sheet1!$B$4:$J$154,4,FALSE)</f>
        <v xml:space="preserve">Lampu Hannochs </v>
      </c>
      <c r="G95" t="str">
        <f>VLOOKUP(C95,Sheet1!$B$4:$J$154,5,FALSE)</f>
        <v>12 Watt</v>
      </c>
      <c r="H95">
        <v>2</v>
      </c>
      <c r="I95" t="s">
        <v>464</v>
      </c>
      <c r="L95" t="s">
        <v>465</v>
      </c>
      <c r="M95" s="36">
        <v>45579</v>
      </c>
      <c r="P95" s="1" t="s">
        <v>12</v>
      </c>
      <c r="Q95" t="str">
        <f t="shared" si="1"/>
        <v>KATBR002</v>
      </c>
      <c r="V95" s="1" t="s">
        <v>16</v>
      </c>
    </row>
    <row r="96" spans="1:22" x14ac:dyDescent="0.25">
      <c r="A96" s="10" t="s">
        <v>232</v>
      </c>
      <c r="B96">
        <v>94</v>
      </c>
      <c r="C96" s="10" t="s">
        <v>232</v>
      </c>
      <c r="D96" t="s">
        <v>591</v>
      </c>
      <c r="E96" t="s">
        <v>453</v>
      </c>
      <c r="F96" t="str">
        <f>VLOOKUP(C96,Sheet1!$B$4:$J$154,4,FALSE)</f>
        <v>Lampu Philips</v>
      </c>
      <c r="G96" t="str">
        <f>VLOOKUP(C96,Sheet1!$B$4:$J$154,5,FALSE)</f>
        <v>TL 36 Watt</v>
      </c>
      <c r="H96">
        <v>2</v>
      </c>
      <c r="I96" t="s">
        <v>464</v>
      </c>
      <c r="L96" t="s">
        <v>465</v>
      </c>
      <c r="M96" s="36">
        <v>45579</v>
      </c>
      <c r="P96" s="10" t="s">
        <v>12</v>
      </c>
      <c r="Q96" t="str">
        <f t="shared" si="1"/>
        <v>KATBR002</v>
      </c>
      <c r="V96" s="10" t="s">
        <v>16</v>
      </c>
    </row>
    <row r="97" spans="1:22" x14ac:dyDescent="0.25">
      <c r="A97" s="1" t="s">
        <v>371</v>
      </c>
      <c r="B97">
        <v>95</v>
      </c>
      <c r="C97" s="1" t="s">
        <v>371</v>
      </c>
      <c r="D97" t="s">
        <v>592</v>
      </c>
      <c r="E97" t="s">
        <v>454</v>
      </c>
      <c r="F97" t="str">
        <f>VLOOKUP(C97,Sheet1!$B$4:$J$154,4,FALSE)</f>
        <v>Laptop</v>
      </c>
      <c r="G97">
        <f>VLOOKUP(C97,Sheet1!$B$4:$J$154,5,FALSE)</f>
        <v>0</v>
      </c>
      <c r="H97">
        <v>2</v>
      </c>
      <c r="I97" t="s">
        <v>464</v>
      </c>
      <c r="L97" t="s">
        <v>465</v>
      </c>
      <c r="M97" s="36">
        <v>45579</v>
      </c>
      <c r="P97" s="1" t="s">
        <v>5</v>
      </c>
      <c r="Q97" t="str">
        <f t="shared" si="1"/>
        <v>KATBR001</v>
      </c>
      <c r="V97" s="1" t="s">
        <v>16</v>
      </c>
    </row>
    <row r="98" spans="1:22" x14ac:dyDescent="0.25">
      <c r="A98" s="1" t="s">
        <v>350</v>
      </c>
      <c r="B98">
        <v>96</v>
      </c>
      <c r="C98" s="1" t="s">
        <v>350</v>
      </c>
      <c r="D98" t="s">
        <v>593</v>
      </c>
      <c r="E98" t="s">
        <v>454</v>
      </c>
      <c r="F98" t="str">
        <f>VLOOKUP(C98,Sheet1!$B$4:$J$154,4,FALSE)</f>
        <v>Lem</v>
      </c>
      <c r="G98" t="str">
        <f>VLOOKUP(C98,Sheet1!$B$4:$J$154,5,FALSE)</f>
        <v>Gorilla Wood Glue</v>
      </c>
      <c r="H98">
        <v>1</v>
      </c>
      <c r="I98" t="s">
        <v>464</v>
      </c>
      <c r="L98" t="s">
        <v>465</v>
      </c>
      <c r="M98" s="36">
        <v>45579</v>
      </c>
      <c r="P98" s="1" t="s">
        <v>5</v>
      </c>
      <c r="Q98" t="str">
        <f t="shared" si="1"/>
        <v>KATBR001</v>
      </c>
      <c r="V98" s="1" t="s">
        <v>26</v>
      </c>
    </row>
    <row r="99" spans="1:22" x14ac:dyDescent="0.25">
      <c r="A99" s="1" t="s">
        <v>81</v>
      </c>
      <c r="B99">
        <v>97</v>
      </c>
      <c r="C99" s="1" t="s">
        <v>81</v>
      </c>
      <c r="D99" t="s">
        <v>594</v>
      </c>
      <c r="E99" t="s">
        <v>454</v>
      </c>
      <c r="F99" t="str">
        <f>VLOOKUP(C99,Sheet1!$B$4:$J$154,4,FALSE)</f>
        <v>Lem</v>
      </c>
      <c r="G99" t="str">
        <f>VLOOKUP(C99,Sheet1!$B$4:$J$154,5,FALSE)</f>
        <v>Castol</v>
      </c>
      <c r="H99">
        <v>2</v>
      </c>
      <c r="I99" t="s">
        <v>464</v>
      </c>
      <c r="L99" t="s">
        <v>465</v>
      </c>
      <c r="M99" s="36">
        <v>45579</v>
      </c>
      <c r="P99" s="1" t="s">
        <v>5</v>
      </c>
      <c r="Q99" t="str">
        <f t="shared" si="1"/>
        <v>KATBR001</v>
      </c>
      <c r="V99" s="1" t="s">
        <v>16</v>
      </c>
    </row>
    <row r="100" spans="1:22" x14ac:dyDescent="0.25">
      <c r="A100" s="1" t="s">
        <v>138</v>
      </c>
      <c r="B100">
        <v>98</v>
      </c>
      <c r="C100" s="1" t="s">
        <v>138</v>
      </c>
      <c r="D100" t="s">
        <v>595</v>
      </c>
      <c r="E100" t="s">
        <v>454</v>
      </c>
      <c r="F100" t="str">
        <f>VLOOKUP(C100,Sheet1!$B$4:$J$154,4,FALSE)</f>
        <v xml:space="preserve">Map </v>
      </c>
      <c r="G100" t="str">
        <f>VLOOKUP(C100,Sheet1!$B$4:$J$154,5,FALSE)</f>
        <v>L bening</v>
      </c>
      <c r="H100">
        <v>2</v>
      </c>
      <c r="I100" t="s">
        <v>464</v>
      </c>
      <c r="L100" t="s">
        <v>465</v>
      </c>
      <c r="M100" s="36">
        <v>45579</v>
      </c>
      <c r="P100" s="1" t="s">
        <v>5</v>
      </c>
      <c r="Q100" t="str">
        <f t="shared" si="1"/>
        <v>KATBR001</v>
      </c>
      <c r="V100" s="1" t="s">
        <v>16</v>
      </c>
    </row>
    <row r="101" spans="1:22" x14ac:dyDescent="0.25">
      <c r="A101" s="1" t="s">
        <v>173</v>
      </c>
      <c r="B101">
        <v>99</v>
      </c>
      <c r="C101" s="1" t="s">
        <v>173</v>
      </c>
      <c r="D101" t="s">
        <v>596</v>
      </c>
      <c r="E101" t="s">
        <v>453</v>
      </c>
      <c r="F101" t="str">
        <f>VLOOKUP(C101,Sheet1!$B$4:$J$154,4,FALSE)</f>
        <v>Masker</v>
      </c>
      <c r="G101">
        <f>VLOOKUP(C101,Sheet1!$B$4:$J$154,5,FALSE)</f>
        <v>0</v>
      </c>
      <c r="H101">
        <v>2</v>
      </c>
      <c r="I101" t="s">
        <v>464</v>
      </c>
      <c r="L101" t="s">
        <v>465</v>
      </c>
      <c r="M101" s="36">
        <v>45579</v>
      </c>
      <c r="P101" s="1" t="s">
        <v>12</v>
      </c>
      <c r="Q101" t="str">
        <f t="shared" si="1"/>
        <v>KATBR002</v>
      </c>
      <c r="V101" s="1" t="s">
        <v>16</v>
      </c>
    </row>
    <row r="102" spans="1:22" x14ac:dyDescent="0.25">
      <c r="A102" s="1" t="s">
        <v>404</v>
      </c>
      <c r="B102">
        <v>100</v>
      </c>
      <c r="C102" s="1" t="s">
        <v>404</v>
      </c>
      <c r="D102" t="s">
        <v>597</v>
      </c>
      <c r="E102" t="s">
        <v>454</v>
      </c>
      <c r="F102" t="str">
        <f>VLOOKUP(C102,Sheet1!$B$4:$J$154,4,FALSE)</f>
        <v>Motherboard PC</v>
      </c>
      <c r="G102" t="str">
        <f>VLOOKUP(C102,Sheet1!$B$4:$J$154,5,FALSE)</f>
        <v>MOBO AFOX B250</v>
      </c>
      <c r="H102">
        <v>2</v>
      </c>
      <c r="I102" t="s">
        <v>464</v>
      </c>
      <c r="L102" t="s">
        <v>465</v>
      </c>
      <c r="M102" s="36">
        <v>45579</v>
      </c>
      <c r="P102" s="1" t="s">
        <v>5</v>
      </c>
      <c r="Q102" t="str">
        <f t="shared" si="1"/>
        <v>KATBR001</v>
      </c>
      <c r="V102" s="1" t="s">
        <v>16</v>
      </c>
    </row>
    <row r="103" spans="1:22" x14ac:dyDescent="0.25">
      <c r="A103" s="1" t="s">
        <v>340</v>
      </c>
      <c r="B103">
        <v>101</v>
      </c>
      <c r="C103" s="1" t="s">
        <v>340</v>
      </c>
      <c r="D103" t="s">
        <v>598</v>
      </c>
      <c r="E103" t="s">
        <v>453</v>
      </c>
      <c r="F103" t="str">
        <f>VLOOKUP(C103,Sheet1!$B$4:$J$154,4,FALSE)</f>
        <v>Paku</v>
      </c>
      <c r="G103">
        <f>VLOOKUP(C103,Sheet1!$B$4:$J$154,5,FALSE)</f>
        <v>0</v>
      </c>
      <c r="H103">
        <v>9</v>
      </c>
      <c r="I103" t="s">
        <v>464</v>
      </c>
      <c r="L103" t="s">
        <v>465</v>
      </c>
      <c r="M103" s="36">
        <v>45579</v>
      </c>
      <c r="P103" s="1" t="s">
        <v>12</v>
      </c>
      <c r="Q103" t="str">
        <f t="shared" si="1"/>
        <v>KATBR002</v>
      </c>
      <c r="V103" s="1" t="s">
        <v>304</v>
      </c>
    </row>
    <row r="104" spans="1:22" x14ac:dyDescent="0.25">
      <c r="A104" s="1" t="s">
        <v>351</v>
      </c>
      <c r="B104">
        <v>102</v>
      </c>
      <c r="C104" s="1" t="s">
        <v>351</v>
      </c>
      <c r="D104" t="s">
        <v>599</v>
      </c>
      <c r="E104" t="s">
        <v>454</v>
      </c>
      <c r="F104" t="str">
        <f>VLOOKUP(C104,Sheet1!$B$4:$J$154,4,FALSE)</f>
        <v>Papan Clipboard</v>
      </c>
      <c r="G104" t="str">
        <f>VLOOKUP(C104,Sheet1!$B$4:$J$154,5,FALSE)</f>
        <v>Alas Ujian</v>
      </c>
      <c r="H104">
        <v>2</v>
      </c>
      <c r="I104" t="s">
        <v>464</v>
      </c>
      <c r="L104" t="s">
        <v>465</v>
      </c>
      <c r="M104" s="36">
        <v>45579</v>
      </c>
      <c r="P104" s="1" t="s">
        <v>5</v>
      </c>
      <c r="Q104" t="str">
        <f t="shared" si="1"/>
        <v>KATBR001</v>
      </c>
      <c r="V104" s="1" t="s">
        <v>16</v>
      </c>
    </row>
    <row r="105" spans="1:22" x14ac:dyDescent="0.25">
      <c r="A105" s="1" t="s">
        <v>84</v>
      </c>
      <c r="B105">
        <v>103</v>
      </c>
      <c r="C105" s="1" t="s">
        <v>84</v>
      </c>
      <c r="D105" t="s">
        <v>600</v>
      </c>
      <c r="E105" t="s">
        <v>454</v>
      </c>
      <c r="F105" t="str">
        <f>VLOOKUP(C105,Sheet1!$B$4:$J$154,4,FALSE)</f>
        <v>Paperclip</v>
      </c>
      <c r="G105" t="str">
        <f>VLOOKUP(C105,Sheet1!$B$4:$J$154,5,FALSE)</f>
        <v>No. 5</v>
      </c>
      <c r="H105">
        <v>17</v>
      </c>
      <c r="I105" t="s">
        <v>464</v>
      </c>
      <c r="L105" t="s">
        <v>465</v>
      </c>
      <c r="M105" s="36">
        <v>45579</v>
      </c>
      <c r="P105" s="1" t="s">
        <v>5</v>
      </c>
      <c r="Q105" t="str">
        <f t="shared" si="1"/>
        <v>KATBR001</v>
      </c>
      <c r="V105" s="1" t="s">
        <v>40</v>
      </c>
    </row>
    <row r="106" spans="1:22" x14ac:dyDescent="0.25">
      <c r="A106" s="1" t="s">
        <v>131</v>
      </c>
      <c r="B106">
        <v>104</v>
      </c>
      <c r="C106" s="1" t="s">
        <v>131</v>
      </c>
      <c r="D106" t="s">
        <v>601</v>
      </c>
      <c r="E106" t="s">
        <v>454</v>
      </c>
      <c r="F106" t="str">
        <f>VLOOKUP(C106,Sheet1!$B$4:$J$154,4,FALSE)</f>
        <v>Pasta</v>
      </c>
      <c r="G106">
        <f>VLOOKUP(C106,Sheet1!$B$4:$J$154,5,FALSE)</f>
        <v>0</v>
      </c>
      <c r="H106">
        <v>17</v>
      </c>
      <c r="I106" t="s">
        <v>464</v>
      </c>
      <c r="L106" t="s">
        <v>465</v>
      </c>
      <c r="M106" s="36">
        <v>45579</v>
      </c>
      <c r="P106" s="1" t="s">
        <v>5</v>
      </c>
      <c r="Q106" t="str">
        <f t="shared" si="1"/>
        <v>KATBR001</v>
      </c>
      <c r="V106" s="1" t="s">
        <v>40</v>
      </c>
    </row>
    <row r="107" spans="1:22" x14ac:dyDescent="0.25">
      <c r="A107" s="1" t="s">
        <v>43</v>
      </c>
      <c r="B107">
        <v>105</v>
      </c>
      <c r="C107" s="1" t="s">
        <v>43</v>
      </c>
      <c r="D107" t="s">
        <v>602</v>
      </c>
      <c r="E107" t="s">
        <v>454</v>
      </c>
      <c r="F107" t="str">
        <f>VLOOKUP(C107,Sheet1!$B$4:$J$154,4,FALSE)</f>
        <v>Penghapus</v>
      </c>
      <c r="G107" t="str">
        <f>VLOOKUP(C107,Sheet1!$B$4:$J$154,5,FALSE)</f>
        <v>Faber Castel</v>
      </c>
      <c r="H107">
        <v>2</v>
      </c>
      <c r="I107" t="s">
        <v>464</v>
      </c>
      <c r="L107" t="s">
        <v>465</v>
      </c>
      <c r="M107" s="36">
        <v>45579</v>
      </c>
      <c r="P107" s="1" t="s">
        <v>5</v>
      </c>
      <c r="Q107" t="str">
        <f t="shared" si="1"/>
        <v>KATBR001</v>
      </c>
      <c r="V107" s="1" t="s">
        <v>16</v>
      </c>
    </row>
    <row r="108" spans="1:22" x14ac:dyDescent="0.25">
      <c r="A108" s="1" t="s">
        <v>422</v>
      </c>
      <c r="B108">
        <v>106</v>
      </c>
      <c r="C108" s="1" t="s">
        <v>422</v>
      </c>
      <c r="D108" t="s">
        <v>603</v>
      </c>
      <c r="E108" t="s">
        <v>453</v>
      </c>
      <c r="F108" t="str">
        <f>VLOOKUP(C108,Sheet1!$B$4:$J$154,4,FALSE)</f>
        <v>Pengharum Ruangan</v>
      </c>
      <c r="G108" t="str">
        <f>VLOOKUP(C108,Sheet1!$B$4:$J$154,5,FALSE)</f>
        <v>Stela Pocket</v>
      </c>
      <c r="H108">
        <v>2</v>
      </c>
      <c r="I108" t="s">
        <v>464</v>
      </c>
      <c r="L108" t="s">
        <v>465</v>
      </c>
      <c r="M108" s="36">
        <v>45579</v>
      </c>
      <c r="P108" s="1" t="s">
        <v>12</v>
      </c>
      <c r="Q108" t="str">
        <f t="shared" si="1"/>
        <v>KATBR002</v>
      </c>
      <c r="V108" s="1" t="s">
        <v>16</v>
      </c>
    </row>
    <row r="109" spans="1:22" x14ac:dyDescent="0.25">
      <c r="A109" s="1" t="s">
        <v>33</v>
      </c>
      <c r="B109">
        <v>107</v>
      </c>
      <c r="C109" s="1" t="s">
        <v>33</v>
      </c>
      <c r="D109" t="s">
        <v>604</v>
      </c>
      <c r="E109" t="s">
        <v>454</v>
      </c>
      <c r="F109" t="str">
        <f>VLOOKUP(C109,Sheet1!$B$4:$J$154,4,FALSE)</f>
        <v>Pita Printer</v>
      </c>
      <c r="G109">
        <f>VLOOKUP(C109,Sheet1!$B$4:$J$154,5,FALSE)</f>
        <v>0</v>
      </c>
      <c r="H109">
        <v>2</v>
      </c>
      <c r="I109" t="s">
        <v>464</v>
      </c>
      <c r="L109" t="s">
        <v>465</v>
      </c>
      <c r="M109" s="36">
        <v>45579</v>
      </c>
      <c r="P109" s="1" t="s">
        <v>5</v>
      </c>
      <c r="Q109" t="str">
        <f t="shared" si="1"/>
        <v>KATBR001</v>
      </c>
      <c r="V109" s="1" t="s">
        <v>16</v>
      </c>
    </row>
    <row r="110" spans="1:22" x14ac:dyDescent="0.25">
      <c r="A110" s="1" t="s">
        <v>41</v>
      </c>
      <c r="B110">
        <v>108</v>
      </c>
      <c r="C110" s="1" t="s">
        <v>41</v>
      </c>
      <c r="D110" t="s">
        <v>605</v>
      </c>
      <c r="E110" t="s">
        <v>454</v>
      </c>
      <c r="F110" t="str">
        <f>VLOOKUP(C110,Sheet1!$B$4:$J$154,4,FALSE)</f>
        <v>Plong</v>
      </c>
      <c r="G110" t="str">
        <f>VLOOKUP(C110,Sheet1!$B$4:$J$154,5,FALSE)</f>
        <v>Target Durable Punch</v>
      </c>
      <c r="H110">
        <v>2</v>
      </c>
      <c r="I110" t="s">
        <v>464</v>
      </c>
      <c r="L110" t="s">
        <v>465</v>
      </c>
      <c r="M110" s="36">
        <v>45579</v>
      </c>
      <c r="P110" s="1" t="s">
        <v>5</v>
      </c>
      <c r="Q110" t="str">
        <f t="shared" si="1"/>
        <v>KATBR001</v>
      </c>
      <c r="V110" s="1" t="s">
        <v>16</v>
      </c>
    </row>
    <row r="111" spans="1:22" x14ac:dyDescent="0.25">
      <c r="A111" s="1" t="s">
        <v>196</v>
      </c>
      <c r="B111">
        <v>109</v>
      </c>
      <c r="C111" s="1" t="s">
        <v>196</v>
      </c>
      <c r="D111" t="s">
        <v>606</v>
      </c>
      <c r="E111" t="s">
        <v>453</v>
      </c>
      <c r="F111" t="str">
        <f>VLOOKUP(C111,Sheet1!$B$4:$J$154,4,FALSE)</f>
        <v>Polki</v>
      </c>
      <c r="G111" t="str">
        <f>VLOOKUP(C111,Sheet1!$B$4:$J$154,5,FALSE)</f>
        <v>500 ml</v>
      </c>
      <c r="H111">
        <v>1</v>
      </c>
      <c r="I111" t="s">
        <v>464</v>
      </c>
      <c r="L111" t="s">
        <v>465</v>
      </c>
      <c r="M111" s="36">
        <v>45579</v>
      </c>
      <c r="P111" s="1" t="s">
        <v>12</v>
      </c>
      <c r="Q111" t="str">
        <f t="shared" si="1"/>
        <v>KATBR002</v>
      </c>
      <c r="V111" s="1" t="s">
        <v>26</v>
      </c>
    </row>
    <row r="112" spans="1:22" x14ac:dyDescent="0.25">
      <c r="A112" s="1" t="s">
        <v>360</v>
      </c>
      <c r="B112">
        <v>110</v>
      </c>
      <c r="C112" s="1" t="s">
        <v>360</v>
      </c>
      <c r="D112" t="s">
        <v>607</v>
      </c>
      <c r="E112" t="s">
        <v>454</v>
      </c>
      <c r="F112" t="str">
        <f>VLOOKUP(C112,Sheet1!$B$4:$J$154,4,FALSE)</f>
        <v xml:space="preserve">Poster </v>
      </c>
      <c r="G112" t="str">
        <f>VLOOKUP(C112,Sheet1!$B$4:$J$154,5,FALSE)</f>
        <v>ODP ukuran 0.33 x 0.5 Meter</v>
      </c>
      <c r="H112">
        <v>20</v>
      </c>
      <c r="I112" t="s">
        <v>464</v>
      </c>
      <c r="L112" t="s">
        <v>465</v>
      </c>
      <c r="M112" s="36">
        <v>45579</v>
      </c>
      <c r="P112" s="1" t="s">
        <v>5</v>
      </c>
      <c r="Q112" t="str">
        <f t="shared" si="1"/>
        <v>KATBR001</v>
      </c>
      <c r="V112" s="1" t="s">
        <v>348</v>
      </c>
    </row>
    <row r="113" spans="1:22" x14ac:dyDescent="0.25">
      <c r="A113" s="1" t="s">
        <v>378</v>
      </c>
      <c r="B113">
        <v>111</v>
      </c>
      <c r="C113" s="1" t="s">
        <v>378</v>
      </c>
      <c r="D113" t="s">
        <v>608</v>
      </c>
      <c r="E113" t="s">
        <v>453</v>
      </c>
      <c r="F113" t="str">
        <f>VLOOKUP(C113,Sheet1!$B$4:$J$154,4,FALSE)</f>
        <v>Pot Cantol</v>
      </c>
      <c r="G113">
        <f>VLOOKUP(C113,Sheet1!$B$4:$J$154,5,FALSE)</f>
        <v>0</v>
      </c>
      <c r="H113">
        <v>2</v>
      </c>
      <c r="I113" t="s">
        <v>464</v>
      </c>
      <c r="L113" t="s">
        <v>465</v>
      </c>
      <c r="M113" s="36">
        <v>45579</v>
      </c>
      <c r="P113" s="1" t="s">
        <v>12</v>
      </c>
      <c r="Q113" t="str">
        <f t="shared" si="1"/>
        <v>KATBR002</v>
      </c>
      <c r="V113" s="1" t="s">
        <v>16</v>
      </c>
    </row>
    <row r="114" spans="1:22" x14ac:dyDescent="0.25">
      <c r="A114" s="1" t="s">
        <v>293</v>
      </c>
      <c r="B114">
        <v>112</v>
      </c>
      <c r="C114" s="1" t="s">
        <v>293</v>
      </c>
      <c r="D114" t="s">
        <v>609</v>
      </c>
      <c r="E114" t="s">
        <v>453</v>
      </c>
      <c r="F114" t="str">
        <f>VLOOKUP(C114,Sheet1!$B$4:$J$154,4,FALSE)</f>
        <v>Pot Gantung</v>
      </c>
      <c r="G114">
        <f>VLOOKUP(C114,Sheet1!$B$4:$J$154,5,FALSE)</f>
        <v>0</v>
      </c>
      <c r="H114">
        <v>2</v>
      </c>
      <c r="I114" t="s">
        <v>464</v>
      </c>
      <c r="L114" t="s">
        <v>465</v>
      </c>
      <c r="M114" s="36">
        <v>45579</v>
      </c>
      <c r="P114" s="1" t="s">
        <v>12</v>
      </c>
      <c r="Q114" t="str">
        <f t="shared" si="1"/>
        <v>KATBR002</v>
      </c>
      <c r="V114" s="1" t="s">
        <v>16</v>
      </c>
    </row>
    <row r="115" spans="1:22" x14ac:dyDescent="0.25">
      <c r="A115" s="1" t="s">
        <v>399</v>
      </c>
      <c r="B115">
        <v>113</v>
      </c>
      <c r="C115" s="1" t="s">
        <v>399</v>
      </c>
      <c r="D115" t="s">
        <v>610</v>
      </c>
      <c r="E115" t="s">
        <v>454</v>
      </c>
      <c r="F115" t="str">
        <f>VLOOKUP(C115,Sheet1!$B$4:$J$154,4,FALSE)</f>
        <v>RAM PC 8 Gb</v>
      </c>
      <c r="G115" t="str">
        <f>VLOOKUP(C115,Sheet1!$B$4:$J$154,5,FALSE)</f>
        <v>SAMSUNG 8 Gb (DDR4)</v>
      </c>
      <c r="H115">
        <v>2</v>
      </c>
      <c r="I115" t="s">
        <v>464</v>
      </c>
      <c r="L115" t="s">
        <v>465</v>
      </c>
      <c r="M115" s="36">
        <v>45579</v>
      </c>
      <c r="P115" s="1" t="s">
        <v>5</v>
      </c>
      <c r="Q115" t="str">
        <f t="shared" si="1"/>
        <v>KATBR001</v>
      </c>
      <c r="V115" s="1" t="s">
        <v>16</v>
      </c>
    </row>
    <row r="116" spans="1:22" x14ac:dyDescent="0.25">
      <c r="A116" s="10" t="s">
        <v>55</v>
      </c>
      <c r="B116">
        <v>114</v>
      </c>
      <c r="C116" s="10" t="s">
        <v>55</v>
      </c>
      <c r="D116" t="s">
        <v>611</v>
      </c>
      <c r="E116" t="s">
        <v>454</v>
      </c>
      <c r="F116" t="str">
        <f>VLOOKUP(C116,Sheet1!$B$4:$J$154,4,FALSE)</f>
        <v>Refil Spidol Boardmarker</v>
      </c>
      <c r="G116" t="str">
        <f>VLOOKUP(C116,Sheet1!$B$4:$J$154,5,FALSE)</f>
        <v>Hitam</v>
      </c>
      <c r="H116">
        <v>2</v>
      </c>
      <c r="I116" t="s">
        <v>464</v>
      </c>
      <c r="L116" t="s">
        <v>465</v>
      </c>
      <c r="M116" s="36">
        <v>45579</v>
      </c>
      <c r="P116" s="10" t="s">
        <v>5</v>
      </c>
      <c r="Q116" t="str">
        <f t="shared" si="1"/>
        <v>KATBR001</v>
      </c>
      <c r="V116" s="10" t="s">
        <v>16</v>
      </c>
    </row>
    <row r="117" spans="1:22" x14ac:dyDescent="0.25">
      <c r="A117" s="10" t="s">
        <v>256</v>
      </c>
      <c r="B117">
        <v>115</v>
      </c>
      <c r="C117" s="10" t="s">
        <v>256</v>
      </c>
      <c r="D117" t="s">
        <v>612</v>
      </c>
      <c r="E117" t="s">
        <v>454</v>
      </c>
      <c r="F117" t="str">
        <f>VLOOKUP(C117,Sheet1!$B$4:$J$154,4,FALSE)</f>
        <v>Refil Spidol Marker</v>
      </c>
      <c r="G117" t="str">
        <f>VLOOKUP(C117,Sheet1!$B$4:$J$154,5,FALSE)</f>
        <v>Hitam</v>
      </c>
      <c r="H117">
        <v>2</v>
      </c>
      <c r="I117" t="s">
        <v>464</v>
      </c>
      <c r="L117" t="s">
        <v>465</v>
      </c>
      <c r="M117" s="36">
        <v>45579</v>
      </c>
      <c r="P117" s="10" t="s">
        <v>5</v>
      </c>
      <c r="Q117" t="str">
        <f t="shared" si="1"/>
        <v>KATBR001</v>
      </c>
      <c r="V117" s="10" t="s">
        <v>16</v>
      </c>
    </row>
    <row r="118" spans="1:22" x14ac:dyDescent="0.25">
      <c r="A118" s="10" t="s">
        <v>257</v>
      </c>
      <c r="B118">
        <v>116</v>
      </c>
      <c r="C118" s="10" t="s">
        <v>257</v>
      </c>
      <c r="D118" t="s">
        <v>613</v>
      </c>
      <c r="E118" t="s">
        <v>454</v>
      </c>
      <c r="F118" t="str">
        <f>VLOOKUP(C118,Sheet1!$B$4:$J$154,4,FALSE)</f>
        <v>Refil Spidol Marker</v>
      </c>
      <c r="G118" t="str">
        <f>VLOOKUP(C118,Sheet1!$B$4:$J$154,5,FALSE)</f>
        <v>Merah</v>
      </c>
      <c r="H118">
        <v>2</v>
      </c>
      <c r="I118" t="s">
        <v>464</v>
      </c>
      <c r="L118" t="s">
        <v>465</v>
      </c>
      <c r="M118" s="36">
        <v>45579</v>
      </c>
      <c r="P118" s="10" t="s">
        <v>5</v>
      </c>
      <c r="Q118" t="str">
        <f t="shared" si="1"/>
        <v>KATBR001</v>
      </c>
      <c r="V118" s="10" t="s">
        <v>16</v>
      </c>
    </row>
    <row r="119" spans="1:22" x14ac:dyDescent="0.25">
      <c r="A119" s="1" t="s">
        <v>94</v>
      </c>
      <c r="B119">
        <v>117</v>
      </c>
      <c r="C119" s="1" t="s">
        <v>94</v>
      </c>
      <c r="D119" t="s">
        <v>614</v>
      </c>
      <c r="E119" t="s">
        <v>454</v>
      </c>
      <c r="F119" t="str">
        <f>VLOOKUP(C119,Sheet1!$B$4:$J$154,4,FALSE)</f>
        <v>Remover</v>
      </c>
      <c r="G119">
        <f>VLOOKUP(C119,Sheet1!$B$4:$J$154,5,FALSE)</f>
        <v>0</v>
      </c>
      <c r="H119">
        <v>2</v>
      </c>
      <c r="I119" t="s">
        <v>464</v>
      </c>
      <c r="L119" t="s">
        <v>465</v>
      </c>
      <c r="M119" s="36">
        <v>45579</v>
      </c>
      <c r="P119" s="1" t="s">
        <v>5</v>
      </c>
      <c r="Q119" t="str">
        <f t="shared" si="1"/>
        <v>KATBR001</v>
      </c>
      <c r="V119" s="1" t="s">
        <v>16</v>
      </c>
    </row>
    <row r="120" spans="1:22" x14ac:dyDescent="0.25">
      <c r="A120" s="1" t="s">
        <v>135</v>
      </c>
      <c r="B120">
        <v>118</v>
      </c>
      <c r="C120" s="1" t="s">
        <v>135</v>
      </c>
      <c r="D120" t="s">
        <v>615</v>
      </c>
      <c r="E120" t="s">
        <v>453</v>
      </c>
      <c r="F120" t="str">
        <f>VLOOKUP(C120,Sheet1!$B$4:$J$154,4,FALSE)</f>
        <v>Royco</v>
      </c>
      <c r="G120">
        <f>VLOOKUP(C120,Sheet1!$B$4:$J$154,5,FALSE)</f>
        <v>0</v>
      </c>
      <c r="H120">
        <v>11</v>
      </c>
      <c r="I120" t="s">
        <v>464</v>
      </c>
      <c r="L120" t="s">
        <v>465</v>
      </c>
      <c r="M120" s="36">
        <v>45579</v>
      </c>
      <c r="P120" s="1" t="s">
        <v>12</v>
      </c>
      <c r="Q120" t="str">
        <f t="shared" si="1"/>
        <v>KATBR002</v>
      </c>
      <c r="V120" s="1" t="s">
        <v>137</v>
      </c>
    </row>
    <row r="121" spans="1:22" x14ac:dyDescent="0.25">
      <c r="A121" s="1" t="s">
        <v>175</v>
      </c>
      <c r="B121">
        <v>119</v>
      </c>
      <c r="C121" s="1" t="s">
        <v>175</v>
      </c>
      <c r="D121" t="s">
        <v>616</v>
      </c>
      <c r="E121" t="s">
        <v>453</v>
      </c>
      <c r="F121" t="str">
        <f>VLOOKUP(C121,Sheet1!$B$4:$J$154,4,FALSE)</f>
        <v>Sarung Tangan</v>
      </c>
      <c r="G121" t="str">
        <f>VLOOKUP(C121,Sheet1!$B$4:$J$154,5,FALSE)</f>
        <v>Latex Hitam</v>
      </c>
      <c r="H121">
        <v>11</v>
      </c>
      <c r="I121" t="s">
        <v>464</v>
      </c>
      <c r="L121" t="s">
        <v>465</v>
      </c>
      <c r="M121" s="36">
        <v>45579</v>
      </c>
      <c r="P121" s="1" t="s">
        <v>12</v>
      </c>
      <c r="Q121" t="str">
        <f t="shared" si="1"/>
        <v>KATBR002</v>
      </c>
      <c r="V121" s="1" t="s">
        <v>137</v>
      </c>
    </row>
    <row r="122" spans="1:22" x14ac:dyDescent="0.25">
      <c r="A122" s="1" t="s">
        <v>170</v>
      </c>
      <c r="B122">
        <v>120</v>
      </c>
      <c r="C122" s="1" t="s">
        <v>170</v>
      </c>
      <c r="D122" t="s">
        <v>617</v>
      </c>
      <c r="E122" t="s">
        <v>453</v>
      </c>
      <c r="F122" t="str">
        <f>VLOOKUP(C122,Sheet1!$B$4:$J$154,4,FALSE)</f>
        <v>Sarung Tangan</v>
      </c>
      <c r="G122" t="str">
        <f>VLOOKUP(C122,Sheet1!$B$4:$J$154,5,FALSE)</f>
        <v>Proyek</v>
      </c>
      <c r="H122">
        <v>2</v>
      </c>
      <c r="I122" t="s">
        <v>464</v>
      </c>
      <c r="L122" t="s">
        <v>465</v>
      </c>
      <c r="M122" s="36">
        <v>45579</v>
      </c>
      <c r="P122" s="1" t="s">
        <v>12</v>
      </c>
      <c r="Q122" t="str">
        <f t="shared" si="1"/>
        <v>KATBR002</v>
      </c>
      <c r="V122" s="1" t="s">
        <v>16</v>
      </c>
    </row>
    <row r="123" spans="1:22" x14ac:dyDescent="0.25">
      <c r="A123" s="1" t="s">
        <v>49</v>
      </c>
      <c r="B123">
        <v>121</v>
      </c>
      <c r="C123" s="1" t="s">
        <v>49</v>
      </c>
      <c r="D123" t="s">
        <v>618</v>
      </c>
      <c r="E123" t="s">
        <v>454</v>
      </c>
      <c r="F123" t="str">
        <f>VLOOKUP(C123,Sheet1!$B$4:$J$154,4,FALSE)</f>
        <v>Spidol Board Marker</v>
      </c>
      <c r="G123" t="str">
        <f>VLOOKUP(C123,Sheet1!$B$4:$J$154,5,FALSE)</f>
        <v>Hitam</v>
      </c>
      <c r="H123">
        <v>2</v>
      </c>
      <c r="I123" t="s">
        <v>464</v>
      </c>
      <c r="L123" t="s">
        <v>465</v>
      </c>
      <c r="M123" s="36">
        <v>45579</v>
      </c>
      <c r="P123" s="1" t="s">
        <v>5</v>
      </c>
      <c r="Q123" t="str">
        <f t="shared" si="1"/>
        <v>KATBR001</v>
      </c>
      <c r="V123" s="1" t="s">
        <v>16</v>
      </c>
    </row>
    <row r="124" spans="1:22" x14ac:dyDescent="0.25">
      <c r="A124" s="1" t="s">
        <v>47</v>
      </c>
      <c r="B124">
        <v>122</v>
      </c>
      <c r="C124" s="1" t="s">
        <v>47</v>
      </c>
      <c r="D124" t="s">
        <v>619</v>
      </c>
      <c r="E124" t="s">
        <v>454</v>
      </c>
      <c r="F124" t="str">
        <f>VLOOKUP(C124,Sheet1!$B$4:$J$154,4,FALSE)</f>
        <v>Spidol Board Marker</v>
      </c>
      <c r="G124" t="str">
        <f>VLOOKUP(C124,Sheet1!$B$4:$J$154,5,FALSE)</f>
        <v>Biru</v>
      </c>
      <c r="H124">
        <v>2</v>
      </c>
      <c r="I124" t="s">
        <v>464</v>
      </c>
      <c r="L124" t="s">
        <v>465</v>
      </c>
      <c r="M124" s="36">
        <v>45579</v>
      </c>
      <c r="P124" s="1" t="s">
        <v>5</v>
      </c>
      <c r="Q124" t="str">
        <f t="shared" si="1"/>
        <v>KATBR001</v>
      </c>
      <c r="V124" s="1" t="s">
        <v>16</v>
      </c>
    </row>
    <row r="125" spans="1:22" x14ac:dyDescent="0.25">
      <c r="A125" s="1" t="s">
        <v>52</v>
      </c>
      <c r="B125">
        <v>123</v>
      </c>
      <c r="C125" s="1" t="s">
        <v>52</v>
      </c>
      <c r="D125" t="s">
        <v>620</v>
      </c>
      <c r="E125" t="s">
        <v>454</v>
      </c>
      <c r="F125" t="str">
        <f>VLOOKUP(C125,Sheet1!$B$4:$J$154,4,FALSE)</f>
        <v>Spidol Marker</v>
      </c>
      <c r="G125" t="str">
        <f>VLOOKUP(C125,Sheet1!$B$4:$J$154,5,FALSE)</f>
        <v>Hitam</v>
      </c>
      <c r="H125">
        <v>2</v>
      </c>
      <c r="I125" t="s">
        <v>464</v>
      </c>
      <c r="L125" t="s">
        <v>465</v>
      </c>
      <c r="M125" s="36">
        <v>45579</v>
      </c>
      <c r="P125" s="1" t="s">
        <v>5</v>
      </c>
      <c r="Q125" t="str">
        <f t="shared" si="1"/>
        <v>KATBR001</v>
      </c>
      <c r="V125" s="1" t="s">
        <v>16</v>
      </c>
    </row>
    <row r="126" spans="1:22" x14ac:dyDescent="0.25">
      <c r="A126" s="1" t="s">
        <v>50</v>
      </c>
      <c r="B126">
        <v>124</v>
      </c>
      <c r="C126" s="1" t="s">
        <v>50</v>
      </c>
      <c r="D126" t="s">
        <v>621</v>
      </c>
      <c r="E126" t="s">
        <v>454</v>
      </c>
      <c r="F126" t="str">
        <f>VLOOKUP(C126,Sheet1!$B$4:$J$154,4,FALSE)</f>
        <v>Spidol Marker</v>
      </c>
      <c r="G126" t="str">
        <f>VLOOKUP(C126,Sheet1!$B$4:$J$154,5,FALSE)</f>
        <v>Biru</v>
      </c>
      <c r="H126">
        <v>2</v>
      </c>
      <c r="I126" t="s">
        <v>464</v>
      </c>
      <c r="L126" t="s">
        <v>465</v>
      </c>
      <c r="M126" s="36">
        <v>45579</v>
      </c>
      <c r="P126" s="1" t="s">
        <v>5</v>
      </c>
      <c r="Q126" t="str">
        <f t="shared" si="1"/>
        <v>KATBR001</v>
      </c>
      <c r="V126" s="1" t="s">
        <v>16</v>
      </c>
    </row>
    <row r="127" spans="1:22" x14ac:dyDescent="0.25">
      <c r="A127" s="1" t="s">
        <v>260</v>
      </c>
      <c r="B127">
        <v>125</v>
      </c>
      <c r="C127" s="1" t="s">
        <v>260</v>
      </c>
      <c r="D127" t="s">
        <v>622</v>
      </c>
      <c r="E127" t="s">
        <v>454</v>
      </c>
      <c r="F127" t="str">
        <f>VLOOKUP(C127,Sheet1!$B$4:$J$154,4,FALSE)</f>
        <v>Spidol Marker Jumbo</v>
      </c>
      <c r="G127" t="str">
        <f>VLOOKUP(C127,Sheet1!$B$4:$J$154,5,FALSE)</f>
        <v xml:space="preserve">Merah </v>
      </c>
      <c r="H127">
        <v>2</v>
      </c>
      <c r="I127" t="s">
        <v>464</v>
      </c>
      <c r="L127" t="s">
        <v>465</v>
      </c>
      <c r="M127" s="36">
        <v>45579</v>
      </c>
      <c r="P127" s="1" t="s">
        <v>5</v>
      </c>
      <c r="Q127" t="str">
        <f t="shared" si="1"/>
        <v>KATBR001</v>
      </c>
      <c r="V127" s="1" t="s">
        <v>16</v>
      </c>
    </row>
    <row r="128" spans="1:22" x14ac:dyDescent="0.25">
      <c r="A128" s="1" t="s">
        <v>396</v>
      </c>
      <c r="B128">
        <v>126</v>
      </c>
      <c r="C128" s="1" t="s">
        <v>396</v>
      </c>
      <c r="D128" t="s">
        <v>623</v>
      </c>
      <c r="E128" t="s">
        <v>454</v>
      </c>
      <c r="F128" t="str">
        <f>VLOOKUP(C128,Sheet1!$B$4:$J$154,4,FALSE)</f>
        <v>SSD 128 Gb</v>
      </c>
      <c r="G128" t="str">
        <f>VLOOKUP(C128,Sheet1!$B$4:$J$154,5,FALSE)</f>
        <v>Venom 128 Gb</v>
      </c>
      <c r="H128">
        <v>2</v>
      </c>
      <c r="I128" t="s">
        <v>464</v>
      </c>
      <c r="L128" t="s">
        <v>465</v>
      </c>
      <c r="M128" s="36">
        <v>45579</v>
      </c>
      <c r="P128" s="1" t="s">
        <v>5</v>
      </c>
      <c r="Q128" t="str">
        <f t="shared" si="1"/>
        <v>KATBR001</v>
      </c>
      <c r="V128" s="1" t="s">
        <v>16</v>
      </c>
    </row>
    <row r="129" spans="1:22" x14ac:dyDescent="0.25">
      <c r="A129" s="1" t="s">
        <v>425</v>
      </c>
      <c r="B129">
        <v>127</v>
      </c>
      <c r="C129" s="1" t="s">
        <v>425</v>
      </c>
      <c r="D129" t="s">
        <v>624</v>
      </c>
      <c r="E129" t="s">
        <v>454</v>
      </c>
      <c r="F129" t="str">
        <f>VLOOKUP(C129,Sheet1!$B$4:$J$154,4,FALSE)</f>
        <v>SSD 128 Gb</v>
      </c>
      <c r="G129" t="str">
        <f>VLOOKUP(C129,Sheet1!$B$4:$J$154,5,FALSE)</f>
        <v>Visipro 128 Gb</v>
      </c>
      <c r="H129">
        <v>2</v>
      </c>
      <c r="I129" t="s">
        <v>464</v>
      </c>
      <c r="L129" t="s">
        <v>465</v>
      </c>
      <c r="M129" s="36">
        <v>45579</v>
      </c>
      <c r="P129" s="1" t="s">
        <v>5</v>
      </c>
      <c r="Q129" t="str">
        <f t="shared" si="1"/>
        <v>KATBR001</v>
      </c>
      <c r="V129" s="1" t="s">
        <v>16</v>
      </c>
    </row>
    <row r="130" spans="1:22" x14ac:dyDescent="0.25">
      <c r="A130" s="1" t="s">
        <v>75</v>
      </c>
      <c r="B130">
        <v>128</v>
      </c>
      <c r="C130" s="1" t="s">
        <v>75</v>
      </c>
      <c r="D130" t="s">
        <v>625</v>
      </c>
      <c r="E130" t="s">
        <v>454</v>
      </c>
      <c r="F130" t="str">
        <f>VLOOKUP(C130,Sheet1!$B$4:$J$154,4,FALSE)</f>
        <v>Stampad</v>
      </c>
      <c r="G130">
        <f>VLOOKUP(C130,Sheet1!$B$4:$J$154,5,FALSE)</f>
        <v>0</v>
      </c>
      <c r="H130">
        <v>2</v>
      </c>
      <c r="I130" t="s">
        <v>464</v>
      </c>
      <c r="L130" t="s">
        <v>465</v>
      </c>
      <c r="M130" s="36">
        <v>45579</v>
      </c>
      <c r="P130" s="1" t="s">
        <v>5</v>
      </c>
      <c r="Q130" t="str">
        <f t="shared" si="1"/>
        <v>KATBR001</v>
      </c>
      <c r="V130" s="1" t="s">
        <v>16</v>
      </c>
    </row>
    <row r="131" spans="1:22" x14ac:dyDescent="0.25">
      <c r="A131" s="1" t="s">
        <v>314</v>
      </c>
      <c r="B131">
        <v>129</v>
      </c>
      <c r="C131" s="1" t="s">
        <v>314</v>
      </c>
      <c r="D131" t="s">
        <v>626</v>
      </c>
      <c r="E131" t="s">
        <v>454</v>
      </c>
      <c r="F131" t="str">
        <f>VLOOKUP(C131,Sheet1!$B$4:$J$154,4,FALSE)</f>
        <v>Staples</v>
      </c>
      <c r="G131" t="str">
        <f>VLOOKUP(C131,Sheet1!$B$4:$J$154,5,FALSE)</f>
        <v>Besar</v>
      </c>
      <c r="H131">
        <v>2</v>
      </c>
      <c r="I131" t="s">
        <v>464</v>
      </c>
      <c r="L131" t="s">
        <v>465</v>
      </c>
      <c r="M131" s="36">
        <v>45579</v>
      </c>
      <c r="P131" s="1" t="s">
        <v>5</v>
      </c>
      <c r="Q131" t="str">
        <f t="shared" si="1"/>
        <v>KATBR001</v>
      </c>
      <c r="V131" s="1" t="s">
        <v>16</v>
      </c>
    </row>
    <row r="132" spans="1:22" x14ac:dyDescent="0.25">
      <c r="A132" s="1" t="s">
        <v>315</v>
      </c>
      <c r="B132">
        <v>130</v>
      </c>
      <c r="C132" s="1" t="s">
        <v>315</v>
      </c>
      <c r="D132" t="s">
        <v>627</v>
      </c>
      <c r="E132" t="s">
        <v>454</v>
      </c>
      <c r="F132" t="str">
        <f>VLOOKUP(C132,Sheet1!$B$4:$J$154,4,FALSE)</f>
        <v>Staples</v>
      </c>
      <c r="G132" t="str">
        <f>VLOOKUP(C132,Sheet1!$B$4:$J$154,5,FALSE)</f>
        <v>Kecil</v>
      </c>
      <c r="H132">
        <v>2</v>
      </c>
      <c r="I132" t="s">
        <v>464</v>
      </c>
      <c r="L132" t="s">
        <v>465</v>
      </c>
      <c r="M132" s="36">
        <v>45579</v>
      </c>
      <c r="P132" s="1" t="s">
        <v>5</v>
      </c>
      <c r="Q132" t="str">
        <f t="shared" ref="Q132:Q153" si="2">IF(P132=$T$3,$S$3,$S$2)</f>
        <v>KATBR001</v>
      </c>
      <c r="V132" s="1" t="s">
        <v>16</v>
      </c>
    </row>
    <row r="133" spans="1:22" x14ac:dyDescent="0.25">
      <c r="A133" s="1" t="s">
        <v>438</v>
      </c>
      <c r="B133">
        <v>131</v>
      </c>
      <c r="C133" s="1" t="s">
        <v>438</v>
      </c>
      <c r="D133" t="s">
        <v>628</v>
      </c>
      <c r="E133" t="s">
        <v>453</v>
      </c>
      <c r="F133" t="str">
        <f>VLOOKUP(C133,Sheet1!$B$4:$J$154,4,FALSE)</f>
        <v>Stater</v>
      </c>
      <c r="G133">
        <f>VLOOKUP(C133,Sheet1!$B$4:$J$154,5,FALSE)</f>
        <v>0</v>
      </c>
      <c r="H133">
        <v>2</v>
      </c>
      <c r="I133" t="s">
        <v>464</v>
      </c>
      <c r="L133" t="s">
        <v>465</v>
      </c>
      <c r="M133" s="36">
        <v>45579</v>
      </c>
      <c r="P133" s="1" t="s">
        <v>12</v>
      </c>
      <c r="Q133" t="str">
        <f t="shared" si="2"/>
        <v>KATBR002</v>
      </c>
      <c r="V133" s="1" t="s">
        <v>16</v>
      </c>
    </row>
    <row r="134" spans="1:22" x14ac:dyDescent="0.25">
      <c r="A134" s="1" t="s">
        <v>93</v>
      </c>
      <c r="B134">
        <v>132</v>
      </c>
      <c r="C134" s="1" t="s">
        <v>93</v>
      </c>
      <c r="D134" t="s">
        <v>629</v>
      </c>
      <c r="E134" t="s">
        <v>454</v>
      </c>
      <c r="F134" t="str">
        <f>VLOOKUP(C134,Sheet1!$B$4:$J$154,4,FALSE)</f>
        <v>Stiky Note</v>
      </c>
      <c r="G134" t="str">
        <f>VLOOKUP(C134,Sheet1!$B$4:$J$154,5,FALSE)</f>
        <v>Besar</v>
      </c>
      <c r="H134">
        <v>2</v>
      </c>
      <c r="I134" t="s">
        <v>464</v>
      </c>
      <c r="L134" t="s">
        <v>465</v>
      </c>
      <c r="M134" s="36">
        <v>45579</v>
      </c>
      <c r="P134" s="1" t="s">
        <v>5</v>
      </c>
      <c r="Q134" t="str">
        <f t="shared" si="2"/>
        <v>KATBR001</v>
      </c>
      <c r="V134" s="1" t="s">
        <v>16</v>
      </c>
    </row>
    <row r="135" spans="1:22" x14ac:dyDescent="0.25">
      <c r="A135" s="1" t="s">
        <v>91</v>
      </c>
      <c r="B135">
        <v>133</v>
      </c>
      <c r="C135" s="1" t="s">
        <v>91</v>
      </c>
      <c r="D135" t="s">
        <v>630</v>
      </c>
      <c r="E135" t="s">
        <v>454</v>
      </c>
      <c r="F135" t="str">
        <f>VLOOKUP(C135,Sheet1!$B$4:$J$154,4,FALSE)</f>
        <v>Stiky Note</v>
      </c>
      <c r="G135" t="str">
        <f>VLOOKUP(C135,Sheet1!$B$4:$J$154,5,FALSE)</f>
        <v>Kecil</v>
      </c>
      <c r="H135">
        <v>2</v>
      </c>
      <c r="I135" t="s">
        <v>464</v>
      </c>
      <c r="L135" t="s">
        <v>465</v>
      </c>
      <c r="M135" s="36">
        <v>45579</v>
      </c>
      <c r="P135" s="1" t="s">
        <v>5</v>
      </c>
      <c r="Q135" t="str">
        <f t="shared" si="2"/>
        <v>KATBR001</v>
      </c>
      <c r="V135" s="1" t="s">
        <v>16</v>
      </c>
    </row>
    <row r="136" spans="1:22" x14ac:dyDescent="0.25">
      <c r="A136" s="1" t="s">
        <v>254</v>
      </c>
      <c r="B136">
        <v>134</v>
      </c>
      <c r="C136" s="1" t="s">
        <v>254</v>
      </c>
      <c r="D136" t="s">
        <v>631</v>
      </c>
      <c r="E136" t="s">
        <v>453</v>
      </c>
      <c r="F136" t="str">
        <f>VLOOKUP(C136,Sheet1!$B$4:$J$154,4,FALSE)</f>
        <v xml:space="preserve">Sulak </v>
      </c>
      <c r="G136" t="str">
        <f>VLOOKUP(C136,Sheet1!$B$4:$J$154,5,FALSE)</f>
        <v>Besar</v>
      </c>
      <c r="H136">
        <v>2</v>
      </c>
      <c r="I136" t="s">
        <v>464</v>
      </c>
      <c r="L136" t="s">
        <v>465</v>
      </c>
      <c r="M136" s="36">
        <v>45579</v>
      </c>
      <c r="P136" s="1" t="s">
        <v>12</v>
      </c>
      <c r="Q136" t="str">
        <f t="shared" si="2"/>
        <v>KATBR002</v>
      </c>
      <c r="V136" s="5" t="s">
        <v>16</v>
      </c>
    </row>
    <row r="137" spans="1:22" x14ac:dyDescent="0.25">
      <c r="A137" s="1" t="s">
        <v>321</v>
      </c>
      <c r="B137">
        <v>135</v>
      </c>
      <c r="C137" s="1" t="s">
        <v>321</v>
      </c>
      <c r="D137" t="s">
        <v>632</v>
      </c>
      <c r="E137" t="s">
        <v>453</v>
      </c>
      <c r="F137" t="str">
        <f>VLOOKUP(C137,Sheet1!$B$4:$J$154,4,FALSE)</f>
        <v>Super Pell</v>
      </c>
      <c r="G137" t="str">
        <f>VLOOKUP(C137,Sheet1!$B$4:$J$154,5,FALSE)</f>
        <v>770 ml Lemon</v>
      </c>
      <c r="H137">
        <v>11</v>
      </c>
      <c r="I137" t="s">
        <v>464</v>
      </c>
      <c r="L137" t="s">
        <v>465</v>
      </c>
      <c r="M137" s="36">
        <v>45579</v>
      </c>
      <c r="P137" s="1" t="s">
        <v>12</v>
      </c>
      <c r="Q137" t="str">
        <f t="shared" si="2"/>
        <v>KATBR002</v>
      </c>
      <c r="V137" s="1" t="s">
        <v>137</v>
      </c>
    </row>
    <row r="138" spans="1:22" x14ac:dyDescent="0.25">
      <c r="A138" s="1" t="s">
        <v>202</v>
      </c>
      <c r="B138">
        <v>136</v>
      </c>
      <c r="C138" s="1" t="s">
        <v>202</v>
      </c>
      <c r="D138" t="s">
        <v>633</v>
      </c>
      <c r="E138" t="s">
        <v>453</v>
      </c>
      <c r="F138" t="str">
        <f>VLOOKUP(C138,Sheet1!$B$4:$J$154,4,FALSE)</f>
        <v>Super Pell</v>
      </c>
      <c r="G138" t="str">
        <f>VLOOKUP(C138,Sheet1!$B$4:$J$154,5,FALSE)</f>
        <v>770 ml Apple</v>
      </c>
      <c r="H138">
        <v>11</v>
      </c>
      <c r="I138" t="s">
        <v>464</v>
      </c>
      <c r="L138" t="s">
        <v>465</v>
      </c>
      <c r="M138" s="36">
        <v>45579</v>
      </c>
      <c r="P138" s="1" t="s">
        <v>12</v>
      </c>
      <c r="Q138" t="str">
        <f t="shared" si="2"/>
        <v>KATBR002</v>
      </c>
      <c r="V138" s="1" t="s">
        <v>137</v>
      </c>
    </row>
    <row r="139" spans="1:22" x14ac:dyDescent="0.25">
      <c r="A139" s="1" t="s">
        <v>220</v>
      </c>
      <c r="B139">
        <v>137</v>
      </c>
      <c r="C139" s="1" t="s">
        <v>220</v>
      </c>
      <c r="D139" t="s">
        <v>634</v>
      </c>
      <c r="E139" t="s">
        <v>453</v>
      </c>
      <c r="F139" t="str">
        <f>VLOOKUP(C139,Sheet1!$B$4:$J$154,4,FALSE)</f>
        <v>Swallow Toilet Colour Ball</v>
      </c>
      <c r="G139">
        <f>VLOOKUP(C139,Sheet1!$B$4:$J$154,5,FALSE)</f>
        <v>0</v>
      </c>
      <c r="H139">
        <v>11</v>
      </c>
      <c r="I139" t="s">
        <v>464</v>
      </c>
      <c r="L139" t="s">
        <v>465</v>
      </c>
      <c r="M139" s="36">
        <v>45579</v>
      </c>
      <c r="P139" s="1" t="s">
        <v>12</v>
      </c>
      <c r="Q139" t="str">
        <f t="shared" si="2"/>
        <v>KATBR002</v>
      </c>
      <c r="V139" s="1" t="s">
        <v>137</v>
      </c>
    </row>
    <row r="140" spans="1:22" x14ac:dyDescent="0.25">
      <c r="A140" s="1" t="s">
        <v>365</v>
      </c>
      <c r="B140">
        <v>138</v>
      </c>
      <c r="C140" s="1" t="s">
        <v>365</v>
      </c>
      <c r="D140" t="s">
        <v>635</v>
      </c>
      <c r="E140" t="s">
        <v>453</v>
      </c>
      <c r="F140" t="str">
        <f>VLOOKUP(C140,Sheet1!$B$4:$J$154,4,FALSE)</f>
        <v>Thiner</v>
      </c>
      <c r="G140" t="str">
        <f>VLOOKUP(C140,Sheet1!$B$4:$J$154,5,FALSE)</f>
        <v>1L</v>
      </c>
      <c r="H140">
        <v>18</v>
      </c>
      <c r="I140" t="s">
        <v>464</v>
      </c>
      <c r="L140" t="s">
        <v>465</v>
      </c>
      <c r="M140" s="36">
        <v>45579</v>
      </c>
      <c r="P140" s="1" t="s">
        <v>12</v>
      </c>
      <c r="Q140" t="str">
        <f t="shared" si="2"/>
        <v>KATBR002</v>
      </c>
      <c r="V140" s="1" t="s">
        <v>367</v>
      </c>
    </row>
    <row r="141" spans="1:22" x14ac:dyDescent="0.25">
      <c r="A141" s="1" t="s">
        <v>111</v>
      </c>
      <c r="B141">
        <v>139</v>
      </c>
      <c r="C141" s="1" t="s">
        <v>111</v>
      </c>
      <c r="D141" t="s">
        <v>636</v>
      </c>
      <c r="E141" t="s">
        <v>453</v>
      </c>
      <c r="F141" t="str">
        <f>VLOOKUP(C141,Sheet1!$B$4:$J$154,4,FALSE)</f>
        <v>Timah</v>
      </c>
      <c r="G141">
        <f>VLOOKUP(C141,Sheet1!$B$4:$J$154,5,FALSE)</f>
        <v>0</v>
      </c>
      <c r="H141">
        <v>4</v>
      </c>
      <c r="I141" t="s">
        <v>464</v>
      </c>
      <c r="L141" t="s">
        <v>465</v>
      </c>
      <c r="M141" s="36">
        <v>45579</v>
      </c>
      <c r="P141" s="1" t="s">
        <v>12</v>
      </c>
      <c r="Q141" t="str">
        <f t="shared" si="2"/>
        <v>KATBR002</v>
      </c>
      <c r="V141" s="1" t="s">
        <v>113</v>
      </c>
    </row>
    <row r="142" spans="1:22" x14ac:dyDescent="0.25">
      <c r="A142" s="1" t="s">
        <v>31</v>
      </c>
      <c r="B142">
        <v>140</v>
      </c>
      <c r="C142" s="1" t="s">
        <v>31</v>
      </c>
      <c r="D142" t="s">
        <v>637</v>
      </c>
      <c r="E142" t="s">
        <v>454</v>
      </c>
      <c r="F142" t="str">
        <f>VLOOKUP(C142,Sheet1!$B$4:$J$154,4,FALSE)</f>
        <v>Tinta Epson</v>
      </c>
      <c r="G142" t="str">
        <f>VLOOKUP(C142,Sheet1!$B$4:$J$154,5,FALSE)</f>
        <v>Hitam</v>
      </c>
      <c r="H142">
        <v>1</v>
      </c>
      <c r="I142" t="s">
        <v>464</v>
      </c>
      <c r="L142" t="s">
        <v>465</v>
      </c>
      <c r="M142" s="36">
        <v>45579</v>
      </c>
      <c r="P142" s="1" t="s">
        <v>5</v>
      </c>
      <c r="Q142" t="str">
        <f t="shared" si="2"/>
        <v>KATBR001</v>
      </c>
      <c r="V142" s="1" t="s">
        <v>26</v>
      </c>
    </row>
    <row r="143" spans="1:22" x14ac:dyDescent="0.25">
      <c r="A143" s="1" t="s">
        <v>29</v>
      </c>
      <c r="B143">
        <v>141</v>
      </c>
      <c r="C143" s="1" t="s">
        <v>29</v>
      </c>
      <c r="D143" t="s">
        <v>638</v>
      </c>
      <c r="E143" t="s">
        <v>454</v>
      </c>
      <c r="F143" t="str">
        <f>VLOOKUP(C143,Sheet1!$B$4:$J$154,4,FALSE)</f>
        <v>Tinta Epson</v>
      </c>
      <c r="G143" t="str">
        <f>VLOOKUP(C143,Sheet1!$B$4:$J$154,5,FALSE)</f>
        <v>Merah</v>
      </c>
      <c r="H143">
        <v>1</v>
      </c>
      <c r="I143" t="s">
        <v>464</v>
      </c>
      <c r="L143" t="s">
        <v>465</v>
      </c>
      <c r="M143" s="36">
        <v>45579</v>
      </c>
      <c r="P143" s="1" t="s">
        <v>5</v>
      </c>
      <c r="Q143" t="str">
        <f t="shared" si="2"/>
        <v>KATBR001</v>
      </c>
      <c r="V143" s="1" t="s">
        <v>26</v>
      </c>
    </row>
    <row r="144" spans="1:22" x14ac:dyDescent="0.25">
      <c r="A144" s="1" t="s">
        <v>23</v>
      </c>
      <c r="B144">
        <v>142</v>
      </c>
      <c r="C144" s="1" t="s">
        <v>23</v>
      </c>
      <c r="D144" t="s">
        <v>639</v>
      </c>
      <c r="E144" t="s">
        <v>454</v>
      </c>
      <c r="F144" t="str">
        <f>VLOOKUP(C144,Sheet1!$B$4:$J$154,4,FALSE)</f>
        <v>Tinta Epson</v>
      </c>
      <c r="G144" t="str">
        <f>VLOOKUP(C144,Sheet1!$B$4:$J$154,5,FALSE)</f>
        <v>Kuning</v>
      </c>
      <c r="H144">
        <v>1</v>
      </c>
      <c r="I144" t="s">
        <v>464</v>
      </c>
      <c r="L144" t="s">
        <v>465</v>
      </c>
      <c r="M144" s="36">
        <v>45579</v>
      </c>
      <c r="P144" s="1" t="s">
        <v>5</v>
      </c>
      <c r="Q144" t="str">
        <f t="shared" si="2"/>
        <v>KATBR001</v>
      </c>
      <c r="V144" s="1" t="s">
        <v>26</v>
      </c>
    </row>
    <row r="145" spans="1:22" x14ac:dyDescent="0.25">
      <c r="A145" s="1" t="s">
        <v>27</v>
      </c>
      <c r="B145">
        <v>143</v>
      </c>
      <c r="C145" s="1" t="s">
        <v>27</v>
      </c>
      <c r="D145" t="s">
        <v>640</v>
      </c>
      <c r="E145" t="s">
        <v>454</v>
      </c>
      <c r="F145" t="str">
        <f>VLOOKUP(C145,Sheet1!$B$4:$J$154,4,FALSE)</f>
        <v>Tinta Epson</v>
      </c>
      <c r="G145" t="str">
        <f>VLOOKUP(C145,Sheet1!$B$4:$J$154,5,FALSE)</f>
        <v>Biru</v>
      </c>
      <c r="H145">
        <v>1</v>
      </c>
      <c r="I145" t="s">
        <v>464</v>
      </c>
      <c r="L145" t="s">
        <v>465</v>
      </c>
      <c r="M145" s="36">
        <v>45579</v>
      </c>
      <c r="P145" s="1" t="s">
        <v>5</v>
      </c>
      <c r="Q145" t="str">
        <f t="shared" si="2"/>
        <v>KATBR001</v>
      </c>
      <c r="V145" s="1" t="s">
        <v>26</v>
      </c>
    </row>
    <row r="146" spans="1:22" x14ac:dyDescent="0.25">
      <c r="A146" s="1" t="s">
        <v>35</v>
      </c>
      <c r="B146">
        <v>144</v>
      </c>
      <c r="C146" s="1" t="s">
        <v>35</v>
      </c>
      <c r="D146" t="s">
        <v>641</v>
      </c>
      <c r="E146" t="s">
        <v>454</v>
      </c>
      <c r="F146" t="str">
        <f>VLOOKUP(C146,Sheet1!$B$4:$J$154,4,FALSE)</f>
        <v>TipeX</v>
      </c>
      <c r="G146" t="str">
        <f>VLOOKUP(C146,Sheet1!$B$4:$J$154,5,FALSE)</f>
        <v>Kertas</v>
      </c>
      <c r="H146">
        <v>2</v>
      </c>
      <c r="I146" t="s">
        <v>464</v>
      </c>
      <c r="L146" t="s">
        <v>465</v>
      </c>
      <c r="M146" s="36">
        <v>45579</v>
      </c>
      <c r="P146" s="1" t="s">
        <v>5</v>
      </c>
      <c r="Q146" t="str">
        <f t="shared" si="2"/>
        <v>KATBR001</v>
      </c>
      <c r="V146" s="1" t="s">
        <v>16</v>
      </c>
    </row>
    <row r="147" spans="1:22" x14ac:dyDescent="0.25">
      <c r="A147" s="10" t="s">
        <v>69</v>
      </c>
      <c r="B147">
        <v>145</v>
      </c>
      <c r="C147" s="10" t="s">
        <v>69</v>
      </c>
      <c r="D147" t="s">
        <v>642</v>
      </c>
      <c r="E147" t="s">
        <v>454</v>
      </c>
      <c r="F147" t="str">
        <f>VLOOKUP(C147,Sheet1!$B$4:$J$154,4,FALSE)</f>
        <v>TipeX</v>
      </c>
      <c r="G147" t="str">
        <f>VLOOKUP(C147,Sheet1!$B$4:$J$154,5,FALSE)</f>
        <v>Cair</v>
      </c>
      <c r="H147">
        <v>1</v>
      </c>
      <c r="I147" t="s">
        <v>464</v>
      </c>
      <c r="L147" t="s">
        <v>465</v>
      </c>
      <c r="M147" s="36">
        <v>45579</v>
      </c>
      <c r="P147" s="10" t="s">
        <v>5</v>
      </c>
      <c r="Q147" t="str">
        <f t="shared" si="2"/>
        <v>KATBR001</v>
      </c>
      <c r="V147" s="10" t="s">
        <v>26</v>
      </c>
    </row>
    <row r="148" spans="1:22" x14ac:dyDescent="0.25">
      <c r="A148" s="1" t="s">
        <v>193</v>
      </c>
      <c r="B148">
        <v>146</v>
      </c>
      <c r="C148" s="1" t="s">
        <v>193</v>
      </c>
      <c r="D148" t="s">
        <v>643</v>
      </c>
      <c r="E148" t="s">
        <v>453</v>
      </c>
      <c r="F148" t="str">
        <f>VLOOKUP(C148,Sheet1!$B$4:$J$154,4,FALSE)</f>
        <v>Tissue</v>
      </c>
      <c r="G148" t="str">
        <f>VLOOKUP(C148,Sheet1!$B$4:$J$154,5,FALSE)</f>
        <v>Paseo 540 ply</v>
      </c>
      <c r="H148">
        <v>11</v>
      </c>
      <c r="I148" t="s">
        <v>464</v>
      </c>
      <c r="L148" t="s">
        <v>465</v>
      </c>
      <c r="M148" s="36">
        <v>45579</v>
      </c>
      <c r="P148" s="1" t="s">
        <v>12</v>
      </c>
      <c r="Q148" t="str">
        <f t="shared" si="2"/>
        <v>KATBR002</v>
      </c>
      <c r="V148" s="1" t="s">
        <v>137</v>
      </c>
    </row>
    <row r="149" spans="1:22" x14ac:dyDescent="0.25">
      <c r="A149" s="1" t="s">
        <v>355</v>
      </c>
      <c r="B149">
        <v>147</v>
      </c>
      <c r="C149" s="1" t="s">
        <v>355</v>
      </c>
      <c r="D149" t="s">
        <v>644</v>
      </c>
      <c r="E149" t="s">
        <v>453</v>
      </c>
      <c r="F149" t="str">
        <f>VLOOKUP(C149,Sheet1!$B$4:$J$154,4,FALSE)</f>
        <v>Toilet Cleaner</v>
      </c>
      <c r="G149">
        <f>VLOOKUP(C149,Sheet1!$B$4:$J$154,5,FALSE)</f>
        <v>0</v>
      </c>
      <c r="H149">
        <v>1</v>
      </c>
      <c r="I149" t="s">
        <v>464</v>
      </c>
      <c r="L149" t="s">
        <v>465</v>
      </c>
      <c r="M149" s="36">
        <v>45579</v>
      </c>
      <c r="P149" s="1" t="s">
        <v>12</v>
      </c>
      <c r="Q149" t="str">
        <f t="shared" si="2"/>
        <v>KATBR002</v>
      </c>
      <c r="V149" s="1" t="s">
        <v>356</v>
      </c>
    </row>
    <row r="150" spans="1:22" x14ac:dyDescent="0.25">
      <c r="A150" s="1" t="s">
        <v>411</v>
      </c>
      <c r="B150">
        <v>148</v>
      </c>
      <c r="C150" s="1" t="s">
        <v>411</v>
      </c>
      <c r="D150" t="s">
        <v>645</v>
      </c>
      <c r="E150" t="s">
        <v>453</v>
      </c>
      <c r="F150" t="str">
        <f>VLOOKUP(C150,Sheet1!$B$4:$J$154,4,FALSE)</f>
        <v xml:space="preserve">Tongkat Security </v>
      </c>
      <c r="G150">
        <f>VLOOKUP(C150,Sheet1!$B$4:$J$154,5,FALSE)</f>
        <v>0</v>
      </c>
      <c r="H150">
        <v>2</v>
      </c>
      <c r="I150" t="s">
        <v>464</v>
      </c>
      <c r="L150" t="s">
        <v>465</v>
      </c>
      <c r="M150" s="36">
        <v>45579</v>
      </c>
      <c r="P150" s="1" t="s">
        <v>12</v>
      </c>
      <c r="Q150" t="str">
        <f t="shared" si="2"/>
        <v>KATBR002</v>
      </c>
      <c r="V150" s="1" t="s">
        <v>16</v>
      </c>
    </row>
    <row r="151" spans="1:22" x14ac:dyDescent="0.25">
      <c r="A151" s="1" t="s">
        <v>217</v>
      </c>
      <c r="B151">
        <v>149</v>
      </c>
      <c r="C151" s="1" t="s">
        <v>217</v>
      </c>
      <c r="D151" t="s">
        <v>646</v>
      </c>
      <c r="E151" t="s">
        <v>453</v>
      </c>
      <c r="F151" t="str">
        <f>VLOOKUP(C151,Sheet1!$B$4:$J$154,4,FALSE)</f>
        <v xml:space="preserve">Vanish </v>
      </c>
      <c r="G151" t="str">
        <f>VLOOKUP(C151,Sheet1!$B$4:$J$154,5,FALSE)</f>
        <v>150 ml</v>
      </c>
      <c r="H151">
        <v>11</v>
      </c>
      <c r="I151" t="s">
        <v>464</v>
      </c>
      <c r="L151" t="s">
        <v>465</v>
      </c>
      <c r="M151" s="36">
        <v>45579</v>
      </c>
      <c r="P151" s="1" t="s">
        <v>12</v>
      </c>
      <c r="Q151" t="str">
        <f t="shared" si="2"/>
        <v>KATBR002</v>
      </c>
      <c r="V151" s="1" t="s">
        <v>137</v>
      </c>
    </row>
    <row r="152" spans="1:22" x14ac:dyDescent="0.25">
      <c r="A152" s="1" t="s">
        <v>428</v>
      </c>
      <c r="B152">
        <v>150</v>
      </c>
      <c r="C152" s="1" t="s">
        <v>428</v>
      </c>
      <c r="D152" t="s">
        <v>647</v>
      </c>
      <c r="E152" t="s">
        <v>453</v>
      </c>
      <c r="F152" t="str">
        <f>VLOOKUP(C152,Sheet1!$B$4:$J$154,4,FALSE)</f>
        <v>Vitamin C 250mg</v>
      </c>
      <c r="G152">
        <f>VLOOKUP(C152,Sheet1!$B$4:$J$154,5,FALSE)</f>
        <v>0</v>
      </c>
      <c r="H152">
        <v>17</v>
      </c>
      <c r="I152" t="s">
        <v>464</v>
      </c>
      <c r="L152" t="s">
        <v>465</v>
      </c>
      <c r="M152" s="36">
        <v>45579</v>
      </c>
      <c r="P152" s="1" t="s">
        <v>12</v>
      </c>
      <c r="Q152" t="str">
        <f t="shared" si="2"/>
        <v>KATBR002</v>
      </c>
      <c r="V152" s="1" t="s">
        <v>40</v>
      </c>
    </row>
    <row r="153" spans="1:22" x14ac:dyDescent="0.25">
      <c r="A153" s="1" t="s">
        <v>205</v>
      </c>
      <c r="B153">
        <v>151</v>
      </c>
      <c r="C153" s="1" t="s">
        <v>205</v>
      </c>
      <c r="D153" t="s">
        <v>648</v>
      </c>
      <c r="E153" t="s">
        <v>453</v>
      </c>
      <c r="F153" t="str">
        <f>VLOOKUP(C153,Sheet1!$B$4:$J$154,4,FALSE)</f>
        <v>Vixal</v>
      </c>
      <c r="G153" t="str">
        <f>VLOOKUP(C153,Sheet1!$B$4:$J$154,5,FALSE)</f>
        <v>750 ml Lemon</v>
      </c>
      <c r="H153">
        <v>1</v>
      </c>
      <c r="I153" t="s">
        <v>464</v>
      </c>
      <c r="L153" t="s">
        <v>465</v>
      </c>
      <c r="M153" s="36">
        <v>45579</v>
      </c>
      <c r="P153" s="1" t="s">
        <v>12</v>
      </c>
      <c r="Q153" t="str">
        <f t="shared" si="2"/>
        <v>KATBR002</v>
      </c>
      <c r="V153" s="1" t="s">
        <v>26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157"/>
  <sheetViews>
    <sheetView tabSelected="1" workbookViewId="0">
      <selection activeCell="G14" sqref="G14:H21"/>
    </sheetView>
  </sheetViews>
  <sheetFormatPr defaultRowHeight="15" x14ac:dyDescent="0.25"/>
  <sheetData>
    <row r="1" spans="3:9" x14ac:dyDescent="0.25">
      <c r="G1" t="s">
        <v>650</v>
      </c>
      <c r="H1" t="s">
        <v>651</v>
      </c>
    </row>
    <row r="2" spans="3:9" x14ac:dyDescent="0.25">
      <c r="C2" s="5" t="s">
        <v>16</v>
      </c>
      <c r="D2">
        <f>VLOOKUP(C2,$H$2:$I$21,2,FALSE)</f>
        <v>2</v>
      </c>
      <c r="G2">
        <v>1</v>
      </c>
      <c r="H2" t="s">
        <v>356</v>
      </c>
      <c r="I2">
        <v>1</v>
      </c>
    </row>
    <row r="3" spans="3:9" x14ac:dyDescent="0.25">
      <c r="C3" s="5" t="s">
        <v>16</v>
      </c>
      <c r="D3">
        <f t="shared" ref="D3:D66" si="0">VLOOKUP(C3,$H$2:$I$21,2,FALSE)</f>
        <v>2</v>
      </c>
      <c r="G3">
        <v>2</v>
      </c>
      <c r="H3" t="s">
        <v>10</v>
      </c>
      <c r="I3">
        <v>2</v>
      </c>
    </row>
    <row r="4" spans="3:9" x14ac:dyDescent="0.25">
      <c r="C4" s="1" t="s">
        <v>16</v>
      </c>
      <c r="D4">
        <f t="shared" si="0"/>
        <v>2</v>
      </c>
      <c r="G4">
        <v>3</v>
      </c>
      <c r="H4" t="s">
        <v>11</v>
      </c>
      <c r="I4">
        <v>3</v>
      </c>
    </row>
    <row r="5" spans="3:9" x14ac:dyDescent="0.25">
      <c r="C5" s="1" t="s">
        <v>16</v>
      </c>
      <c r="D5">
        <f t="shared" si="0"/>
        <v>2</v>
      </c>
      <c r="G5">
        <v>4</v>
      </c>
      <c r="H5" t="s">
        <v>455</v>
      </c>
      <c r="I5">
        <v>4</v>
      </c>
    </row>
    <row r="6" spans="3:9" x14ac:dyDescent="0.25">
      <c r="C6" s="1" t="s">
        <v>16</v>
      </c>
      <c r="D6">
        <f t="shared" si="0"/>
        <v>2</v>
      </c>
      <c r="G6">
        <v>5</v>
      </c>
      <c r="H6" t="s">
        <v>456</v>
      </c>
      <c r="I6">
        <v>5</v>
      </c>
    </row>
    <row r="7" spans="3:9" x14ac:dyDescent="0.25">
      <c r="C7" s="1" t="s">
        <v>16</v>
      </c>
      <c r="D7">
        <f t="shared" si="0"/>
        <v>2</v>
      </c>
      <c r="G7">
        <v>6</v>
      </c>
      <c r="H7" t="s">
        <v>457</v>
      </c>
      <c r="I7">
        <v>6</v>
      </c>
    </row>
    <row r="8" spans="3:9" x14ac:dyDescent="0.25">
      <c r="C8" s="1" t="s">
        <v>16</v>
      </c>
      <c r="D8">
        <f t="shared" si="0"/>
        <v>2</v>
      </c>
      <c r="G8">
        <v>8</v>
      </c>
      <c r="H8" t="s">
        <v>458</v>
      </c>
      <c r="I8">
        <v>8</v>
      </c>
    </row>
    <row r="9" spans="3:9" x14ac:dyDescent="0.25">
      <c r="C9" s="1" t="s">
        <v>40</v>
      </c>
      <c r="D9">
        <f t="shared" si="0"/>
        <v>17</v>
      </c>
      <c r="G9">
        <v>9</v>
      </c>
      <c r="H9" t="s">
        <v>459</v>
      </c>
      <c r="I9">
        <v>9</v>
      </c>
    </row>
    <row r="10" spans="3:9" x14ac:dyDescent="0.25">
      <c r="C10" s="1" t="s">
        <v>40</v>
      </c>
      <c r="D10">
        <f t="shared" si="0"/>
        <v>17</v>
      </c>
      <c r="G10">
        <v>10</v>
      </c>
      <c r="H10" t="s">
        <v>460</v>
      </c>
      <c r="I10">
        <v>10</v>
      </c>
    </row>
    <row r="11" spans="3:9" x14ac:dyDescent="0.25">
      <c r="C11" s="1" t="s">
        <v>40</v>
      </c>
      <c r="D11">
        <f t="shared" si="0"/>
        <v>17</v>
      </c>
      <c r="G11">
        <v>11</v>
      </c>
      <c r="H11" t="s">
        <v>461</v>
      </c>
      <c r="I11">
        <v>11</v>
      </c>
    </row>
    <row r="12" spans="3:9" x14ac:dyDescent="0.25">
      <c r="C12" s="1" t="s">
        <v>40</v>
      </c>
      <c r="D12">
        <f t="shared" si="0"/>
        <v>17</v>
      </c>
      <c r="G12">
        <v>12</v>
      </c>
      <c r="H12" t="s">
        <v>462</v>
      </c>
      <c r="I12">
        <v>12</v>
      </c>
    </row>
    <row r="13" spans="3:9" x14ac:dyDescent="0.25">
      <c r="C13" s="1" t="s">
        <v>40</v>
      </c>
      <c r="D13">
        <f t="shared" si="0"/>
        <v>17</v>
      </c>
      <c r="G13">
        <v>13</v>
      </c>
      <c r="H13" t="s">
        <v>463</v>
      </c>
      <c r="I13">
        <v>13</v>
      </c>
    </row>
    <row r="14" spans="3:9" x14ac:dyDescent="0.25">
      <c r="C14" s="1" t="s">
        <v>16</v>
      </c>
      <c r="D14">
        <f t="shared" si="0"/>
        <v>2</v>
      </c>
      <c r="G14" t="s">
        <v>650</v>
      </c>
      <c r="H14" t="s">
        <v>651</v>
      </c>
      <c r="I14">
        <v>14</v>
      </c>
    </row>
    <row r="15" spans="3:9" x14ac:dyDescent="0.25">
      <c r="C15" s="1" t="s">
        <v>16</v>
      </c>
      <c r="D15">
        <f t="shared" si="0"/>
        <v>2</v>
      </c>
      <c r="G15">
        <v>15</v>
      </c>
      <c r="H15" t="s">
        <v>393</v>
      </c>
      <c r="I15">
        <v>15</v>
      </c>
    </row>
    <row r="16" spans="3:9" x14ac:dyDescent="0.25">
      <c r="C16" s="1" t="s">
        <v>16</v>
      </c>
      <c r="D16">
        <f t="shared" si="0"/>
        <v>2</v>
      </c>
      <c r="G16">
        <v>16</v>
      </c>
      <c r="H16" t="s">
        <v>394</v>
      </c>
      <c r="I16">
        <v>16</v>
      </c>
    </row>
    <row r="17" spans="3:9" x14ac:dyDescent="0.25">
      <c r="C17" s="1" t="s">
        <v>16</v>
      </c>
      <c r="D17">
        <f t="shared" si="0"/>
        <v>2</v>
      </c>
      <c r="G17">
        <v>17</v>
      </c>
      <c r="H17" t="s">
        <v>40</v>
      </c>
      <c r="I17">
        <v>17</v>
      </c>
    </row>
    <row r="18" spans="3:9" x14ac:dyDescent="0.25">
      <c r="C18" s="1" t="s">
        <v>16</v>
      </c>
      <c r="D18">
        <f t="shared" si="0"/>
        <v>2</v>
      </c>
      <c r="G18">
        <v>18</v>
      </c>
      <c r="H18" t="s">
        <v>367</v>
      </c>
      <c r="I18">
        <v>18</v>
      </c>
    </row>
    <row r="19" spans="3:9" x14ac:dyDescent="0.25">
      <c r="C19" s="1" t="s">
        <v>113</v>
      </c>
      <c r="D19">
        <f t="shared" si="0"/>
        <v>4</v>
      </c>
      <c r="G19">
        <v>19</v>
      </c>
      <c r="H19" t="s">
        <v>318</v>
      </c>
      <c r="I19">
        <v>19</v>
      </c>
    </row>
    <row r="20" spans="3:9" x14ac:dyDescent="0.25">
      <c r="C20" s="5" t="s">
        <v>16</v>
      </c>
      <c r="D20">
        <f t="shared" si="0"/>
        <v>2</v>
      </c>
      <c r="G20">
        <v>20</v>
      </c>
      <c r="H20" t="s">
        <v>348</v>
      </c>
      <c r="I20">
        <v>20</v>
      </c>
    </row>
    <row r="21" spans="3:9" x14ac:dyDescent="0.25">
      <c r="C21" s="1" t="s">
        <v>16</v>
      </c>
      <c r="D21">
        <f t="shared" si="0"/>
        <v>2</v>
      </c>
      <c r="G21">
        <v>21</v>
      </c>
      <c r="H21" t="s">
        <v>147</v>
      </c>
      <c r="I21">
        <v>21</v>
      </c>
    </row>
    <row r="22" spans="3:9" x14ac:dyDescent="0.25">
      <c r="C22" s="1" t="s">
        <v>16</v>
      </c>
      <c r="D22">
        <f t="shared" si="0"/>
        <v>2</v>
      </c>
    </row>
    <row r="23" spans="3:9" x14ac:dyDescent="0.25">
      <c r="C23" s="1" t="s">
        <v>16</v>
      </c>
      <c r="D23">
        <f t="shared" si="0"/>
        <v>2</v>
      </c>
    </row>
    <row r="24" spans="3:9" x14ac:dyDescent="0.25">
      <c r="C24" s="1" t="s">
        <v>16</v>
      </c>
      <c r="D24">
        <f t="shared" si="0"/>
        <v>2</v>
      </c>
    </row>
    <row r="25" spans="3:9" x14ac:dyDescent="0.25">
      <c r="C25" s="1" t="s">
        <v>16</v>
      </c>
      <c r="D25">
        <f t="shared" si="0"/>
        <v>2</v>
      </c>
    </row>
    <row r="26" spans="3:9" x14ac:dyDescent="0.25">
      <c r="C26" s="1" t="s">
        <v>367</v>
      </c>
      <c r="D26">
        <f t="shared" si="0"/>
        <v>18</v>
      </c>
    </row>
    <row r="27" spans="3:9" x14ac:dyDescent="0.25">
      <c r="C27" s="1" t="s">
        <v>367</v>
      </c>
      <c r="D27">
        <f t="shared" si="0"/>
        <v>18</v>
      </c>
    </row>
    <row r="28" spans="3:9" x14ac:dyDescent="0.25">
      <c r="C28" s="14" t="s">
        <v>16</v>
      </c>
      <c r="D28">
        <f t="shared" si="0"/>
        <v>2</v>
      </c>
    </row>
    <row r="29" spans="3:9" x14ac:dyDescent="0.25">
      <c r="C29" s="5" t="s">
        <v>26</v>
      </c>
      <c r="D29">
        <f t="shared" si="0"/>
        <v>1</v>
      </c>
    </row>
    <row r="30" spans="3:9" x14ac:dyDescent="0.25">
      <c r="C30" s="1" t="s">
        <v>137</v>
      </c>
      <c r="D30">
        <f t="shared" si="0"/>
        <v>11</v>
      </c>
    </row>
    <row r="31" spans="3:9" x14ac:dyDescent="0.25">
      <c r="C31" s="1" t="s">
        <v>137</v>
      </c>
      <c r="D31">
        <f t="shared" si="0"/>
        <v>11</v>
      </c>
    </row>
    <row r="32" spans="3:9" x14ac:dyDescent="0.25">
      <c r="C32" s="1" t="s">
        <v>137</v>
      </c>
      <c r="D32">
        <f t="shared" si="0"/>
        <v>11</v>
      </c>
    </row>
    <row r="33" spans="3:4" x14ac:dyDescent="0.25">
      <c r="C33" s="1" t="s">
        <v>137</v>
      </c>
      <c r="D33">
        <f t="shared" si="0"/>
        <v>11</v>
      </c>
    </row>
    <row r="34" spans="3:4" x14ac:dyDescent="0.25">
      <c r="C34" s="1" t="s">
        <v>16</v>
      </c>
      <c r="D34">
        <f t="shared" si="0"/>
        <v>2</v>
      </c>
    </row>
    <row r="35" spans="3:4" x14ac:dyDescent="0.25">
      <c r="C35" s="1" t="s">
        <v>16</v>
      </c>
      <c r="D35">
        <f t="shared" si="0"/>
        <v>2</v>
      </c>
    </row>
    <row r="36" spans="3:4" x14ac:dyDescent="0.25">
      <c r="C36" s="1" t="s">
        <v>26</v>
      </c>
      <c r="D36">
        <f t="shared" si="0"/>
        <v>1</v>
      </c>
    </row>
    <row r="37" spans="3:4" x14ac:dyDescent="0.25">
      <c r="C37" s="1" t="s">
        <v>26</v>
      </c>
      <c r="D37">
        <f t="shared" si="0"/>
        <v>1</v>
      </c>
    </row>
    <row r="38" spans="3:4" x14ac:dyDescent="0.25">
      <c r="C38" s="1" t="s">
        <v>16</v>
      </c>
      <c r="D38">
        <f t="shared" si="0"/>
        <v>2</v>
      </c>
    </row>
    <row r="39" spans="3:4" x14ac:dyDescent="0.25">
      <c r="C39" s="1" t="s">
        <v>16</v>
      </c>
      <c r="D39">
        <f t="shared" si="0"/>
        <v>2</v>
      </c>
    </row>
    <row r="40" spans="3:4" x14ac:dyDescent="0.25">
      <c r="C40" s="1" t="s">
        <v>16</v>
      </c>
      <c r="D40">
        <f t="shared" si="0"/>
        <v>2</v>
      </c>
    </row>
    <row r="41" spans="3:4" x14ac:dyDescent="0.25">
      <c r="C41" s="1" t="s">
        <v>16</v>
      </c>
      <c r="D41">
        <f t="shared" si="0"/>
        <v>2</v>
      </c>
    </row>
    <row r="42" spans="3:4" x14ac:dyDescent="0.25">
      <c r="C42" s="1" t="s">
        <v>16</v>
      </c>
      <c r="D42">
        <f t="shared" si="0"/>
        <v>2</v>
      </c>
    </row>
    <row r="43" spans="3:4" x14ac:dyDescent="0.25">
      <c r="C43" s="1" t="s">
        <v>16</v>
      </c>
      <c r="D43">
        <f t="shared" si="0"/>
        <v>2</v>
      </c>
    </row>
    <row r="44" spans="3:4" x14ac:dyDescent="0.25">
      <c r="C44" s="1" t="s">
        <v>16</v>
      </c>
      <c r="D44">
        <f t="shared" si="0"/>
        <v>2</v>
      </c>
    </row>
    <row r="45" spans="3:4" x14ac:dyDescent="0.25">
      <c r="C45" s="1" t="s">
        <v>40</v>
      </c>
      <c r="D45">
        <f t="shared" si="0"/>
        <v>17</v>
      </c>
    </row>
    <row r="46" spans="3:4" x14ac:dyDescent="0.25">
      <c r="C46" s="2" t="s">
        <v>40</v>
      </c>
      <c r="D46">
        <f t="shared" si="0"/>
        <v>17</v>
      </c>
    </row>
    <row r="47" spans="3:4" x14ac:dyDescent="0.25">
      <c r="C47" s="1" t="s">
        <v>40</v>
      </c>
      <c r="D47">
        <f t="shared" si="0"/>
        <v>17</v>
      </c>
    </row>
    <row r="48" spans="3:4" x14ac:dyDescent="0.25">
      <c r="C48" s="1" t="s">
        <v>40</v>
      </c>
      <c r="D48">
        <f t="shared" si="0"/>
        <v>17</v>
      </c>
    </row>
    <row r="49" spans="3:4" x14ac:dyDescent="0.25">
      <c r="C49" s="1" t="s">
        <v>40</v>
      </c>
      <c r="D49">
        <f t="shared" si="0"/>
        <v>17</v>
      </c>
    </row>
    <row r="50" spans="3:4" x14ac:dyDescent="0.25">
      <c r="C50" s="1" t="s">
        <v>40</v>
      </c>
      <c r="D50">
        <f t="shared" si="0"/>
        <v>17</v>
      </c>
    </row>
    <row r="51" spans="3:4" x14ac:dyDescent="0.25">
      <c r="C51" s="1" t="s">
        <v>40</v>
      </c>
      <c r="D51">
        <f t="shared" si="0"/>
        <v>17</v>
      </c>
    </row>
    <row r="52" spans="3:4" x14ac:dyDescent="0.25">
      <c r="C52" s="1" t="s">
        <v>16</v>
      </c>
      <c r="D52">
        <f t="shared" si="0"/>
        <v>2</v>
      </c>
    </row>
    <row r="53" spans="3:4" x14ac:dyDescent="0.25">
      <c r="C53" s="1" t="s">
        <v>16</v>
      </c>
      <c r="D53">
        <f t="shared" si="0"/>
        <v>2</v>
      </c>
    </row>
    <row r="54" spans="3:4" x14ac:dyDescent="0.25">
      <c r="C54" s="1" t="s">
        <v>137</v>
      </c>
      <c r="D54">
        <f t="shared" si="0"/>
        <v>11</v>
      </c>
    </row>
    <row r="55" spans="3:4" x14ac:dyDescent="0.25">
      <c r="C55" s="1" t="s">
        <v>137</v>
      </c>
      <c r="D55">
        <f t="shared" si="0"/>
        <v>11</v>
      </c>
    </row>
    <row r="56" spans="3:4" x14ac:dyDescent="0.25">
      <c r="C56" s="1" t="s">
        <v>40</v>
      </c>
      <c r="D56">
        <f t="shared" si="0"/>
        <v>17</v>
      </c>
    </row>
    <row r="57" spans="3:4" x14ac:dyDescent="0.25">
      <c r="C57" s="1" t="s">
        <v>40</v>
      </c>
      <c r="D57">
        <f t="shared" si="0"/>
        <v>17</v>
      </c>
    </row>
    <row r="58" spans="3:4" x14ac:dyDescent="0.25">
      <c r="C58" s="1" t="s">
        <v>318</v>
      </c>
      <c r="D58">
        <f t="shared" si="0"/>
        <v>19</v>
      </c>
    </row>
    <row r="59" spans="3:4" x14ac:dyDescent="0.25">
      <c r="C59" s="10" t="s">
        <v>229</v>
      </c>
      <c r="D59">
        <f t="shared" si="0"/>
        <v>3</v>
      </c>
    </row>
    <row r="60" spans="3:4" x14ac:dyDescent="0.25">
      <c r="C60" s="11" t="s">
        <v>229</v>
      </c>
      <c r="D60">
        <f t="shared" si="0"/>
        <v>3</v>
      </c>
    </row>
    <row r="61" spans="3:4" x14ac:dyDescent="0.25">
      <c r="C61" s="10" t="s">
        <v>229</v>
      </c>
      <c r="D61">
        <f t="shared" si="0"/>
        <v>3</v>
      </c>
    </row>
    <row r="62" spans="3:4" x14ac:dyDescent="0.25">
      <c r="C62" s="10" t="s">
        <v>137</v>
      </c>
      <c r="D62">
        <f t="shared" si="0"/>
        <v>11</v>
      </c>
    </row>
    <row r="63" spans="3:4" x14ac:dyDescent="0.25">
      <c r="C63" s="10" t="s">
        <v>137</v>
      </c>
      <c r="D63">
        <f t="shared" si="0"/>
        <v>11</v>
      </c>
    </row>
    <row r="64" spans="3:4" x14ac:dyDescent="0.25">
      <c r="C64" s="10" t="s">
        <v>137</v>
      </c>
      <c r="D64">
        <f t="shared" si="0"/>
        <v>11</v>
      </c>
    </row>
    <row r="65" spans="3:4" x14ac:dyDescent="0.25">
      <c r="C65" s="10" t="s">
        <v>137</v>
      </c>
      <c r="D65">
        <f t="shared" si="0"/>
        <v>11</v>
      </c>
    </row>
    <row r="66" spans="3:4" x14ac:dyDescent="0.25">
      <c r="C66" s="10" t="s">
        <v>137</v>
      </c>
      <c r="D66">
        <f t="shared" si="0"/>
        <v>11</v>
      </c>
    </row>
    <row r="67" spans="3:4" x14ac:dyDescent="0.25">
      <c r="C67" s="11" t="s">
        <v>137</v>
      </c>
      <c r="D67">
        <f t="shared" ref="D67:D130" si="1">VLOOKUP(C67,$H$2:$I$21,2,FALSE)</f>
        <v>11</v>
      </c>
    </row>
    <row r="68" spans="3:4" x14ac:dyDescent="0.25">
      <c r="C68" s="10" t="s">
        <v>137</v>
      </c>
      <c r="D68">
        <f t="shared" si="1"/>
        <v>11</v>
      </c>
    </row>
    <row r="69" spans="3:4" x14ac:dyDescent="0.25">
      <c r="C69" s="10" t="s">
        <v>137</v>
      </c>
      <c r="D69">
        <f t="shared" si="1"/>
        <v>11</v>
      </c>
    </row>
    <row r="70" spans="3:4" x14ac:dyDescent="0.25">
      <c r="C70" s="10" t="s">
        <v>137</v>
      </c>
      <c r="D70">
        <f t="shared" si="1"/>
        <v>11</v>
      </c>
    </row>
    <row r="71" spans="3:4" x14ac:dyDescent="0.25">
      <c r="C71" s="10" t="s">
        <v>137</v>
      </c>
      <c r="D71">
        <f t="shared" si="1"/>
        <v>11</v>
      </c>
    </row>
    <row r="72" spans="3:4" x14ac:dyDescent="0.25">
      <c r="C72" s="10" t="s">
        <v>137</v>
      </c>
      <c r="D72">
        <f t="shared" si="1"/>
        <v>11</v>
      </c>
    </row>
    <row r="73" spans="3:4" x14ac:dyDescent="0.25">
      <c r="C73" s="10" t="s">
        <v>137</v>
      </c>
      <c r="D73">
        <f t="shared" si="1"/>
        <v>11</v>
      </c>
    </row>
    <row r="74" spans="3:4" x14ac:dyDescent="0.25">
      <c r="C74" s="10" t="s">
        <v>137</v>
      </c>
      <c r="D74">
        <f t="shared" si="1"/>
        <v>11</v>
      </c>
    </row>
    <row r="75" spans="3:4" x14ac:dyDescent="0.25">
      <c r="C75" s="10" t="s">
        <v>137</v>
      </c>
      <c r="D75">
        <f t="shared" si="1"/>
        <v>11</v>
      </c>
    </row>
    <row r="76" spans="3:4" x14ac:dyDescent="0.25">
      <c r="C76" s="10" t="s">
        <v>137</v>
      </c>
      <c r="D76">
        <f t="shared" si="1"/>
        <v>11</v>
      </c>
    </row>
    <row r="77" spans="3:4" x14ac:dyDescent="0.25">
      <c r="C77" s="10" t="s">
        <v>137</v>
      </c>
      <c r="D77">
        <f t="shared" si="1"/>
        <v>11</v>
      </c>
    </row>
    <row r="78" spans="3:4" x14ac:dyDescent="0.25">
      <c r="C78" s="10" t="s">
        <v>137</v>
      </c>
      <c r="D78">
        <f t="shared" si="1"/>
        <v>11</v>
      </c>
    </row>
    <row r="79" spans="3:4" x14ac:dyDescent="0.25">
      <c r="C79" s="10" t="s">
        <v>137</v>
      </c>
      <c r="D79">
        <f t="shared" si="1"/>
        <v>11</v>
      </c>
    </row>
    <row r="80" spans="3:4" x14ac:dyDescent="0.25">
      <c r="C80" s="1" t="s">
        <v>16</v>
      </c>
      <c r="D80">
        <f t="shared" si="1"/>
        <v>2</v>
      </c>
    </row>
    <row r="81" spans="3:4" x14ac:dyDescent="0.25">
      <c r="C81" s="2" t="s">
        <v>40</v>
      </c>
      <c r="D81">
        <f t="shared" si="1"/>
        <v>17</v>
      </c>
    </row>
    <row r="82" spans="3:4" x14ac:dyDescent="0.25">
      <c r="C82" s="1" t="s">
        <v>137</v>
      </c>
      <c r="D82">
        <f t="shared" si="1"/>
        <v>11</v>
      </c>
    </row>
    <row r="83" spans="3:4" x14ac:dyDescent="0.25">
      <c r="C83" s="2" t="s">
        <v>137</v>
      </c>
      <c r="D83">
        <f t="shared" si="1"/>
        <v>11</v>
      </c>
    </row>
    <row r="84" spans="3:4" x14ac:dyDescent="0.25">
      <c r="C84" s="1" t="s">
        <v>137</v>
      </c>
      <c r="D84">
        <f t="shared" si="1"/>
        <v>11</v>
      </c>
    </row>
    <row r="85" spans="3:4" x14ac:dyDescent="0.25">
      <c r="C85" s="2" t="s">
        <v>137</v>
      </c>
      <c r="D85">
        <f t="shared" si="1"/>
        <v>11</v>
      </c>
    </row>
    <row r="86" spans="3:4" x14ac:dyDescent="0.25">
      <c r="C86" s="1" t="s">
        <v>304</v>
      </c>
      <c r="D86">
        <f t="shared" si="1"/>
        <v>9</v>
      </c>
    </row>
    <row r="87" spans="3:4" x14ac:dyDescent="0.25">
      <c r="C87" s="1" t="s">
        <v>304</v>
      </c>
      <c r="D87">
        <f t="shared" si="1"/>
        <v>9</v>
      </c>
    </row>
    <row r="88" spans="3:4" x14ac:dyDescent="0.25">
      <c r="C88" s="2" t="s">
        <v>137</v>
      </c>
      <c r="D88">
        <f t="shared" si="1"/>
        <v>11</v>
      </c>
    </row>
    <row r="89" spans="3:4" x14ac:dyDescent="0.25">
      <c r="C89" s="1" t="s">
        <v>137</v>
      </c>
      <c r="D89">
        <f t="shared" si="1"/>
        <v>11</v>
      </c>
    </row>
    <row r="90" spans="3:4" x14ac:dyDescent="0.25">
      <c r="C90" s="2" t="s">
        <v>137</v>
      </c>
      <c r="D90">
        <f t="shared" si="1"/>
        <v>11</v>
      </c>
    </row>
    <row r="91" spans="3:4" x14ac:dyDescent="0.25">
      <c r="C91" s="1" t="s">
        <v>16</v>
      </c>
      <c r="D91">
        <f t="shared" si="1"/>
        <v>2</v>
      </c>
    </row>
    <row r="92" spans="3:4" x14ac:dyDescent="0.25">
      <c r="C92" s="2" t="s">
        <v>16</v>
      </c>
      <c r="D92">
        <f t="shared" si="1"/>
        <v>2</v>
      </c>
    </row>
    <row r="93" spans="3:4" x14ac:dyDescent="0.25">
      <c r="C93" s="1" t="s">
        <v>16</v>
      </c>
      <c r="D93">
        <f t="shared" si="1"/>
        <v>2</v>
      </c>
    </row>
    <row r="94" spans="3:4" x14ac:dyDescent="0.25">
      <c r="C94" s="1" t="s">
        <v>16</v>
      </c>
      <c r="D94">
        <f t="shared" si="1"/>
        <v>2</v>
      </c>
    </row>
    <row r="95" spans="3:4" x14ac:dyDescent="0.25">
      <c r="C95" s="1" t="s">
        <v>16</v>
      </c>
      <c r="D95">
        <f t="shared" si="1"/>
        <v>2</v>
      </c>
    </row>
    <row r="96" spans="3:4" x14ac:dyDescent="0.25">
      <c r="C96" s="1" t="s">
        <v>16</v>
      </c>
      <c r="D96">
        <f t="shared" si="1"/>
        <v>2</v>
      </c>
    </row>
    <row r="97" spans="3:4" x14ac:dyDescent="0.25">
      <c r="C97" s="1" t="s">
        <v>16</v>
      </c>
      <c r="D97">
        <f t="shared" si="1"/>
        <v>2</v>
      </c>
    </row>
    <row r="98" spans="3:4" x14ac:dyDescent="0.25">
      <c r="C98" s="1" t="s">
        <v>16</v>
      </c>
      <c r="D98">
        <f t="shared" si="1"/>
        <v>2</v>
      </c>
    </row>
    <row r="99" spans="3:4" x14ac:dyDescent="0.25">
      <c r="C99" s="1" t="s">
        <v>16</v>
      </c>
      <c r="D99">
        <f t="shared" si="1"/>
        <v>2</v>
      </c>
    </row>
    <row r="100" spans="3:4" x14ac:dyDescent="0.25">
      <c r="C100" s="1" t="s">
        <v>16</v>
      </c>
      <c r="D100">
        <f t="shared" si="1"/>
        <v>2</v>
      </c>
    </row>
    <row r="101" spans="3:4" x14ac:dyDescent="0.25">
      <c r="C101" s="2" t="s">
        <v>16</v>
      </c>
      <c r="D101">
        <f t="shared" si="1"/>
        <v>2</v>
      </c>
    </row>
    <row r="102" spans="3:4" x14ac:dyDescent="0.25">
      <c r="C102" s="1" t="s">
        <v>16</v>
      </c>
      <c r="D102">
        <f t="shared" si="1"/>
        <v>2</v>
      </c>
    </row>
    <row r="103" spans="3:4" x14ac:dyDescent="0.25">
      <c r="C103" s="1" t="s">
        <v>16</v>
      </c>
      <c r="D103">
        <f t="shared" si="1"/>
        <v>2</v>
      </c>
    </row>
    <row r="104" spans="3:4" x14ac:dyDescent="0.25">
      <c r="C104" s="1" t="s">
        <v>16</v>
      </c>
      <c r="D104">
        <f t="shared" si="1"/>
        <v>2</v>
      </c>
    </row>
    <row r="105" spans="3:4" x14ac:dyDescent="0.25">
      <c r="C105" s="1" t="s">
        <v>16</v>
      </c>
      <c r="D105">
        <f t="shared" si="1"/>
        <v>2</v>
      </c>
    </row>
    <row r="106" spans="3:4" x14ac:dyDescent="0.25">
      <c r="C106" s="1" t="s">
        <v>16</v>
      </c>
      <c r="D106">
        <f t="shared" si="1"/>
        <v>2</v>
      </c>
    </row>
    <row r="107" spans="3:4" x14ac:dyDescent="0.25">
      <c r="C107" s="1" t="s">
        <v>16</v>
      </c>
      <c r="D107">
        <f t="shared" si="1"/>
        <v>2</v>
      </c>
    </row>
    <row r="108" spans="3:4" x14ac:dyDescent="0.25">
      <c r="C108" s="1" t="s">
        <v>16</v>
      </c>
      <c r="D108">
        <f t="shared" si="1"/>
        <v>2</v>
      </c>
    </row>
    <row r="109" spans="3:4" x14ac:dyDescent="0.25">
      <c r="C109" s="1" t="s">
        <v>16</v>
      </c>
      <c r="D109">
        <f t="shared" si="1"/>
        <v>2</v>
      </c>
    </row>
    <row r="110" spans="3:4" x14ac:dyDescent="0.25">
      <c r="C110" s="1" t="s">
        <v>16</v>
      </c>
      <c r="D110">
        <f t="shared" si="1"/>
        <v>2</v>
      </c>
    </row>
    <row r="111" spans="3:4" x14ac:dyDescent="0.25">
      <c r="C111" s="10" t="s">
        <v>16</v>
      </c>
      <c r="D111">
        <f t="shared" si="1"/>
        <v>2</v>
      </c>
    </row>
    <row r="112" spans="3:4" x14ac:dyDescent="0.25">
      <c r="C112" s="1" t="s">
        <v>26</v>
      </c>
      <c r="D112">
        <f t="shared" si="1"/>
        <v>1</v>
      </c>
    </row>
    <row r="113" spans="3:4" x14ac:dyDescent="0.25">
      <c r="C113" s="1" t="s">
        <v>16</v>
      </c>
      <c r="D113">
        <f t="shared" si="1"/>
        <v>2</v>
      </c>
    </row>
    <row r="114" spans="3:4" x14ac:dyDescent="0.25">
      <c r="C114" s="1" t="s">
        <v>16</v>
      </c>
      <c r="D114">
        <f t="shared" si="1"/>
        <v>2</v>
      </c>
    </row>
    <row r="115" spans="3:4" x14ac:dyDescent="0.25">
      <c r="C115" s="1" t="s">
        <v>304</v>
      </c>
      <c r="D115">
        <f t="shared" si="1"/>
        <v>9</v>
      </c>
    </row>
    <row r="116" spans="3:4" x14ac:dyDescent="0.25">
      <c r="C116" s="1" t="s">
        <v>40</v>
      </c>
      <c r="D116">
        <f t="shared" si="1"/>
        <v>17</v>
      </c>
    </row>
    <row r="117" spans="3:4" x14ac:dyDescent="0.25">
      <c r="C117" s="1" t="s">
        <v>40</v>
      </c>
      <c r="D117">
        <f t="shared" si="1"/>
        <v>17</v>
      </c>
    </row>
    <row r="118" spans="3:4" x14ac:dyDescent="0.25">
      <c r="C118" s="1" t="s">
        <v>16</v>
      </c>
      <c r="D118">
        <f t="shared" si="1"/>
        <v>2</v>
      </c>
    </row>
    <row r="119" spans="3:4" x14ac:dyDescent="0.25">
      <c r="C119" s="1" t="s">
        <v>16</v>
      </c>
      <c r="D119">
        <f t="shared" si="1"/>
        <v>2</v>
      </c>
    </row>
    <row r="120" spans="3:4" x14ac:dyDescent="0.25">
      <c r="C120" s="2" t="s">
        <v>16</v>
      </c>
      <c r="D120">
        <f t="shared" si="1"/>
        <v>2</v>
      </c>
    </row>
    <row r="121" spans="3:4" x14ac:dyDescent="0.25">
      <c r="C121" s="1" t="s">
        <v>16</v>
      </c>
      <c r="D121">
        <f t="shared" si="1"/>
        <v>2</v>
      </c>
    </row>
    <row r="122" spans="3:4" x14ac:dyDescent="0.25">
      <c r="C122" s="1" t="s">
        <v>16</v>
      </c>
      <c r="D122">
        <f t="shared" si="1"/>
        <v>2</v>
      </c>
    </row>
    <row r="123" spans="3:4" x14ac:dyDescent="0.25">
      <c r="C123" s="1" t="s">
        <v>16</v>
      </c>
      <c r="D123">
        <f t="shared" si="1"/>
        <v>2</v>
      </c>
    </row>
    <row r="124" spans="3:4" x14ac:dyDescent="0.25">
      <c r="C124" s="1" t="s">
        <v>16</v>
      </c>
      <c r="D124">
        <f t="shared" si="1"/>
        <v>2</v>
      </c>
    </row>
    <row r="125" spans="3:4" x14ac:dyDescent="0.25">
      <c r="C125" s="1" t="s">
        <v>348</v>
      </c>
      <c r="D125">
        <f t="shared" si="1"/>
        <v>20</v>
      </c>
    </row>
    <row r="126" spans="3:4" x14ac:dyDescent="0.25">
      <c r="C126" s="1" t="s">
        <v>16</v>
      </c>
      <c r="D126">
        <f t="shared" si="1"/>
        <v>2</v>
      </c>
    </row>
    <row r="127" spans="3:4" x14ac:dyDescent="0.25">
      <c r="C127" s="1" t="s">
        <v>16</v>
      </c>
      <c r="D127">
        <f t="shared" si="1"/>
        <v>2</v>
      </c>
    </row>
    <row r="128" spans="3:4" x14ac:dyDescent="0.25">
      <c r="C128" s="11" t="s">
        <v>16</v>
      </c>
      <c r="D128">
        <f t="shared" si="1"/>
        <v>2</v>
      </c>
    </row>
    <row r="129" spans="3:4" x14ac:dyDescent="0.25">
      <c r="C129" s="10" t="s">
        <v>16</v>
      </c>
      <c r="D129">
        <f t="shared" si="1"/>
        <v>2</v>
      </c>
    </row>
    <row r="130" spans="3:4" x14ac:dyDescent="0.25">
      <c r="C130" s="10" t="s">
        <v>16</v>
      </c>
      <c r="D130">
        <f t="shared" si="1"/>
        <v>2</v>
      </c>
    </row>
    <row r="131" spans="3:4" x14ac:dyDescent="0.25">
      <c r="C131" s="1" t="s">
        <v>137</v>
      </c>
      <c r="D131">
        <f t="shared" ref="D131:D157" si="2">VLOOKUP(C131,$H$2:$I$21,2,FALSE)</f>
        <v>11</v>
      </c>
    </row>
    <row r="132" spans="3:4" x14ac:dyDescent="0.25">
      <c r="C132" s="1" t="s">
        <v>137</v>
      </c>
      <c r="D132">
        <f t="shared" si="2"/>
        <v>11</v>
      </c>
    </row>
    <row r="133" spans="3:4" x14ac:dyDescent="0.25">
      <c r="C133" s="1" t="s">
        <v>137</v>
      </c>
      <c r="D133">
        <f t="shared" si="2"/>
        <v>11</v>
      </c>
    </row>
    <row r="134" spans="3:4" x14ac:dyDescent="0.25">
      <c r="C134" s="1" t="s">
        <v>137</v>
      </c>
      <c r="D134">
        <f t="shared" si="2"/>
        <v>11</v>
      </c>
    </row>
    <row r="135" spans="3:4" x14ac:dyDescent="0.25">
      <c r="C135" s="1" t="s">
        <v>137</v>
      </c>
      <c r="D135">
        <f t="shared" si="2"/>
        <v>11</v>
      </c>
    </row>
    <row r="136" spans="3:4" x14ac:dyDescent="0.25">
      <c r="C136" s="1" t="s">
        <v>16</v>
      </c>
      <c r="D136">
        <f t="shared" si="2"/>
        <v>2</v>
      </c>
    </row>
    <row r="137" spans="3:4" x14ac:dyDescent="0.25">
      <c r="C137" s="1" t="s">
        <v>16</v>
      </c>
      <c r="D137">
        <f t="shared" si="2"/>
        <v>2</v>
      </c>
    </row>
    <row r="138" spans="3:4" x14ac:dyDescent="0.25">
      <c r="C138" s="1" t="s">
        <v>16</v>
      </c>
      <c r="D138">
        <f t="shared" si="2"/>
        <v>2</v>
      </c>
    </row>
    <row r="139" spans="3:4" x14ac:dyDescent="0.25">
      <c r="C139" s="5" t="s">
        <v>16</v>
      </c>
      <c r="D139">
        <f t="shared" si="2"/>
        <v>2</v>
      </c>
    </row>
    <row r="140" spans="3:4" x14ac:dyDescent="0.25">
      <c r="C140" s="1" t="s">
        <v>137</v>
      </c>
      <c r="D140">
        <f t="shared" si="2"/>
        <v>11</v>
      </c>
    </row>
    <row r="141" spans="3:4" x14ac:dyDescent="0.25">
      <c r="C141" s="1" t="s">
        <v>367</v>
      </c>
      <c r="D141">
        <f t="shared" si="2"/>
        <v>18</v>
      </c>
    </row>
    <row r="142" spans="3:4" x14ac:dyDescent="0.25">
      <c r="C142" s="1" t="s">
        <v>26</v>
      </c>
      <c r="D142">
        <f t="shared" si="2"/>
        <v>1</v>
      </c>
    </row>
    <row r="143" spans="3:4" x14ac:dyDescent="0.25">
      <c r="C143" s="11" t="s">
        <v>26</v>
      </c>
      <c r="D143">
        <f t="shared" si="2"/>
        <v>1</v>
      </c>
    </row>
    <row r="144" spans="3:4" x14ac:dyDescent="0.25">
      <c r="C144" s="10" t="s">
        <v>26</v>
      </c>
      <c r="D144">
        <f t="shared" si="2"/>
        <v>1</v>
      </c>
    </row>
    <row r="145" spans="3:4" x14ac:dyDescent="0.25">
      <c r="C145" s="1" t="s">
        <v>16</v>
      </c>
      <c r="D145">
        <f t="shared" si="2"/>
        <v>2</v>
      </c>
    </row>
    <row r="146" spans="3:4" x14ac:dyDescent="0.25">
      <c r="C146" s="1" t="s">
        <v>16</v>
      </c>
      <c r="D146">
        <f t="shared" si="2"/>
        <v>2</v>
      </c>
    </row>
    <row r="147" spans="3:4" x14ac:dyDescent="0.25">
      <c r="C147" s="11" t="s">
        <v>137</v>
      </c>
      <c r="D147">
        <f t="shared" si="2"/>
        <v>11</v>
      </c>
    </row>
    <row r="148" spans="3:4" x14ac:dyDescent="0.25">
      <c r="C148" s="1" t="s">
        <v>137</v>
      </c>
      <c r="D148">
        <f t="shared" si="2"/>
        <v>11</v>
      </c>
    </row>
    <row r="149" spans="3:4" x14ac:dyDescent="0.25">
      <c r="C149" s="1" t="s">
        <v>137</v>
      </c>
      <c r="D149">
        <f t="shared" si="2"/>
        <v>11</v>
      </c>
    </row>
    <row r="150" spans="3:4" x14ac:dyDescent="0.25">
      <c r="C150" s="1" t="s">
        <v>137</v>
      </c>
      <c r="D150">
        <f t="shared" si="2"/>
        <v>11</v>
      </c>
    </row>
    <row r="151" spans="3:4" x14ac:dyDescent="0.25">
      <c r="C151" s="1" t="s">
        <v>356</v>
      </c>
      <c r="D151">
        <f t="shared" si="2"/>
        <v>1</v>
      </c>
    </row>
    <row r="152" spans="3:4" x14ac:dyDescent="0.25">
      <c r="C152" s="1" t="s">
        <v>16</v>
      </c>
      <c r="D152">
        <f t="shared" si="2"/>
        <v>2</v>
      </c>
    </row>
    <row r="153" spans="3:4" x14ac:dyDescent="0.25">
      <c r="C153" s="1" t="s">
        <v>137</v>
      </c>
      <c r="D153">
        <f t="shared" si="2"/>
        <v>11</v>
      </c>
    </row>
    <row r="154" spans="3:4" x14ac:dyDescent="0.25">
      <c r="C154" s="1" t="s">
        <v>137</v>
      </c>
      <c r="D154">
        <f t="shared" si="2"/>
        <v>11</v>
      </c>
    </row>
    <row r="155" spans="3:4" x14ac:dyDescent="0.25">
      <c r="C155" s="1" t="s">
        <v>137</v>
      </c>
      <c r="D155">
        <f t="shared" si="2"/>
        <v>11</v>
      </c>
    </row>
    <row r="156" spans="3:4" x14ac:dyDescent="0.25">
      <c r="C156" s="1" t="s">
        <v>40</v>
      </c>
      <c r="D156">
        <f t="shared" si="2"/>
        <v>17</v>
      </c>
    </row>
    <row r="157" spans="3:4" x14ac:dyDescent="0.25">
      <c r="C157" s="1" t="s">
        <v>26</v>
      </c>
      <c r="D157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Sheet2</vt:lpstr>
      <vt:lpstr>Sheet5</vt:lpstr>
      <vt:lpstr>Sheet4</vt:lpstr>
      <vt:lpstr>Sheet3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Maulana Malik Ibrahim</dc:creator>
  <cp:lastModifiedBy>Maulana Malik Ibrahim</cp:lastModifiedBy>
  <cp:lastPrinted>2024-10-12T03:45:51Z</cp:lastPrinted>
  <dcterms:created xsi:type="dcterms:W3CDTF">2024-08-14T01:58:07Z</dcterms:created>
  <dcterms:modified xsi:type="dcterms:W3CDTF">2024-10-15T02:14:54Z</dcterms:modified>
</cp:coreProperties>
</file>