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10365" windowHeight="5138"/>
  </bookViews>
  <sheets>
    <sheet name="上級ルール" sheetId="8" r:id="rId1"/>
    <sheet name="最新版 (4)" sheetId="7" r:id="rId2"/>
    <sheet name="最新版 (2)" sheetId="5" state="hidden" r:id="rId3"/>
    <sheet name="最新版 (3)" sheetId="6" state="hidden" r:id="rId4"/>
    <sheet name="最新版" sheetId="4" state="hidden" r:id="rId5"/>
    <sheet name="BU2" sheetId="3" state="hidden" r:id="rId6"/>
    <sheet name="Sheet1" sheetId="1" state="hidden" r:id="rId7"/>
    <sheet name="BU" sheetId="2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7" i="8" l="1"/>
  <c r="X77" i="8"/>
  <c r="V77" i="8"/>
  <c r="U77" i="8"/>
  <c r="S77" i="8"/>
  <c r="R77" i="8"/>
  <c r="P77" i="8"/>
  <c r="O77" i="8"/>
  <c r="Y76" i="8"/>
  <c r="AH38" i="8" s="1"/>
  <c r="X76" i="8"/>
  <c r="V76" i="8"/>
  <c r="U76" i="8"/>
  <c r="S76" i="8"/>
  <c r="R76" i="8"/>
  <c r="P76" i="8"/>
  <c r="Y32" i="8" s="1"/>
  <c r="O76" i="8"/>
  <c r="X29" i="8" s="1"/>
  <c r="Y74" i="8"/>
  <c r="X74" i="8"/>
  <c r="V74" i="8"/>
  <c r="U74" i="8"/>
  <c r="S74" i="8"/>
  <c r="R74" i="8"/>
  <c r="P74" i="8"/>
  <c r="O74" i="8"/>
  <c r="Y73" i="8"/>
  <c r="X73" i="8"/>
  <c r="V73" i="8"/>
  <c r="AE38" i="8" s="1"/>
  <c r="U73" i="8"/>
  <c r="AD36" i="8" s="1"/>
  <c r="S73" i="8"/>
  <c r="AB32" i="8" s="1"/>
  <c r="R73" i="8"/>
  <c r="P73" i="8"/>
  <c r="O73" i="8"/>
  <c r="Y71" i="8"/>
  <c r="X71" i="8"/>
  <c r="V71" i="8"/>
  <c r="U71" i="8"/>
  <c r="S71" i="8"/>
  <c r="R71" i="8"/>
  <c r="P71" i="8"/>
  <c r="O71" i="8"/>
  <c r="Y70" i="8"/>
  <c r="X70" i="8"/>
  <c r="V70" i="8"/>
  <c r="AE32" i="8" s="1"/>
  <c r="U70" i="8"/>
  <c r="S70" i="8"/>
  <c r="AB36" i="8" s="1"/>
  <c r="R70" i="8"/>
  <c r="P70" i="8"/>
  <c r="O70" i="8"/>
  <c r="Y68" i="8"/>
  <c r="X68" i="8"/>
  <c r="V68" i="8"/>
  <c r="U68" i="8"/>
  <c r="S68" i="8"/>
  <c r="R68" i="8"/>
  <c r="P68" i="8"/>
  <c r="O68" i="8"/>
  <c r="Y67" i="8"/>
  <c r="AH32" i="8" s="1"/>
  <c r="X67" i="8"/>
  <c r="V67" i="8"/>
  <c r="AE26" i="8" s="1"/>
  <c r="U67" i="8"/>
  <c r="S67" i="8"/>
  <c r="AB24" i="8" s="1"/>
  <c r="R67" i="8"/>
  <c r="P67" i="8"/>
  <c r="Y38" i="8" s="1"/>
  <c r="O67" i="8"/>
  <c r="C57" i="8"/>
  <c r="B57" i="8" s="1"/>
  <c r="AA51" i="8" s="1"/>
  <c r="C56" i="8"/>
  <c r="B56" i="8" s="1"/>
  <c r="AA55" i="8" s="1"/>
  <c r="C55" i="8"/>
  <c r="B55" i="8" s="1"/>
  <c r="AD51" i="8" s="1"/>
  <c r="C54" i="8"/>
  <c r="B54" i="8" s="1"/>
  <c r="AD55" i="8" s="1"/>
  <c r="C53" i="8"/>
  <c r="B53" i="8" s="1"/>
  <c r="AC51" i="8" s="1"/>
  <c r="C52" i="8"/>
  <c r="B52" i="8" s="1"/>
  <c r="AC55" i="8" s="1"/>
  <c r="C51" i="8"/>
  <c r="B51" i="8" s="1"/>
  <c r="AB51" i="8" s="1"/>
  <c r="C50" i="8"/>
  <c r="B50" i="8" s="1"/>
  <c r="AB55" i="8" s="1"/>
  <c r="C49" i="8"/>
  <c r="B49" i="8" s="1"/>
  <c r="W51" i="8" s="1"/>
  <c r="C48" i="8"/>
  <c r="B48" i="8" s="1"/>
  <c r="W55" i="8" s="1"/>
  <c r="C47" i="8"/>
  <c r="B47" i="8" s="1"/>
  <c r="Z51" i="8" s="1"/>
  <c r="C46" i="8"/>
  <c r="B46" i="8" s="1"/>
  <c r="Z55" i="8" s="1"/>
  <c r="C45" i="8"/>
  <c r="B45" i="8" s="1"/>
  <c r="Y51" i="8" s="1"/>
  <c r="C44" i="8"/>
  <c r="B44" i="8" s="1"/>
  <c r="Y55" i="8" s="1"/>
  <c r="C43" i="8"/>
  <c r="B43" i="8" s="1"/>
  <c r="X51" i="8" s="1"/>
  <c r="C42" i="8"/>
  <c r="B42" i="8" s="1"/>
  <c r="X55" i="8" s="1"/>
  <c r="AG38" i="8"/>
  <c r="AA38" i="8"/>
  <c r="AG37" i="8"/>
  <c r="AA37" i="8"/>
  <c r="AG36" i="8"/>
  <c r="AA36" i="8"/>
  <c r="AG35" i="8"/>
  <c r="AA35" i="8"/>
  <c r="AA34" i="8"/>
  <c r="AG32" i="8"/>
  <c r="AA32" i="8"/>
  <c r="AH31" i="8"/>
  <c r="AG31" i="8"/>
  <c r="AA31" i="8"/>
  <c r="AH30" i="8"/>
  <c r="AG30" i="8"/>
  <c r="AA30" i="8"/>
  <c r="AH29" i="8"/>
  <c r="AG29" i="8"/>
  <c r="AA29" i="8"/>
  <c r="AG26" i="8"/>
  <c r="AA26" i="8"/>
  <c r="AG25" i="8"/>
  <c r="AA25" i="8"/>
  <c r="AG24" i="8"/>
  <c r="AA24" i="8"/>
  <c r="AG23" i="8"/>
  <c r="AB23" i="8"/>
  <c r="AD22" i="8" l="1"/>
  <c r="M13" i="8" s="1"/>
  <c r="AA23" i="8"/>
  <c r="X31" i="8"/>
  <c r="R21" i="8"/>
  <c r="AD38" i="8"/>
  <c r="M25" i="8"/>
  <c r="S14" i="8"/>
  <c r="S18" i="8"/>
  <c r="AL9" i="8"/>
  <c r="AD28" i="8"/>
  <c r="AD34" i="8"/>
  <c r="M17" i="8"/>
  <c r="M20" i="8"/>
  <c r="AH26" i="8"/>
  <c r="M23" i="8"/>
  <c r="AA28" i="8"/>
  <c r="AB29" i="8"/>
  <c r="AB30" i="8"/>
  <c r="AB38" i="8"/>
  <c r="AN23" i="8" s="1"/>
  <c r="M21" i="8"/>
  <c r="M24" i="8"/>
  <c r="M19" i="8"/>
  <c r="AB25" i="8"/>
  <c r="AG28" i="8"/>
  <c r="AB37" i="8"/>
  <c r="M18" i="8"/>
  <c r="M22" i="8"/>
  <c r="AD25" i="8"/>
  <c r="S12" i="8"/>
  <c r="Q11" i="8"/>
  <c r="AA22" i="8"/>
  <c r="M12" i="8" s="1"/>
  <c r="AB26" i="8"/>
  <c r="AB31" i="8"/>
  <c r="AG34" i="8"/>
  <c r="AH35" i="8"/>
  <c r="R12" i="8"/>
  <c r="T11" i="8"/>
  <c r="T18" i="8"/>
  <c r="AG22" i="8"/>
  <c r="M14" i="8" s="1"/>
  <c r="I14" i="8" s="1"/>
  <c r="AH23" i="8"/>
  <c r="AH24" i="8"/>
  <c r="AH36" i="8"/>
  <c r="AH37" i="8"/>
  <c r="AH25" i="8"/>
  <c r="AB35" i="8"/>
  <c r="AD59" i="8"/>
  <c r="AD56" i="8"/>
  <c r="X59" i="8"/>
  <c r="X34" i="8"/>
  <c r="Z56" i="8"/>
  <c r="Z59" i="8"/>
  <c r="AC58" i="8"/>
  <c r="AC57" i="8"/>
  <c r="Y58" i="8"/>
  <c r="Y57" i="8"/>
  <c r="AD30" i="8"/>
  <c r="X36" i="8"/>
  <c r="AK23" i="8" s="1"/>
  <c r="X38" i="8"/>
  <c r="U14" i="8"/>
  <c r="M8" i="8" s="1"/>
  <c r="Q14" i="8"/>
  <c r="R15" i="8"/>
  <c r="S15" i="8"/>
  <c r="T14" i="8"/>
  <c r="U20" i="8"/>
  <c r="M10" i="8" s="1"/>
  <c r="Q20" i="8"/>
  <c r="T21" i="8"/>
  <c r="S21" i="8"/>
  <c r="T20" i="8"/>
  <c r="T12" i="8"/>
  <c r="S17" i="8"/>
  <c r="X22" i="8"/>
  <c r="M11" i="8" s="1"/>
  <c r="X25" i="8"/>
  <c r="AD32" i="8"/>
  <c r="AD46" i="8"/>
  <c r="Q15" i="8"/>
  <c r="T17" i="8"/>
  <c r="S20" i="8"/>
  <c r="AD23" i="8"/>
  <c r="AD24" i="8"/>
  <c r="AD26" i="8"/>
  <c r="X30" i="8"/>
  <c r="X32" i="8"/>
  <c r="AD35" i="8"/>
  <c r="AD37" i="8"/>
  <c r="AC46" i="8"/>
  <c r="AF46" i="8"/>
  <c r="W58" i="8"/>
  <c r="W56" i="8"/>
  <c r="AE51" i="8"/>
  <c r="X46" i="8" s="1"/>
  <c r="X57" i="8"/>
  <c r="AA58" i="8"/>
  <c r="Q18" i="8"/>
  <c r="R17" i="8"/>
  <c r="U17" i="8"/>
  <c r="M9" i="8" s="1"/>
  <c r="Q17" i="8"/>
  <c r="R11" i="8"/>
  <c r="R20" i="8"/>
  <c r="X28" i="8"/>
  <c r="AE55" i="8"/>
  <c r="W46" i="8" s="1"/>
  <c r="AB57" i="8"/>
  <c r="AB59" i="8"/>
  <c r="S11" i="8"/>
  <c r="U11" i="8"/>
  <c r="M7" i="8" s="1"/>
  <c r="Q12" i="8"/>
  <c r="L13" i="8"/>
  <c r="R14" i="8"/>
  <c r="T15" i="8"/>
  <c r="R18" i="8"/>
  <c r="Q21" i="8"/>
  <c r="X23" i="8"/>
  <c r="X24" i="8"/>
  <c r="X26" i="8"/>
  <c r="AD29" i="8"/>
  <c r="AK6" i="8" s="1"/>
  <c r="AD31" i="8"/>
  <c r="X35" i="8"/>
  <c r="X37" i="8"/>
  <c r="AA56" i="8"/>
  <c r="Y23" i="8"/>
  <c r="AE23" i="8"/>
  <c r="Y24" i="8"/>
  <c r="AE24" i="8"/>
  <c r="H13" i="8" s="1"/>
  <c r="Y25" i="8"/>
  <c r="AE25" i="8"/>
  <c r="Y26" i="8"/>
  <c r="Y29" i="8"/>
  <c r="AE29" i="8"/>
  <c r="Y30" i="8"/>
  <c r="AE30" i="8"/>
  <c r="Y31" i="8"/>
  <c r="AE31" i="8"/>
  <c r="Y35" i="8"/>
  <c r="AE35" i="8"/>
  <c r="Y36" i="8"/>
  <c r="AE36" i="8"/>
  <c r="Y37" i="8"/>
  <c r="AE37" i="8"/>
  <c r="Y77" i="7"/>
  <c r="X77" i="7"/>
  <c r="V77" i="7"/>
  <c r="U77" i="7"/>
  <c r="S77" i="7"/>
  <c r="R77" i="7"/>
  <c r="P77" i="7"/>
  <c r="O77" i="7"/>
  <c r="Y76" i="7"/>
  <c r="AH37" i="7" s="1"/>
  <c r="X76" i="7"/>
  <c r="AG37" i="7" s="1"/>
  <c r="V76" i="7"/>
  <c r="U76" i="7"/>
  <c r="S76" i="7"/>
  <c r="R76" i="7"/>
  <c r="P76" i="7"/>
  <c r="Y29" i="7" s="1"/>
  <c r="O76" i="7"/>
  <c r="X32" i="7" s="1"/>
  <c r="Y74" i="7"/>
  <c r="X74" i="7"/>
  <c r="V74" i="7"/>
  <c r="U74" i="7"/>
  <c r="S74" i="7"/>
  <c r="R74" i="7"/>
  <c r="P74" i="7"/>
  <c r="O74" i="7"/>
  <c r="Y73" i="7"/>
  <c r="X73" i="7"/>
  <c r="V73" i="7"/>
  <c r="AE37" i="7" s="1"/>
  <c r="U73" i="7"/>
  <c r="S73" i="7"/>
  <c r="AB32" i="7" s="1"/>
  <c r="R73" i="7"/>
  <c r="AA29" i="7" s="1"/>
  <c r="P73" i="7"/>
  <c r="O73" i="7"/>
  <c r="Y71" i="7"/>
  <c r="X71" i="7"/>
  <c r="V71" i="7"/>
  <c r="U71" i="7"/>
  <c r="S71" i="7"/>
  <c r="R71" i="7"/>
  <c r="P71" i="7"/>
  <c r="O71" i="7"/>
  <c r="Y70" i="7"/>
  <c r="X70" i="7"/>
  <c r="V70" i="7"/>
  <c r="U70" i="7"/>
  <c r="S70" i="7"/>
  <c r="AB38" i="7" s="1"/>
  <c r="R70" i="7"/>
  <c r="AA38" i="7" s="1"/>
  <c r="P70" i="7"/>
  <c r="O70" i="7"/>
  <c r="Y68" i="7"/>
  <c r="X68" i="7"/>
  <c r="V68" i="7"/>
  <c r="U68" i="7"/>
  <c r="S68" i="7"/>
  <c r="R68" i="7"/>
  <c r="P68" i="7"/>
  <c r="O68" i="7"/>
  <c r="Y67" i="7"/>
  <c r="AH32" i="7" s="1"/>
  <c r="X67" i="7"/>
  <c r="AG32" i="7" s="1"/>
  <c r="V67" i="7"/>
  <c r="U67" i="7"/>
  <c r="AD26" i="7" s="1"/>
  <c r="S67" i="7"/>
  <c r="R67" i="7"/>
  <c r="AA25" i="7" s="1"/>
  <c r="P67" i="7"/>
  <c r="Y37" i="7" s="1"/>
  <c r="O67" i="7"/>
  <c r="X38" i="7" s="1"/>
  <c r="C57" i="7"/>
  <c r="B57" i="7" s="1"/>
  <c r="AA51" i="7" s="1"/>
  <c r="C56" i="7"/>
  <c r="B56" i="7" s="1"/>
  <c r="AA55" i="7" s="1"/>
  <c r="C55" i="7"/>
  <c r="B55" i="7" s="1"/>
  <c r="AD51" i="7" s="1"/>
  <c r="C54" i="7"/>
  <c r="B54" i="7" s="1"/>
  <c r="AD55" i="7" s="1"/>
  <c r="C53" i="7"/>
  <c r="B53" i="7" s="1"/>
  <c r="AC51" i="7" s="1"/>
  <c r="C52" i="7"/>
  <c r="B52" i="7" s="1"/>
  <c r="AC55" i="7" s="1"/>
  <c r="C51" i="7"/>
  <c r="B51" i="7" s="1"/>
  <c r="AB51" i="7" s="1"/>
  <c r="C50" i="7"/>
  <c r="B50" i="7" s="1"/>
  <c r="AB55" i="7" s="1"/>
  <c r="C49" i="7"/>
  <c r="B49" i="7" s="1"/>
  <c r="W51" i="7" s="1"/>
  <c r="W58" i="7" s="1"/>
  <c r="C48" i="7"/>
  <c r="B48" i="7" s="1"/>
  <c r="W55" i="7" s="1"/>
  <c r="C47" i="7"/>
  <c r="B47" i="7" s="1"/>
  <c r="Z51" i="7" s="1"/>
  <c r="C46" i="7"/>
  <c r="B46" i="7" s="1"/>
  <c r="Z55" i="7" s="1"/>
  <c r="C45" i="7"/>
  <c r="B45" i="7" s="1"/>
  <c r="Y51" i="7" s="1"/>
  <c r="C44" i="7"/>
  <c r="B44" i="7" s="1"/>
  <c r="Y55" i="7" s="1"/>
  <c r="C43" i="7"/>
  <c r="B43" i="7" s="1"/>
  <c r="X51" i="7" s="1"/>
  <c r="C42" i="7"/>
  <c r="B42" i="7" s="1"/>
  <c r="X55" i="7" s="1"/>
  <c r="AH38" i="7"/>
  <c r="AG38" i="7"/>
  <c r="AE38" i="7"/>
  <c r="AB37" i="7"/>
  <c r="AH36" i="7"/>
  <c r="AG36" i="7"/>
  <c r="AH35" i="7"/>
  <c r="AG35" i="7"/>
  <c r="AA31" i="7"/>
  <c r="AK8" i="8" l="1"/>
  <c r="J13" i="8"/>
  <c r="I13" i="8"/>
  <c r="G13" i="8"/>
  <c r="F13" i="8"/>
  <c r="K13" i="8"/>
  <c r="E13" i="8"/>
  <c r="E12" i="8"/>
  <c r="E21" i="8"/>
  <c r="I21" i="8"/>
  <c r="F21" i="8"/>
  <c r="J21" i="8"/>
  <c r="H21" i="8"/>
  <c r="L21" i="8"/>
  <c r="G21" i="8"/>
  <c r="K21" i="8"/>
  <c r="F17" i="8"/>
  <c r="I17" i="8"/>
  <c r="E17" i="8"/>
  <c r="J17" i="8"/>
  <c r="H17" i="8"/>
  <c r="L17" i="8"/>
  <c r="G17" i="8"/>
  <c r="K17" i="8"/>
  <c r="F24" i="8"/>
  <c r="I24" i="8"/>
  <c r="E24" i="8"/>
  <c r="J24" i="8"/>
  <c r="H24" i="8"/>
  <c r="L24" i="8"/>
  <c r="G24" i="8"/>
  <c r="K24" i="8"/>
  <c r="AM23" i="8"/>
  <c r="F22" i="8"/>
  <c r="J22" i="8"/>
  <c r="G22" i="8"/>
  <c r="K22" i="8"/>
  <c r="I22" i="8"/>
  <c r="E22" i="8"/>
  <c r="H22" i="8"/>
  <c r="L22" i="8"/>
  <c r="F18" i="8"/>
  <c r="J18" i="8"/>
  <c r="G18" i="8"/>
  <c r="K18" i="8"/>
  <c r="I18" i="8"/>
  <c r="E18" i="8"/>
  <c r="H18" i="8"/>
  <c r="L18" i="8"/>
  <c r="E25" i="8"/>
  <c r="I25" i="8"/>
  <c r="F25" i="8"/>
  <c r="J25" i="8"/>
  <c r="H25" i="8"/>
  <c r="L25" i="8"/>
  <c r="G25" i="8"/>
  <c r="K25" i="8"/>
  <c r="E20" i="8"/>
  <c r="I20" i="8"/>
  <c r="F20" i="8"/>
  <c r="J20" i="8"/>
  <c r="H20" i="8"/>
  <c r="L20" i="8"/>
  <c r="G20" i="8"/>
  <c r="K20" i="8"/>
  <c r="E23" i="8"/>
  <c r="I23" i="8"/>
  <c r="F23" i="8"/>
  <c r="J23" i="8"/>
  <c r="G23" i="8"/>
  <c r="K23" i="8"/>
  <c r="H23" i="8"/>
  <c r="L23" i="8"/>
  <c r="F12" i="8"/>
  <c r="H19" i="8"/>
  <c r="L19" i="8"/>
  <c r="E19" i="8"/>
  <c r="I19" i="8"/>
  <c r="F19" i="8"/>
  <c r="J19" i="8"/>
  <c r="G19" i="8"/>
  <c r="K19" i="8"/>
  <c r="AO22" i="8"/>
  <c r="M15" i="8" s="1"/>
  <c r="F15" i="8" s="1"/>
  <c r="L12" i="8"/>
  <c r="H14" i="8"/>
  <c r="AE59" i="8"/>
  <c r="Y46" i="8" s="1"/>
  <c r="H12" i="8"/>
  <c r="J12" i="8"/>
  <c r="G12" i="8"/>
  <c r="K12" i="8"/>
  <c r="I12" i="8"/>
  <c r="AK5" i="8"/>
  <c r="M16" i="8" s="1"/>
  <c r="L16" i="8" s="1"/>
  <c r="AK9" i="8"/>
  <c r="L14" i="8"/>
  <c r="G14" i="8"/>
  <c r="E14" i="8"/>
  <c r="J14" i="8"/>
  <c r="K14" i="8"/>
  <c r="F14" i="8"/>
  <c r="AE58" i="8"/>
  <c r="Z46" i="8" s="1"/>
  <c r="AM22" i="8"/>
  <c r="AB36" i="7"/>
  <c r="AB35" i="7"/>
  <c r="L8" i="8"/>
  <c r="H8" i="8"/>
  <c r="K8" i="8"/>
  <c r="F8" i="8"/>
  <c r="I8" i="8"/>
  <c r="G8" i="8"/>
  <c r="J8" i="8"/>
  <c r="E8" i="8"/>
  <c r="AN22" i="8"/>
  <c r="AL22" i="8"/>
  <c r="AL7" i="8"/>
  <c r="AK22" i="8"/>
  <c r="K7" i="8"/>
  <c r="G7" i="8"/>
  <c r="L7" i="8"/>
  <c r="F7" i="8"/>
  <c r="J7" i="8"/>
  <c r="I7" i="8"/>
  <c r="H7" i="8"/>
  <c r="E7" i="8"/>
  <c r="AE57" i="8"/>
  <c r="AA46" i="8" s="1"/>
  <c r="I11" i="8"/>
  <c r="E11" i="8"/>
  <c r="L11" i="8"/>
  <c r="G11" i="8"/>
  <c r="K11" i="8"/>
  <c r="H11" i="8"/>
  <c r="F11" i="8"/>
  <c r="J11" i="8"/>
  <c r="AK7" i="8"/>
  <c r="AL23" i="8"/>
  <c r="AL8" i="8"/>
  <c r="AL6" i="8"/>
  <c r="I9" i="8"/>
  <c r="E9" i="8"/>
  <c r="K9" i="8"/>
  <c r="F9" i="8"/>
  <c r="H9" i="8"/>
  <c r="L9" i="8"/>
  <c r="G9" i="8"/>
  <c r="J9" i="8"/>
  <c r="AE56" i="8"/>
  <c r="AB46" i="8" s="1"/>
  <c r="J10" i="8"/>
  <c r="F10" i="8"/>
  <c r="K10" i="8"/>
  <c r="E10" i="8"/>
  <c r="L10" i="8"/>
  <c r="G10" i="8"/>
  <c r="I10" i="8"/>
  <c r="H10" i="8"/>
  <c r="S21" i="7"/>
  <c r="AH24" i="7"/>
  <c r="AH31" i="7"/>
  <c r="AH26" i="7"/>
  <c r="AH29" i="7"/>
  <c r="AE32" i="7"/>
  <c r="AA32" i="7"/>
  <c r="AG23" i="7"/>
  <c r="AA30" i="7"/>
  <c r="AA34" i="7"/>
  <c r="AG31" i="7"/>
  <c r="AG34" i="7"/>
  <c r="AG24" i="7"/>
  <c r="AA35" i="7"/>
  <c r="AA36" i="7"/>
  <c r="AA37" i="7"/>
  <c r="AG26" i="7"/>
  <c r="AG30" i="7"/>
  <c r="AG22" i="7"/>
  <c r="M14" i="7" s="1"/>
  <c r="AG25" i="7"/>
  <c r="I14" i="7" s="1"/>
  <c r="AG29" i="7"/>
  <c r="AA23" i="7"/>
  <c r="AE26" i="7"/>
  <c r="Y31" i="7"/>
  <c r="T21" i="7"/>
  <c r="Y30" i="7"/>
  <c r="AE36" i="7"/>
  <c r="AA26" i="7"/>
  <c r="AA24" i="7"/>
  <c r="AE24" i="7"/>
  <c r="AE25" i="7"/>
  <c r="AE23" i="7"/>
  <c r="T20" i="7"/>
  <c r="AE29" i="7"/>
  <c r="Y32" i="7"/>
  <c r="Y36" i="7"/>
  <c r="Y38" i="7"/>
  <c r="AN23" i="7" s="1"/>
  <c r="Y23" i="7"/>
  <c r="Y24" i="7"/>
  <c r="Y25" i="7"/>
  <c r="Y26" i="7"/>
  <c r="AE30" i="7"/>
  <c r="AE31" i="7"/>
  <c r="AE35" i="7"/>
  <c r="Y35" i="7"/>
  <c r="T11" i="7"/>
  <c r="Q15" i="7"/>
  <c r="AD28" i="7"/>
  <c r="S14" i="7"/>
  <c r="AD34" i="7"/>
  <c r="S20" i="7"/>
  <c r="R15" i="7"/>
  <c r="R20" i="7"/>
  <c r="U11" i="7"/>
  <c r="M7" i="7" s="1"/>
  <c r="T12" i="7"/>
  <c r="S11" i="7"/>
  <c r="U17" i="7"/>
  <c r="M9" i="7" s="1"/>
  <c r="S18" i="7"/>
  <c r="AA28" i="7"/>
  <c r="AB31" i="7"/>
  <c r="Q18" i="7"/>
  <c r="AH23" i="7"/>
  <c r="AH25" i="7"/>
  <c r="AG28" i="7"/>
  <c r="AH30" i="7"/>
  <c r="R17" i="7"/>
  <c r="AB24" i="7"/>
  <c r="AB26" i="7"/>
  <c r="AB29" i="7"/>
  <c r="AA22" i="7"/>
  <c r="M12" i="7" s="1"/>
  <c r="E12" i="7" s="1"/>
  <c r="AB23" i="7"/>
  <c r="AB25" i="7"/>
  <c r="AB30" i="7"/>
  <c r="R18" i="7"/>
  <c r="Q17" i="7"/>
  <c r="Q14" i="7"/>
  <c r="AD22" i="7"/>
  <c r="M13" i="7" s="1"/>
  <c r="J13" i="7" s="1"/>
  <c r="U14" i="7"/>
  <c r="M8" i="7" s="1"/>
  <c r="Q11" i="7"/>
  <c r="R14" i="7"/>
  <c r="S15" i="7"/>
  <c r="J8" i="7" s="1"/>
  <c r="S17" i="7"/>
  <c r="U20" i="7"/>
  <c r="M10" i="7" s="1"/>
  <c r="R12" i="7"/>
  <c r="T18" i="7"/>
  <c r="X22" i="7"/>
  <c r="M11" i="7" s="1"/>
  <c r="R11" i="7"/>
  <c r="S12" i="7"/>
  <c r="T14" i="7"/>
  <c r="T15" i="7"/>
  <c r="Q20" i="7"/>
  <c r="Q21" i="7"/>
  <c r="AL9" i="7"/>
  <c r="AF46" i="7"/>
  <c r="W56" i="7"/>
  <c r="AE51" i="7"/>
  <c r="X46" i="7" s="1"/>
  <c r="AC46" i="7"/>
  <c r="AN22" i="7"/>
  <c r="Y58" i="7"/>
  <c r="Y57" i="7"/>
  <c r="AE55" i="7"/>
  <c r="W46" i="7" s="1"/>
  <c r="AD59" i="7"/>
  <c r="X59" i="7"/>
  <c r="X57" i="7"/>
  <c r="Z56" i="7"/>
  <c r="Z59" i="7"/>
  <c r="AB57" i="7"/>
  <c r="AB59" i="7"/>
  <c r="AC58" i="7"/>
  <c r="AC57" i="7"/>
  <c r="AD46" i="7"/>
  <c r="AA58" i="7"/>
  <c r="AA56" i="7"/>
  <c r="Q12" i="7"/>
  <c r="T17" i="7"/>
  <c r="R21" i="7"/>
  <c r="X23" i="7"/>
  <c r="AD23" i="7"/>
  <c r="X24" i="7"/>
  <c r="AD24" i="7"/>
  <c r="X25" i="7"/>
  <c r="AD25" i="7"/>
  <c r="X26" i="7"/>
  <c r="X28" i="7"/>
  <c r="X29" i="7"/>
  <c r="AD29" i="7"/>
  <c r="X30" i="7"/>
  <c r="AD30" i="7"/>
  <c r="X31" i="7"/>
  <c r="AD31" i="7"/>
  <c r="AD32" i="7"/>
  <c r="AK9" i="7" s="1"/>
  <c r="X34" i="7"/>
  <c r="X35" i="7"/>
  <c r="AD35" i="7"/>
  <c r="X36" i="7"/>
  <c r="AD36" i="7"/>
  <c r="X37" i="7"/>
  <c r="AD37" i="7"/>
  <c r="AD38" i="7"/>
  <c r="AM23" i="7" s="1"/>
  <c r="AD56" i="7"/>
  <c r="Y77" i="6"/>
  <c r="X77" i="6"/>
  <c r="V77" i="6"/>
  <c r="U77" i="6"/>
  <c r="S77" i="6"/>
  <c r="R77" i="6"/>
  <c r="P77" i="6"/>
  <c r="O77" i="6"/>
  <c r="S20" i="6" s="1"/>
  <c r="Y76" i="6"/>
  <c r="X76" i="6"/>
  <c r="V76" i="6"/>
  <c r="U76" i="6"/>
  <c r="S76" i="6"/>
  <c r="R76" i="6"/>
  <c r="P76" i="6"/>
  <c r="O76" i="6"/>
  <c r="X32" i="6" s="1"/>
  <c r="Y74" i="6"/>
  <c r="X74" i="6"/>
  <c r="V74" i="6"/>
  <c r="U74" i="6"/>
  <c r="S74" i="6"/>
  <c r="R74" i="6"/>
  <c r="P74" i="6"/>
  <c r="O74" i="6"/>
  <c r="S18" i="6" s="1"/>
  <c r="Y73" i="6"/>
  <c r="X73" i="6"/>
  <c r="V73" i="6"/>
  <c r="U73" i="6"/>
  <c r="AD34" i="6" s="1"/>
  <c r="S73" i="6"/>
  <c r="R73" i="6"/>
  <c r="P73" i="6"/>
  <c r="O73" i="6"/>
  <c r="Y71" i="6"/>
  <c r="X71" i="6"/>
  <c r="V71" i="6"/>
  <c r="U71" i="6"/>
  <c r="S71" i="6"/>
  <c r="R71" i="6"/>
  <c r="P71" i="6"/>
  <c r="O71" i="6"/>
  <c r="S14" i="6" s="1"/>
  <c r="Y70" i="6"/>
  <c r="X70" i="6"/>
  <c r="V70" i="6"/>
  <c r="U70" i="6"/>
  <c r="AD28" i="6" s="1"/>
  <c r="S70" i="6"/>
  <c r="R70" i="6"/>
  <c r="P70" i="6"/>
  <c r="O70" i="6"/>
  <c r="Q15" i="6" s="1"/>
  <c r="Y68" i="6"/>
  <c r="X68" i="6"/>
  <c r="V68" i="6"/>
  <c r="U68" i="6"/>
  <c r="S68" i="6"/>
  <c r="R68" i="6"/>
  <c r="P68" i="6"/>
  <c r="O68" i="6"/>
  <c r="S11" i="6" s="1"/>
  <c r="Y67" i="6"/>
  <c r="X67" i="6"/>
  <c r="V67" i="6"/>
  <c r="U67" i="6"/>
  <c r="AD26" i="6" s="1"/>
  <c r="S67" i="6"/>
  <c r="R67" i="6"/>
  <c r="P67" i="6"/>
  <c r="O67" i="6"/>
  <c r="X38" i="6" s="1"/>
  <c r="C57" i="6"/>
  <c r="B57" i="6" s="1"/>
  <c r="AA51" i="6" s="1"/>
  <c r="C56" i="6"/>
  <c r="B56" i="6"/>
  <c r="AA55" i="6" s="1"/>
  <c r="AB55" i="6"/>
  <c r="C55" i="6"/>
  <c r="B55" i="6"/>
  <c r="C54" i="6"/>
  <c r="B54" i="6" s="1"/>
  <c r="AD55" i="6" s="1"/>
  <c r="C53" i="6"/>
  <c r="B53" i="6" s="1"/>
  <c r="AC51" i="6" s="1"/>
  <c r="C52" i="6"/>
  <c r="B52" i="6" s="1"/>
  <c r="AC55" i="6" s="1"/>
  <c r="AD51" i="6"/>
  <c r="AD59" i="6" s="1"/>
  <c r="C51" i="6"/>
  <c r="B51" i="6"/>
  <c r="AB51" i="6" s="1"/>
  <c r="C50" i="6"/>
  <c r="B50" i="6"/>
  <c r="C49" i="6"/>
  <c r="B49" i="6"/>
  <c r="W51" i="6" s="1"/>
  <c r="C48" i="6"/>
  <c r="B48" i="6"/>
  <c r="W55" i="6" s="1"/>
  <c r="AE55" i="6" s="1"/>
  <c r="W46" i="6" s="1"/>
  <c r="C47" i="6"/>
  <c r="B47" i="6"/>
  <c r="Z51" i="6" s="1"/>
  <c r="C46" i="6"/>
  <c r="B46" i="6"/>
  <c r="Z55" i="6" s="1"/>
  <c r="C45" i="6"/>
  <c r="B45" i="6" s="1"/>
  <c r="Y51" i="6" s="1"/>
  <c r="C44" i="6"/>
  <c r="B44" i="6" s="1"/>
  <c r="Y55" i="6" s="1"/>
  <c r="C43" i="6"/>
  <c r="B43" i="6" s="1"/>
  <c r="X51" i="6" s="1"/>
  <c r="C42" i="6"/>
  <c r="B42" i="6" s="1"/>
  <c r="X55" i="6" s="1"/>
  <c r="AH38" i="6"/>
  <c r="AG38" i="6"/>
  <c r="AE38" i="6"/>
  <c r="AB38" i="6"/>
  <c r="AA38" i="6"/>
  <c r="Y38" i="6"/>
  <c r="AH37" i="6"/>
  <c r="AG37" i="6"/>
  <c r="AE37" i="6"/>
  <c r="AB37" i="6"/>
  <c r="AA37" i="6"/>
  <c r="Y37" i="6"/>
  <c r="AH36" i="6"/>
  <c r="AG36" i="6"/>
  <c r="AE36" i="6"/>
  <c r="AB36" i="6"/>
  <c r="AA36" i="6"/>
  <c r="Y36" i="6"/>
  <c r="AH35" i="6"/>
  <c r="AG35" i="6"/>
  <c r="AE35" i="6"/>
  <c r="AB35" i="6"/>
  <c r="AA35" i="6"/>
  <c r="Y35" i="6"/>
  <c r="AG34" i="6"/>
  <c r="AA34" i="6"/>
  <c r="AH32" i="6"/>
  <c r="AL9" i="6" s="1"/>
  <c r="AG32" i="6"/>
  <c r="AE32" i="6"/>
  <c r="AB32" i="6"/>
  <c r="AA32" i="6"/>
  <c r="Y32" i="6"/>
  <c r="AH31" i="6"/>
  <c r="AG31" i="6"/>
  <c r="AE31" i="6"/>
  <c r="AB31" i="6"/>
  <c r="AA31" i="6"/>
  <c r="Y31" i="6"/>
  <c r="AH30" i="6"/>
  <c r="AG30" i="6"/>
  <c r="AE30" i="6"/>
  <c r="AB30" i="6"/>
  <c r="AA30" i="6"/>
  <c r="Y30" i="6"/>
  <c r="AH29" i="6"/>
  <c r="AG29" i="6"/>
  <c r="AE29" i="6"/>
  <c r="AB29" i="6"/>
  <c r="AA29" i="6"/>
  <c r="Y29" i="6"/>
  <c r="AG28" i="6"/>
  <c r="AA28" i="6"/>
  <c r="AH26" i="6"/>
  <c r="AG26" i="6"/>
  <c r="AE26" i="6"/>
  <c r="AB26" i="6"/>
  <c r="AA26" i="6"/>
  <c r="Y26" i="6"/>
  <c r="AH25" i="6"/>
  <c r="AG25" i="6"/>
  <c r="AE25" i="6"/>
  <c r="AB25" i="6"/>
  <c r="AA25" i="6"/>
  <c r="Y25" i="6"/>
  <c r="AH24" i="6"/>
  <c r="AG24" i="6"/>
  <c r="AE24" i="6"/>
  <c r="AB24" i="6"/>
  <c r="AA24" i="6"/>
  <c r="Y24" i="6"/>
  <c r="AN23" i="6"/>
  <c r="AH23" i="6"/>
  <c r="AG23" i="6"/>
  <c r="AE23" i="6"/>
  <c r="AB23" i="6"/>
  <c r="H12" i="6" s="1"/>
  <c r="AA23" i="6"/>
  <c r="Y23" i="6"/>
  <c r="AG22" i="6"/>
  <c r="AD22" i="6"/>
  <c r="M13" i="6" s="1"/>
  <c r="K13" i="6" s="1"/>
  <c r="AA22" i="6"/>
  <c r="X22" i="6"/>
  <c r="M11" i="6" s="1"/>
  <c r="T21" i="6"/>
  <c r="S21" i="6"/>
  <c r="Q21" i="6"/>
  <c r="U20" i="6"/>
  <c r="M10" i="6" s="1"/>
  <c r="T20" i="6"/>
  <c r="R20" i="6"/>
  <c r="Q20" i="6"/>
  <c r="T18" i="6"/>
  <c r="R18" i="6"/>
  <c r="Q18" i="6"/>
  <c r="U17" i="6"/>
  <c r="S17" i="6"/>
  <c r="I9" i="6" s="1"/>
  <c r="R17" i="6"/>
  <c r="Q17" i="6"/>
  <c r="T15" i="6"/>
  <c r="S15" i="6"/>
  <c r="R15" i="6"/>
  <c r="U14" i="6"/>
  <c r="T14" i="6"/>
  <c r="R14" i="6"/>
  <c r="Q14" i="6"/>
  <c r="M14" i="6"/>
  <c r="K14" i="6"/>
  <c r="J14" i="6"/>
  <c r="I14" i="6"/>
  <c r="G14" i="6"/>
  <c r="F14" i="6"/>
  <c r="E14" i="6"/>
  <c r="L13" i="6"/>
  <c r="J13" i="6"/>
  <c r="H13" i="6"/>
  <c r="G13" i="6"/>
  <c r="T12" i="6"/>
  <c r="S12" i="6"/>
  <c r="R12" i="6"/>
  <c r="M12" i="6"/>
  <c r="L12" i="6"/>
  <c r="K12" i="6"/>
  <c r="I12" i="6"/>
  <c r="G12" i="6"/>
  <c r="E12" i="6"/>
  <c r="U11" i="6"/>
  <c r="M7" i="6" s="1"/>
  <c r="T11" i="6"/>
  <c r="R11" i="6"/>
  <c r="Q11" i="6"/>
  <c r="M9" i="6"/>
  <c r="J9" i="6" s="1"/>
  <c r="G9" i="6"/>
  <c r="F9" i="6"/>
  <c r="M8" i="6"/>
  <c r="J8" i="6" s="1"/>
  <c r="L8" i="6"/>
  <c r="I8" i="6"/>
  <c r="H8" i="6"/>
  <c r="F8" i="6"/>
  <c r="AL7" i="6"/>
  <c r="AL6" i="6"/>
  <c r="G15" i="8" l="1"/>
  <c r="I15" i="8"/>
  <c r="L15" i="8"/>
  <c r="AD45" i="8" s="1"/>
  <c r="L58" i="8" s="1"/>
  <c r="F16" i="8"/>
  <c r="X45" i="8" s="1"/>
  <c r="F58" i="8" s="1"/>
  <c r="K15" i="8"/>
  <c r="J15" i="8"/>
  <c r="E15" i="8"/>
  <c r="H15" i="8"/>
  <c r="I16" i="8"/>
  <c r="E16" i="8"/>
  <c r="J16" i="8"/>
  <c r="H16" i="8"/>
  <c r="G16" i="8"/>
  <c r="K16" i="8"/>
  <c r="L10" i="7"/>
  <c r="J10" i="7"/>
  <c r="F14" i="7"/>
  <c r="L14" i="7"/>
  <c r="AL6" i="7"/>
  <c r="AL7" i="7"/>
  <c r="K14" i="7"/>
  <c r="J14" i="7"/>
  <c r="G14" i="7"/>
  <c r="AO22" i="7"/>
  <c r="M15" i="7" s="1"/>
  <c r="K15" i="7" s="1"/>
  <c r="K7" i="7"/>
  <c r="E14" i="7"/>
  <c r="H14" i="7"/>
  <c r="F9" i="7"/>
  <c r="K9" i="7"/>
  <c r="I9" i="7"/>
  <c r="E9" i="7"/>
  <c r="L9" i="7"/>
  <c r="H9" i="7"/>
  <c r="G9" i="7"/>
  <c r="I13" i="7"/>
  <c r="E13" i="7"/>
  <c r="F13" i="7"/>
  <c r="H13" i="7"/>
  <c r="AL8" i="7"/>
  <c r="AL23" i="7"/>
  <c r="F7" i="7"/>
  <c r="H11" i="7"/>
  <c r="L7" i="7"/>
  <c r="AL22" i="7"/>
  <c r="F8" i="7"/>
  <c r="J9" i="7"/>
  <c r="K12" i="7"/>
  <c r="I12" i="7"/>
  <c r="J7" i="7"/>
  <c r="H7" i="7"/>
  <c r="G7" i="7"/>
  <c r="E7" i="7"/>
  <c r="I7" i="7"/>
  <c r="G12" i="7"/>
  <c r="H12" i="7"/>
  <c r="J11" i="7"/>
  <c r="F11" i="7"/>
  <c r="L12" i="7"/>
  <c r="F12" i="7"/>
  <c r="AK5" i="7"/>
  <c r="M16" i="7" s="1"/>
  <c r="J12" i="7"/>
  <c r="I10" i="7"/>
  <c r="H10" i="7"/>
  <c r="K10" i="7"/>
  <c r="G10" i="7"/>
  <c r="F10" i="7"/>
  <c r="E10" i="7"/>
  <c r="K8" i="7"/>
  <c r="G8" i="7"/>
  <c r="I8" i="7"/>
  <c r="L8" i="7"/>
  <c r="E8" i="7"/>
  <c r="H8" i="7"/>
  <c r="K13" i="7"/>
  <c r="G13" i="7"/>
  <c r="L13" i="7"/>
  <c r="K11" i="7"/>
  <c r="AK23" i="7"/>
  <c r="AK7" i="7"/>
  <c r="L11" i="7"/>
  <c r="I11" i="7"/>
  <c r="E11" i="7"/>
  <c r="G11" i="7"/>
  <c r="J15" i="7"/>
  <c r="AE57" i="7"/>
  <c r="AA46" i="7" s="1"/>
  <c r="AM22" i="7"/>
  <c r="AK8" i="7"/>
  <c r="AK6" i="7"/>
  <c r="AE59" i="7"/>
  <c r="Y46" i="7" s="1"/>
  <c r="AE56" i="7"/>
  <c r="AB46" i="7" s="1"/>
  <c r="AK22" i="7"/>
  <c r="AE58" i="7"/>
  <c r="Z46" i="7" s="1"/>
  <c r="J7" i="6"/>
  <c r="H7" i="6"/>
  <c r="I7" i="6"/>
  <c r="L7" i="6"/>
  <c r="G7" i="6"/>
  <c r="K7" i="6"/>
  <c r="E7" i="6"/>
  <c r="L11" i="6"/>
  <c r="H11" i="6"/>
  <c r="G11" i="6"/>
  <c r="K11" i="6"/>
  <c r="I10" i="6"/>
  <c r="E10" i="6"/>
  <c r="X59" i="6"/>
  <c r="AE59" i="6" s="1"/>
  <c r="Y46" i="6" s="1"/>
  <c r="X57" i="6"/>
  <c r="Z56" i="6"/>
  <c r="Z59" i="6"/>
  <c r="AF46" i="6"/>
  <c r="W58" i="6"/>
  <c r="W56" i="6"/>
  <c r="AE51" i="6"/>
  <c r="X46" i="6" s="1"/>
  <c r="AC46" i="6"/>
  <c r="AB57" i="6"/>
  <c r="AB59" i="6"/>
  <c r="AC58" i="6"/>
  <c r="AC57" i="6"/>
  <c r="E8" i="6"/>
  <c r="E9" i="6"/>
  <c r="J10" i="6"/>
  <c r="J12" i="6"/>
  <c r="F12" i="6"/>
  <c r="L14" i="6"/>
  <c r="H14" i="6"/>
  <c r="AL8" i="6"/>
  <c r="AN22" i="6"/>
  <c r="F10" i="6"/>
  <c r="K10" i="6"/>
  <c r="Y58" i="6"/>
  <c r="Y57" i="6"/>
  <c r="K8" i="6"/>
  <c r="G8" i="6"/>
  <c r="L9" i="6"/>
  <c r="H9" i="6"/>
  <c r="G10" i="6"/>
  <c r="L10" i="6"/>
  <c r="AL22" i="6"/>
  <c r="AL23" i="6"/>
  <c r="AD46" i="6"/>
  <c r="AA58" i="6"/>
  <c r="AA56" i="6"/>
  <c r="Q12" i="6"/>
  <c r="F7" i="6" s="1"/>
  <c r="T17" i="6"/>
  <c r="K9" i="6" s="1"/>
  <c r="R21" i="6"/>
  <c r="H10" i="6" s="1"/>
  <c r="X23" i="6"/>
  <c r="E11" i="6" s="1"/>
  <c r="AD23" i="6"/>
  <c r="E13" i="6" s="1"/>
  <c r="X24" i="6"/>
  <c r="F11" i="6" s="1"/>
  <c r="AD24" i="6"/>
  <c r="F13" i="6" s="1"/>
  <c r="X25" i="6"/>
  <c r="I11" i="6" s="1"/>
  <c r="AD25" i="6"/>
  <c r="I13" i="6" s="1"/>
  <c r="X26" i="6"/>
  <c r="J11" i="6" s="1"/>
  <c r="X28" i="6"/>
  <c r="AK5" i="6" s="1"/>
  <c r="M16" i="6" s="1"/>
  <c r="X29" i="6"/>
  <c r="AD29" i="6"/>
  <c r="X30" i="6"/>
  <c r="AK7" i="6" s="1"/>
  <c r="AD30" i="6"/>
  <c r="X31" i="6"/>
  <c r="AD31" i="6"/>
  <c r="AD32" i="6"/>
  <c r="AK9" i="6" s="1"/>
  <c r="X34" i="6"/>
  <c r="AO22" i="6" s="1"/>
  <c r="M15" i="6" s="1"/>
  <c r="X35" i="6"/>
  <c r="AD35" i="6"/>
  <c r="X36" i="6"/>
  <c r="AK23" i="6" s="1"/>
  <c r="AD36" i="6"/>
  <c r="X37" i="6"/>
  <c r="AD37" i="6"/>
  <c r="AD38" i="6"/>
  <c r="AM23" i="6" s="1"/>
  <c r="AD56" i="6"/>
  <c r="O67" i="5"/>
  <c r="P67" i="5"/>
  <c r="R67" i="5"/>
  <c r="S67" i="5"/>
  <c r="U67" i="5"/>
  <c r="V67" i="5"/>
  <c r="O68" i="5"/>
  <c r="P68" i="5"/>
  <c r="R68" i="5"/>
  <c r="S68" i="5"/>
  <c r="U68" i="5"/>
  <c r="V68" i="5"/>
  <c r="O70" i="5"/>
  <c r="P70" i="5"/>
  <c r="R70" i="5"/>
  <c r="S70" i="5"/>
  <c r="U70" i="5"/>
  <c r="V70" i="5"/>
  <c r="O71" i="5"/>
  <c r="P71" i="5"/>
  <c r="R71" i="5"/>
  <c r="S71" i="5"/>
  <c r="U71" i="5"/>
  <c r="V71" i="5"/>
  <c r="O73" i="5"/>
  <c r="P73" i="5"/>
  <c r="R73" i="5"/>
  <c r="S73" i="5"/>
  <c r="U73" i="5"/>
  <c r="V73" i="5"/>
  <c r="O74" i="5"/>
  <c r="P74" i="5"/>
  <c r="R74" i="5"/>
  <c r="S74" i="5"/>
  <c r="U74" i="5"/>
  <c r="V74" i="5"/>
  <c r="O76" i="5"/>
  <c r="P76" i="5"/>
  <c r="R76" i="5"/>
  <c r="S76" i="5"/>
  <c r="U76" i="5"/>
  <c r="V76" i="5"/>
  <c r="O77" i="5"/>
  <c r="P77" i="5"/>
  <c r="R77" i="5"/>
  <c r="S77" i="5"/>
  <c r="U77" i="5"/>
  <c r="V77" i="5"/>
  <c r="C50" i="5"/>
  <c r="B50" i="5" s="1"/>
  <c r="AB55" i="5" s="1"/>
  <c r="C47" i="5"/>
  <c r="B47" i="5" s="1"/>
  <c r="Z51" i="5" s="1"/>
  <c r="C43" i="5"/>
  <c r="B43" i="5" s="1"/>
  <c r="X51" i="5" s="1"/>
  <c r="C44" i="5"/>
  <c r="B44" i="5" s="1"/>
  <c r="Y55" i="5" s="1"/>
  <c r="C45" i="5"/>
  <c r="B45" i="5" s="1"/>
  <c r="Y51" i="5" s="1"/>
  <c r="C46" i="5"/>
  <c r="B46" i="5" s="1"/>
  <c r="Z55" i="5" s="1"/>
  <c r="C48" i="5"/>
  <c r="B48" i="5" s="1"/>
  <c r="W55" i="5" s="1"/>
  <c r="C49" i="5"/>
  <c r="B49" i="5" s="1"/>
  <c r="W51" i="5" s="1"/>
  <c r="C51" i="5"/>
  <c r="B51" i="5" s="1"/>
  <c r="AB51" i="5" s="1"/>
  <c r="C52" i="5"/>
  <c r="B52" i="5" s="1"/>
  <c r="AC55" i="5" s="1"/>
  <c r="C53" i="5"/>
  <c r="B53" i="5" s="1"/>
  <c r="AC51" i="5" s="1"/>
  <c r="C54" i="5"/>
  <c r="B54" i="5" s="1"/>
  <c r="AD55" i="5" s="1"/>
  <c r="C55" i="5"/>
  <c r="B55" i="5" s="1"/>
  <c r="AD51" i="5" s="1"/>
  <c r="C56" i="5"/>
  <c r="B56" i="5" s="1"/>
  <c r="AA55" i="5" s="1"/>
  <c r="C57" i="5"/>
  <c r="B57" i="5" s="1"/>
  <c r="AA51" i="5" s="1"/>
  <c r="C42" i="5"/>
  <c r="B42" i="5" s="1"/>
  <c r="X55" i="5" s="1"/>
  <c r="Y77" i="5"/>
  <c r="X77" i="5"/>
  <c r="Y76" i="5"/>
  <c r="X76" i="5"/>
  <c r="Y74" i="5"/>
  <c r="X74" i="5"/>
  <c r="Y73" i="5"/>
  <c r="X73" i="5"/>
  <c r="Y71" i="5"/>
  <c r="X71" i="5"/>
  <c r="Y70" i="5"/>
  <c r="X70" i="5"/>
  <c r="Y68" i="5"/>
  <c r="X68" i="5"/>
  <c r="Y67" i="5"/>
  <c r="X67" i="5"/>
  <c r="C42" i="4"/>
  <c r="B42" i="4" s="1"/>
  <c r="C48" i="4"/>
  <c r="B48" i="4" s="1"/>
  <c r="Y57" i="4"/>
  <c r="X57" i="4"/>
  <c r="V57" i="4"/>
  <c r="U57" i="4"/>
  <c r="S57" i="4"/>
  <c r="R57" i="4"/>
  <c r="P57" i="4"/>
  <c r="O57" i="4"/>
  <c r="X32" i="4" s="1"/>
  <c r="C57" i="4"/>
  <c r="B57" i="4" s="1"/>
  <c r="Y56" i="4"/>
  <c r="AH38" i="4" s="1"/>
  <c r="X56" i="4"/>
  <c r="V56" i="4"/>
  <c r="U56" i="4"/>
  <c r="S56" i="4"/>
  <c r="R56" i="4"/>
  <c r="P56" i="4"/>
  <c r="O56" i="4"/>
  <c r="C56" i="4"/>
  <c r="B56" i="4" s="1"/>
  <c r="C55" i="4"/>
  <c r="B55" i="4" s="1"/>
  <c r="Y54" i="4"/>
  <c r="X54" i="4"/>
  <c r="V54" i="4"/>
  <c r="AE35" i="4" s="1"/>
  <c r="U54" i="4"/>
  <c r="S54" i="4"/>
  <c r="R54" i="4"/>
  <c r="P54" i="4"/>
  <c r="O54" i="4"/>
  <c r="C54" i="4"/>
  <c r="B54" i="4" s="1"/>
  <c r="Y53" i="4"/>
  <c r="X53" i="4"/>
  <c r="V53" i="4"/>
  <c r="U53" i="4"/>
  <c r="S53" i="4"/>
  <c r="R53" i="4"/>
  <c r="AA31" i="4" s="1"/>
  <c r="P53" i="4"/>
  <c r="O53" i="4"/>
  <c r="C53" i="4"/>
  <c r="B53" i="4" s="1"/>
  <c r="C52" i="4"/>
  <c r="B52" i="4" s="1"/>
  <c r="Y51" i="4"/>
  <c r="X51" i="4"/>
  <c r="V51" i="4"/>
  <c r="U51" i="4"/>
  <c r="S51" i="4"/>
  <c r="R51" i="4"/>
  <c r="P51" i="4"/>
  <c r="O51" i="4"/>
  <c r="C51" i="4"/>
  <c r="B51" i="4" s="1"/>
  <c r="Y50" i="4"/>
  <c r="X50" i="4"/>
  <c r="V50" i="4"/>
  <c r="AE31" i="4" s="1"/>
  <c r="U50" i="4"/>
  <c r="S50" i="4"/>
  <c r="R50" i="4"/>
  <c r="P50" i="4"/>
  <c r="O50" i="4"/>
  <c r="C50" i="4"/>
  <c r="B50" i="4" s="1"/>
  <c r="C49" i="4"/>
  <c r="B49" i="4" s="1"/>
  <c r="Y48" i="4"/>
  <c r="X48" i="4"/>
  <c r="V48" i="4"/>
  <c r="U48" i="4"/>
  <c r="S48" i="4"/>
  <c r="R48" i="4"/>
  <c r="P48" i="4"/>
  <c r="O48" i="4"/>
  <c r="Y47" i="4"/>
  <c r="AH32" i="4" s="1"/>
  <c r="X47" i="4"/>
  <c r="V47" i="4"/>
  <c r="U47" i="4"/>
  <c r="S47" i="4"/>
  <c r="R47" i="4"/>
  <c r="P47" i="4"/>
  <c r="O47" i="4"/>
  <c r="C47" i="4"/>
  <c r="B47" i="4" s="1"/>
  <c r="C46" i="4"/>
  <c r="B46" i="4" s="1"/>
  <c r="C45" i="4"/>
  <c r="B45" i="4" s="1"/>
  <c r="C44" i="4"/>
  <c r="B44" i="4" s="1"/>
  <c r="C43" i="4"/>
  <c r="B43" i="4" s="1"/>
  <c r="X38" i="4"/>
  <c r="X37" i="4"/>
  <c r="X36" i="4"/>
  <c r="AH35" i="4"/>
  <c r="X35" i="4"/>
  <c r="AA32" i="4"/>
  <c r="AA30" i="4"/>
  <c r="AB45" i="8" l="1"/>
  <c r="J58" i="8" s="1"/>
  <c r="W45" i="8"/>
  <c r="E58" i="8" s="1"/>
  <c r="AA45" i="8"/>
  <c r="I58" i="8" s="1"/>
  <c r="Y45" i="8"/>
  <c r="G58" i="8" s="1"/>
  <c r="AC45" i="8"/>
  <c r="K58" i="8" s="1"/>
  <c r="Z45" i="8"/>
  <c r="H58" i="8" s="1"/>
  <c r="G16" i="7"/>
  <c r="G15" i="7"/>
  <c r="E15" i="7"/>
  <c r="H15" i="7"/>
  <c r="L15" i="7"/>
  <c r="I15" i="7"/>
  <c r="F15" i="7"/>
  <c r="E16" i="7"/>
  <c r="W45" i="7" s="1"/>
  <c r="E58" i="7" s="1"/>
  <c r="L16" i="7"/>
  <c r="AD45" i="7" s="1"/>
  <c r="L58" i="7" s="1"/>
  <c r="I16" i="7"/>
  <c r="J16" i="7"/>
  <c r="AB45" i="7" s="1"/>
  <c r="J58" i="7" s="1"/>
  <c r="K16" i="7"/>
  <c r="AC45" i="7" s="1"/>
  <c r="K58" i="7" s="1"/>
  <c r="H16" i="7"/>
  <c r="F16" i="7"/>
  <c r="Y45" i="7"/>
  <c r="G58" i="7" s="1"/>
  <c r="Y30" i="5"/>
  <c r="AE38" i="5"/>
  <c r="AB32" i="5"/>
  <c r="J15" i="6"/>
  <c r="F15" i="6"/>
  <c r="L15" i="6"/>
  <c r="G15" i="6"/>
  <c r="H15" i="6"/>
  <c r="K15" i="6"/>
  <c r="I16" i="6"/>
  <c r="J16" i="6"/>
  <c r="K16" i="6"/>
  <c r="AC45" i="6" s="1"/>
  <c r="F16" i="6"/>
  <c r="X45" i="6" s="1"/>
  <c r="H16" i="6"/>
  <c r="L16" i="6"/>
  <c r="G16" i="6"/>
  <c r="Y45" i="6" s="1"/>
  <c r="AK22" i="6"/>
  <c r="E15" i="6" s="1"/>
  <c r="W45" i="6" s="1"/>
  <c r="AK8" i="6"/>
  <c r="AK6" i="6"/>
  <c r="E16" i="6" s="1"/>
  <c r="AE56" i="6"/>
  <c r="AB46" i="6" s="1"/>
  <c r="Z45" i="6"/>
  <c r="AE58" i="6"/>
  <c r="Z46" i="6" s="1"/>
  <c r="AE57" i="6"/>
  <c r="AA46" i="6" s="1"/>
  <c r="AM22" i="6"/>
  <c r="I15" i="6" s="1"/>
  <c r="AA45" i="6" s="1"/>
  <c r="AD45" i="6"/>
  <c r="AB45" i="6"/>
  <c r="X37" i="5"/>
  <c r="AF46" i="5"/>
  <c r="W58" i="5"/>
  <c r="W56" i="5"/>
  <c r="AA56" i="5"/>
  <c r="AA58" i="5"/>
  <c r="AE51" i="5"/>
  <c r="X46" i="5" s="1"/>
  <c r="AE55" i="5"/>
  <c r="W46" i="5" s="1"/>
  <c r="Z56" i="5"/>
  <c r="Z59" i="5"/>
  <c r="AD56" i="5"/>
  <c r="AD59" i="5"/>
  <c r="AB59" i="5"/>
  <c r="AB57" i="5"/>
  <c r="Y58" i="5"/>
  <c r="Y57" i="5"/>
  <c r="AC57" i="5"/>
  <c r="AC58" i="5"/>
  <c r="X59" i="5"/>
  <c r="X57" i="5"/>
  <c r="AD46" i="5"/>
  <c r="AC46" i="5"/>
  <c r="X32" i="5"/>
  <c r="AH38" i="5"/>
  <c r="AB31" i="5"/>
  <c r="AH35" i="5"/>
  <c r="AH37" i="5"/>
  <c r="AH36" i="5"/>
  <c r="AH31" i="5"/>
  <c r="AE35" i="5"/>
  <c r="X38" i="5"/>
  <c r="X36" i="5"/>
  <c r="Y38" i="5"/>
  <c r="X35" i="5"/>
  <c r="U11" i="5"/>
  <c r="M7" i="5" s="1"/>
  <c r="AB29" i="5"/>
  <c r="AE25" i="5"/>
  <c r="AB38" i="5"/>
  <c r="T17" i="5"/>
  <c r="AB36" i="5"/>
  <c r="AB37" i="5"/>
  <c r="Y31" i="5"/>
  <c r="AB30" i="5"/>
  <c r="AB26" i="5"/>
  <c r="AB35" i="5"/>
  <c r="Y36" i="5"/>
  <c r="S17" i="5"/>
  <c r="AD25" i="5"/>
  <c r="S20" i="5"/>
  <c r="AE26" i="5"/>
  <c r="AH32" i="5"/>
  <c r="AE36" i="5"/>
  <c r="AE37" i="5"/>
  <c r="R18" i="5"/>
  <c r="AA22" i="5"/>
  <c r="M12" i="5" s="1"/>
  <c r="Q15" i="5"/>
  <c r="AE32" i="5"/>
  <c r="AB23" i="5"/>
  <c r="AE24" i="5"/>
  <c r="Y29" i="5"/>
  <c r="X30" i="5"/>
  <c r="Q12" i="5"/>
  <c r="AH24" i="5"/>
  <c r="T12" i="5"/>
  <c r="Q21" i="5"/>
  <c r="AE23" i="5"/>
  <c r="Y24" i="5"/>
  <c r="Y25" i="5"/>
  <c r="AH25" i="5"/>
  <c r="AH26" i="5"/>
  <c r="AE29" i="5"/>
  <c r="Y32" i="5"/>
  <c r="X34" i="5"/>
  <c r="AD38" i="5"/>
  <c r="R11" i="5"/>
  <c r="S18" i="5"/>
  <c r="R21" i="5"/>
  <c r="AH23" i="5"/>
  <c r="AB24" i="5"/>
  <c r="AB25" i="5"/>
  <c r="Y26" i="5"/>
  <c r="X28" i="5"/>
  <c r="AH29" i="5"/>
  <c r="AE30" i="5"/>
  <c r="AE31" i="5"/>
  <c r="AD36" i="5"/>
  <c r="Y37" i="5"/>
  <c r="AD34" i="5"/>
  <c r="S11" i="5"/>
  <c r="R20" i="5"/>
  <c r="X22" i="5"/>
  <c r="M11" i="5" s="1"/>
  <c r="Y23" i="5"/>
  <c r="AH30" i="5"/>
  <c r="Y35" i="5"/>
  <c r="AD28" i="5"/>
  <c r="S15" i="5"/>
  <c r="T14" i="5"/>
  <c r="AD23" i="5"/>
  <c r="X25" i="5"/>
  <c r="AD29" i="5"/>
  <c r="AD31" i="5"/>
  <c r="AA38" i="5"/>
  <c r="AA37" i="5"/>
  <c r="AA36" i="5"/>
  <c r="AA35" i="5"/>
  <c r="U14" i="5"/>
  <c r="M8" i="5" s="1"/>
  <c r="Q14" i="5"/>
  <c r="R15" i="5"/>
  <c r="AA34" i="5"/>
  <c r="T21" i="5"/>
  <c r="S21" i="5"/>
  <c r="T20" i="5"/>
  <c r="R14" i="5"/>
  <c r="T15" i="5"/>
  <c r="X23" i="5"/>
  <c r="AD24" i="5"/>
  <c r="AD26" i="5"/>
  <c r="X29" i="5"/>
  <c r="X31" i="5"/>
  <c r="AD35" i="5"/>
  <c r="AD37" i="5"/>
  <c r="Q11" i="5"/>
  <c r="R12" i="5"/>
  <c r="AD22" i="5"/>
  <c r="M13" i="5" s="1"/>
  <c r="AA26" i="5"/>
  <c r="AA25" i="5"/>
  <c r="AA24" i="5"/>
  <c r="AA23" i="5"/>
  <c r="S12" i="5"/>
  <c r="T11" i="5"/>
  <c r="AG28" i="5"/>
  <c r="AG32" i="5"/>
  <c r="AG31" i="5"/>
  <c r="AG30" i="5"/>
  <c r="AG29" i="5"/>
  <c r="AG26" i="5"/>
  <c r="AG25" i="5"/>
  <c r="AG24" i="5"/>
  <c r="AG23" i="5"/>
  <c r="AG22" i="5"/>
  <c r="M14" i="5" s="1"/>
  <c r="U20" i="5"/>
  <c r="M10" i="5" s="1"/>
  <c r="Q20" i="5"/>
  <c r="AG34" i="5"/>
  <c r="AG38" i="5"/>
  <c r="AG37" i="5"/>
  <c r="AG36" i="5"/>
  <c r="AG35" i="5"/>
  <c r="S14" i="5"/>
  <c r="X24" i="5"/>
  <c r="X26" i="5"/>
  <c r="AD30" i="5"/>
  <c r="AD32" i="5"/>
  <c r="Q18" i="5"/>
  <c r="R17" i="5"/>
  <c r="U17" i="5"/>
  <c r="M9" i="5" s="1"/>
  <c r="Q17" i="5"/>
  <c r="AA32" i="5"/>
  <c r="AA31" i="5"/>
  <c r="AA30" i="5"/>
  <c r="AA29" i="5"/>
  <c r="AA28" i="5"/>
  <c r="T18" i="5"/>
  <c r="AE30" i="4"/>
  <c r="AE32" i="4"/>
  <c r="AH37" i="4"/>
  <c r="AA29" i="4"/>
  <c r="AE36" i="4"/>
  <c r="R21" i="4"/>
  <c r="AE29" i="4"/>
  <c r="AH36" i="4"/>
  <c r="AD28" i="4"/>
  <c r="AG34" i="4"/>
  <c r="AD34" i="4"/>
  <c r="AE37" i="4"/>
  <c r="AD30" i="4"/>
  <c r="AD29" i="4"/>
  <c r="Q12" i="4"/>
  <c r="AD32" i="4"/>
  <c r="AE38" i="4"/>
  <c r="AD23" i="4"/>
  <c r="AD31" i="4"/>
  <c r="X25" i="4"/>
  <c r="X28" i="4"/>
  <c r="R11" i="4"/>
  <c r="AA26" i="4"/>
  <c r="AA25" i="4"/>
  <c r="AA24" i="4"/>
  <c r="AA23" i="4"/>
  <c r="U11" i="4"/>
  <c r="M7" i="4" s="1"/>
  <c r="Q11" i="4"/>
  <c r="R12" i="4"/>
  <c r="AG28" i="4"/>
  <c r="AG32" i="4"/>
  <c r="AG31" i="4"/>
  <c r="AG30" i="4"/>
  <c r="AG29" i="4"/>
  <c r="AG26" i="4"/>
  <c r="AG25" i="4"/>
  <c r="AG24" i="4"/>
  <c r="AG23" i="4"/>
  <c r="AG22" i="4"/>
  <c r="M14" i="4" s="1"/>
  <c r="X22" i="4"/>
  <c r="M11" i="4" s="1"/>
  <c r="T12" i="4"/>
  <c r="Y38" i="4"/>
  <c r="Y36" i="4"/>
  <c r="Y35" i="4"/>
  <c r="Y26" i="4"/>
  <c r="T11" i="4"/>
  <c r="S12" i="4"/>
  <c r="Y37" i="4"/>
  <c r="Y25" i="4"/>
  <c r="Y24" i="4"/>
  <c r="Y23" i="4"/>
  <c r="AD22" i="4"/>
  <c r="M13" i="4" s="1"/>
  <c r="AE26" i="4"/>
  <c r="AE25" i="4"/>
  <c r="AE24" i="4"/>
  <c r="AE23" i="4"/>
  <c r="AB38" i="4"/>
  <c r="AB37" i="4"/>
  <c r="AB36" i="4"/>
  <c r="AB35" i="4"/>
  <c r="AA34" i="4"/>
  <c r="R15" i="4"/>
  <c r="T15" i="4"/>
  <c r="AA38" i="4"/>
  <c r="AA37" i="4"/>
  <c r="AA36" i="4"/>
  <c r="AA35" i="4"/>
  <c r="S15" i="4"/>
  <c r="T14" i="4"/>
  <c r="R18" i="4"/>
  <c r="Q18" i="4"/>
  <c r="R17" i="4"/>
  <c r="U17" i="4"/>
  <c r="M9" i="4" s="1"/>
  <c r="Q17" i="4"/>
  <c r="AB32" i="4"/>
  <c r="AB31" i="4"/>
  <c r="AB30" i="4"/>
  <c r="AB29" i="4"/>
  <c r="AA28" i="4"/>
  <c r="T18" i="4"/>
  <c r="Q21" i="4"/>
  <c r="R20" i="4"/>
  <c r="Y32" i="4"/>
  <c r="AL9" i="4" s="1"/>
  <c r="Y31" i="4"/>
  <c r="U20" i="4"/>
  <c r="M10" i="4" s="1"/>
  <c r="Q20" i="4"/>
  <c r="Y30" i="4"/>
  <c r="Y29" i="4"/>
  <c r="Q15" i="4"/>
  <c r="AD25" i="4"/>
  <c r="X30" i="4"/>
  <c r="AK7" i="4" s="1"/>
  <c r="X34" i="4"/>
  <c r="AO22" i="4" s="1"/>
  <c r="M15" i="4" s="1"/>
  <c r="R14" i="4"/>
  <c r="S17" i="4"/>
  <c r="S14" i="4"/>
  <c r="S18" i="4"/>
  <c r="X24" i="4"/>
  <c r="X26" i="4"/>
  <c r="T21" i="4"/>
  <c r="S21" i="4"/>
  <c r="T20" i="4"/>
  <c r="S11" i="4"/>
  <c r="T17" i="4"/>
  <c r="AA22" i="4"/>
  <c r="M12" i="4" s="1"/>
  <c r="X29" i="4"/>
  <c r="X31" i="4"/>
  <c r="AB26" i="4"/>
  <c r="S20" i="4"/>
  <c r="X23" i="4"/>
  <c r="AD24" i="4"/>
  <c r="AD26" i="4"/>
  <c r="AD35" i="4"/>
  <c r="AD36" i="4"/>
  <c r="AD37" i="4"/>
  <c r="AD38" i="4"/>
  <c r="Q14" i="4"/>
  <c r="U14" i="4"/>
  <c r="M8" i="4" s="1"/>
  <c r="AG35" i="4"/>
  <c r="AG36" i="4"/>
  <c r="AG37" i="4"/>
  <c r="AG38" i="4"/>
  <c r="AB23" i="4"/>
  <c r="AH23" i="4"/>
  <c r="AB24" i="4"/>
  <c r="AH24" i="4"/>
  <c r="AB25" i="4"/>
  <c r="AH25" i="4"/>
  <c r="AH26" i="4"/>
  <c r="AH29" i="4"/>
  <c r="AH30" i="4"/>
  <c r="AH31" i="4"/>
  <c r="R47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Y57" i="3"/>
  <c r="X57" i="3"/>
  <c r="V57" i="3"/>
  <c r="U57" i="3"/>
  <c r="S57" i="3"/>
  <c r="R57" i="3"/>
  <c r="P57" i="3"/>
  <c r="O57" i="3"/>
  <c r="Y56" i="3"/>
  <c r="AH38" i="3" s="1"/>
  <c r="X56" i="3"/>
  <c r="V56" i="3"/>
  <c r="U56" i="3"/>
  <c r="S56" i="3"/>
  <c r="R56" i="3"/>
  <c r="P56" i="3"/>
  <c r="O56" i="3"/>
  <c r="X32" i="3" s="1"/>
  <c r="Y54" i="3"/>
  <c r="X54" i="3"/>
  <c r="V54" i="3"/>
  <c r="U54" i="3"/>
  <c r="S54" i="3"/>
  <c r="R54" i="3"/>
  <c r="P54" i="3"/>
  <c r="O54" i="3"/>
  <c r="Y53" i="3"/>
  <c r="X53" i="3"/>
  <c r="V53" i="3"/>
  <c r="AE38" i="3" s="1"/>
  <c r="U53" i="3"/>
  <c r="AD37" i="3" s="1"/>
  <c r="S53" i="3"/>
  <c r="AB32" i="3" s="1"/>
  <c r="R53" i="3"/>
  <c r="P53" i="3"/>
  <c r="O53" i="3"/>
  <c r="Y51" i="3"/>
  <c r="X51" i="3"/>
  <c r="V51" i="3"/>
  <c r="U51" i="3"/>
  <c r="S51" i="3"/>
  <c r="R51" i="3"/>
  <c r="P51" i="3"/>
  <c r="O51" i="3"/>
  <c r="Y50" i="3"/>
  <c r="X50" i="3"/>
  <c r="V50" i="3"/>
  <c r="U50" i="3"/>
  <c r="S50" i="3"/>
  <c r="AB38" i="3" s="1"/>
  <c r="R50" i="3"/>
  <c r="P50" i="3"/>
  <c r="O50" i="3"/>
  <c r="Y48" i="3"/>
  <c r="X48" i="3"/>
  <c r="V48" i="3"/>
  <c r="U48" i="3"/>
  <c r="S48" i="3"/>
  <c r="R48" i="3"/>
  <c r="P48" i="3"/>
  <c r="O48" i="3"/>
  <c r="Y47" i="3"/>
  <c r="AH32" i="3" s="1"/>
  <c r="X47" i="3"/>
  <c r="V47" i="3"/>
  <c r="U47" i="3"/>
  <c r="S47" i="3"/>
  <c r="P47" i="3"/>
  <c r="O47" i="3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AB21" i="2"/>
  <c r="AA21" i="2"/>
  <c r="Y21" i="2"/>
  <c r="X21" i="2"/>
  <c r="V21" i="2"/>
  <c r="U21" i="2"/>
  <c r="S21" i="2"/>
  <c r="R21" i="2"/>
  <c r="P21" i="2" s="1"/>
  <c r="L10" i="2" s="1"/>
  <c r="M21" i="2"/>
  <c r="F10" i="2" s="1"/>
  <c r="AB20" i="2"/>
  <c r="AB39" i="2" s="1"/>
  <c r="AA20" i="2"/>
  <c r="AA39" i="2" s="1"/>
  <c r="Y20" i="2"/>
  <c r="X20" i="2"/>
  <c r="V20" i="2"/>
  <c r="U20" i="2"/>
  <c r="S20" i="2"/>
  <c r="S33" i="2" s="1"/>
  <c r="R20" i="2"/>
  <c r="R33" i="2" s="1"/>
  <c r="M20" i="2"/>
  <c r="AB18" i="2"/>
  <c r="AA18" i="2"/>
  <c r="Y18" i="2"/>
  <c r="X18" i="2"/>
  <c r="V18" i="2"/>
  <c r="U18" i="2"/>
  <c r="S18" i="2"/>
  <c r="R18" i="2"/>
  <c r="P18" i="2" s="1"/>
  <c r="L9" i="2" s="1"/>
  <c r="M18" i="2"/>
  <c r="F9" i="2" s="1"/>
  <c r="AB17" i="2"/>
  <c r="AA17" i="2"/>
  <c r="Y17" i="2"/>
  <c r="Y39" i="2" s="1"/>
  <c r="X17" i="2"/>
  <c r="X39" i="2" s="1"/>
  <c r="V17" i="2"/>
  <c r="V33" i="2" s="1"/>
  <c r="U17" i="2"/>
  <c r="U33" i="2" s="1"/>
  <c r="S17" i="2"/>
  <c r="R17" i="2"/>
  <c r="N18" i="2" s="1"/>
  <c r="H9" i="2" s="1"/>
  <c r="M17" i="2"/>
  <c r="E9" i="2" s="1"/>
  <c r="AB15" i="2"/>
  <c r="AA15" i="2"/>
  <c r="Y15" i="2"/>
  <c r="X15" i="2"/>
  <c r="V15" i="2"/>
  <c r="U15" i="2"/>
  <c r="S15" i="2"/>
  <c r="R15" i="2"/>
  <c r="P15" i="2" s="1"/>
  <c r="L8" i="2" s="1"/>
  <c r="N15" i="2"/>
  <c r="H8" i="2" s="1"/>
  <c r="AB14" i="2"/>
  <c r="AA14" i="2"/>
  <c r="Y14" i="2"/>
  <c r="Y33" i="2" s="1"/>
  <c r="X14" i="2"/>
  <c r="X30" i="2" s="1"/>
  <c r="V14" i="2"/>
  <c r="V39" i="2" s="1"/>
  <c r="U14" i="2"/>
  <c r="U39" i="2" s="1"/>
  <c r="S14" i="2"/>
  <c r="R14" i="2"/>
  <c r="M15" i="2" s="1"/>
  <c r="F8" i="2" s="1"/>
  <c r="M14" i="2"/>
  <c r="AB12" i="2"/>
  <c r="AA12" i="2"/>
  <c r="Y12" i="2"/>
  <c r="X12" i="2"/>
  <c r="V12" i="2"/>
  <c r="U12" i="2"/>
  <c r="S12" i="2"/>
  <c r="R12" i="2"/>
  <c r="P12" i="2" s="1"/>
  <c r="L7" i="2" s="1"/>
  <c r="M12" i="2"/>
  <c r="F7" i="2" s="1"/>
  <c r="AB11" i="2"/>
  <c r="AB33" i="2" s="1"/>
  <c r="AA11" i="2"/>
  <c r="AA33" i="2" s="1"/>
  <c r="Y11" i="2"/>
  <c r="Y27" i="2" s="1"/>
  <c r="L13" i="2" s="1"/>
  <c r="X11" i="2"/>
  <c r="X27" i="2" s="1"/>
  <c r="J13" i="2" s="1"/>
  <c r="V11" i="2"/>
  <c r="V27" i="2" s="1"/>
  <c r="L12" i="2" s="1"/>
  <c r="U11" i="2"/>
  <c r="U27" i="2" s="1"/>
  <c r="J12" i="2" s="1"/>
  <c r="S11" i="2"/>
  <c r="S39" i="2" s="1"/>
  <c r="AH23" i="2" s="1"/>
  <c r="L15" i="2" s="1"/>
  <c r="R11" i="2"/>
  <c r="R27" i="2" s="1"/>
  <c r="J11" i="2" s="1"/>
  <c r="M11" i="2"/>
  <c r="E7" i="2" s="1"/>
  <c r="E10" i="2"/>
  <c r="E8" i="2"/>
  <c r="X45" i="7" l="1"/>
  <c r="F58" i="7" s="1"/>
  <c r="Z45" i="7"/>
  <c r="H58" i="7" s="1"/>
  <c r="AA45" i="7"/>
  <c r="I58" i="7" s="1"/>
  <c r="H12" i="5"/>
  <c r="E11" i="5"/>
  <c r="I11" i="5"/>
  <c r="AE58" i="5"/>
  <c r="Z46" i="5" s="1"/>
  <c r="AE59" i="5"/>
  <c r="Y46" i="5" s="1"/>
  <c r="AE56" i="5"/>
  <c r="AB46" i="5" s="1"/>
  <c r="AE57" i="5"/>
  <c r="AA46" i="5" s="1"/>
  <c r="J11" i="5"/>
  <c r="H11" i="5"/>
  <c r="F11" i="5"/>
  <c r="AL8" i="5"/>
  <c r="AN23" i="5"/>
  <c r="AL22" i="5"/>
  <c r="AN22" i="5"/>
  <c r="L12" i="5"/>
  <c r="F12" i="5"/>
  <c r="K11" i="5"/>
  <c r="L11" i="5"/>
  <c r="G12" i="5"/>
  <c r="AL23" i="5"/>
  <c r="I12" i="5"/>
  <c r="J12" i="5"/>
  <c r="K12" i="5"/>
  <c r="E12" i="5"/>
  <c r="AL9" i="5"/>
  <c r="AK22" i="5"/>
  <c r="G11" i="5"/>
  <c r="AK9" i="5"/>
  <c r="AL7" i="5"/>
  <c r="AL6" i="5"/>
  <c r="AK7" i="5"/>
  <c r="AO22" i="5"/>
  <c r="M15" i="5" s="1"/>
  <c r="AM22" i="5"/>
  <c r="AM23" i="5"/>
  <c r="K10" i="5"/>
  <c r="G10" i="5"/>
  <c r="L10" i="5"/>
  <c r="F10" i="5"/>
  <c r="J10" i="5"/>
  <c r="E10" i="5"/>
  <c r="I10" i="5"/>
  <c r="H10" i="5"/>
  <c r="J14" i="5"/>
  <c r="F14" i="5"/>
  <c r="I14" i="5"/>
  <c r="E14" i="5"/>
  <c r="H14" i="5"/>
  <c r="L14" i="5"/>
  <c r="G14" i="5"/>
  <c r="K14" i="5"/>
  <c r="K13" i="5"/>
  <c r="G13" i="5"/>
  <c r="J13" i="5"/>
  <c r="F13" i="5"/>
  <c r="I13" i="5"/>
  <c r="E13" i="5"/>
  <c r="H13" i="5"/>
  <c r="L13" i="5"/>
  <c r="AK5" i="5"/>
  <c r="M16" i="5" s="1"/>
  <c r="AK23" i="5"/>
  <c r="AK8" i="5"/>
  <c r="J9" i="5"/>
  <c r="F9" i="5"/>
  <c r="L9" i="5"/>
  <c r="G9" i="5"/>
  <c r="K9" i="5"/>
  <c r="E9" i="5"/>
  <c r="I9" i="5"/>
  <c r="H9" i="5"/>
  <c r="L7" i="5"/>
  <c r="H7" i="5"/>
  <c r="G7" i="5"/>
  <c r="K7" i="5"/>
  <c r="F7" i="5"/>
  <c r="J7" i="5"/>
  <c r="E7" i="5"/>
  <c r="I7" i="5"/>
  <c r="AK6" i="5"/>
  <c r="I8" i="5"/>
  <c r="E8" i="5"/>
  <c r="L8" i="5"/>
  <c r="G8" i="5"/>
  <c r="K8" i="5"/>
  <c r="F8" i="5"/>
  <c r="J8" i="5"/>
  <c r="H8" i="5"/>
  <c r="AK9" i="4"/>
  <c r="AK6" i="4"/>
  <c r="AK22" i="4"/>
  <c r="E15" i="4" s="1"/>
  <c r="AM22" i="4"/>
  <c r="I15" i="4" s="1"/>
  <c r="AL6" i="4"/>
  <c r="AL8" i="4"/>
  <c r="AM23" i="4"/>
  <c r="J15" i="4" s="1"/>
  <c r="AN22" i="4"/>
  <c r="K15" i="4" s="1"/>
  <c r="L13" i="4"/>
  <c r="H13" i="4"/>
  <c r="F13" i="4"/>
  <c r="K13" i="4"/>
  <c r="G13" i="4"/>
  <c r="J13" i="4"/>
  <c r="E13" i="4"/>
  <c r="I13" i="4"/>
  <c r="AL22" i="4"/>
  <c r="G15" i="4" s="1"/>
  <c r="AL7" i="4"/>
  <c r="AL23" i="4"/>
  <c r="H15" i="4" s="1"/>
  <c r="K14" i="4"/>
  <c r="G14" i="4"/>
  <c r="E14" i="4"/>
  <c r="J14" i="4"/>
  <c r="F14" i="4"/>
  <c r="I14" i="4"/>
  <c r="L14" i="4"/>
  <c r="H14" i="4"/>
  <c r="I7" i="4"/>
  <c r="E7" i="4"/>
  <c r="L7" i="4"/>
  <c r="H7" i="4"/>
  <c r="F7" i="4"/>
  <c r="G7" i="4"/>
  <c r="K7" i="4"/>
  <c r="J7" i="4"/>
  <c r="I12" i="4"/>
  <c r="E12" i="4"/>
  <c r="K12" i="4"/>
  <c r="G12" i="4"/>
  <c r="L12" i="4"/>
  <c r="H12" i="4"/>
  <c r="J12" i="4"/>
  <c r="F12" i="4"/>
  <c r="K11" i="4"/>
  <c r="G11" i="4"/>
  <c r="J11" i="4"/>
  <c r="F11" i="4"/>
  <c r="L11" i="4"/>
  <c r="E11" i="4"/>
  <c r="I11" i="4"/>
  <c r="H11" i="4"/>
  <c r="AK8" i="4"/>
  <c r="AK23" i="4"/>
  <c r="F15" i="4" s="1"/>
  <c r="AN23" i="4"/>
  <c r="L15" i="4" s="1"/>
  <c r="AK5" i="4"/>
  <c r="M16" i="4" s="1"/>
  <c r="J8" i="4"/>
  <c r="F8" i="4"/>
  <c r="I8" i="4"/>
  <c r="E8" i="4"/>
  <c r="K8" i="4"/>
  <c r="L8" i="4"/>
  <c r="H8" i="4"/>
  <c r="G8" i="4"/>
  <c r="L10" i="4"/>
  <c r="H10" i="4"/>
  <c r="K10" i="4"/>
  <c r="G10" i="4"/>
  <c r="E10" i="4"/>
  <c r="F10" i="4"/>
  <c r="J10" i="4"/>
  <c r="I10" i="4"/>
  <c r="K9" i="4"/>
  <c r="G9" i="4"/>
  <c r="J9" i="4"/>
  <c r="F9" i="4"/>
  <c r="H9" i="4"/>
  <c r="I9" i="4"/>
  <c r="E9" i="4"/>
  <c r="L9" i="4"/>
  <c r="AD28" i="3"/>
  <c r="S14" i="3"/>
  <c r="T17" i="3"/>
  <c r="S21" i="3"/>
  <c r="AD35" i="3"/>
  <c r="AD36" i="3"/>
  <c r="X29" i="3"/>
  <c r="X22" i="3"/>
  <c r="M11" i="3" s="1"/>
  <c r="R15" i="3"/>
  <c r="Q15" i="3"/>
  <c r="S17" i="3"/>
  <c r="AG28" i="3"/>
  <c r="AG34" i="3"/>
  <c r="X31" i="3"/>
  <c r="X24" i="3"/>
  <c r="AD26" i="3"/>
  <c r="R21" i="3"/>
  <c r="X30" i="3"/>
  <c r="S11" i="3"/>
  <c r="AB26" i="3"/>
  <c r="AA38" i="3"/>
  <c r="R18" i="3"/>
  <c r="AD34" i="3"/>
  <c r="S20" i="3"/>
  <c r="AD38" i="3"/>
  <c r="R12" i="3"/>
  <c r="AD22" i="3"/>
  <c r="M13" i="3" s="1"/>
  <c r="T15" i="3"/>
  <c r="S15" i="3"/>
  <c r="T14" i="3"/>
  <c r="AD29" i="3"/>
  <c r="AD32" i="3"/>
  <c r="AD31" i="3"/>
  <c r="AD30" i="3"/>
  <c r="S18" i="3"/>
  <c r="T21" i="3"/>
  <c r="T20" i="3"/>
  <c r="T12" i="3"/>
  <c r="X37" i="3"/>
  <c r="X36" i="3"/>
  <c r="X35" i="3"/>
  <c r="S12" i="3"/>
  <c r="X38" i="3"/>
  <c r="T11" i="3"/>
  <c r="X26" i="3"/>
  <c r="AE26" i="3"/>
  <c r="AE25" i="3"/>
  <c r="AE24" i="3"/>
  <c r="AE23" i="3"/>
  <c r="AD24" i="3"/>
  <c r="R11" i="3"/>
  <c r="U11" i="3"/>
  <c r="M7" i="3" s="1"/>
  <c r="Q11" i="3"/>
  <c r="Y38" i="3"/>
  <c r="AN23" i="3" s="1"/>
  <c r="Y37" i="3"/>
  <c r="Y36" i="3"/>
  <c r="Y35" i="3"/>
  <c r="Y26" i="3"/>
  <c r="Y25" i="3"/>
  <c r="Y24" i="3"/>
  <c r="H11" i="3" s="1"/>
  <c r="Y23" i="3"/>
  <c r="X34" i="3"/>
  <c r="T18" i="3"/>
  <c r="AA26" i="3"/>
  <c r="Q12" i="3"/>
  <c r="R14" i="3"/>
  <c r="U14" i="3"/>
  <c r="M8" i="3" s="1"/>
  <c r="Q14" i="3"/>
  <c r="AE32" i="3"/>
  <c r="AE31" i="3"/>
  <c r="AE30" i="3"/>
  <c r="AE29" i="3"/>
  <c r="AA32" i="3"/>
  <c r="AA31" i="3"/>
  <c r="AA30" i="3"/>
  <c r="AA29" i="3"/>
  <c r="R17" i="3"/>
  <c r="AA28" i="3"/>
  <c r="Q21" i="3"/>
  <c r="X23" i="3"/>
  <c r="E11" i="3" s="1"/>
  <c r="X25" i="3"/>
  <c r="R20" i="3"/>
  <c r="X28" i="3"/>
  <c r="U20" i="3"/>
  <c r="M10" i="3" s="1"/>
  <c r="Q20" i="3"/>
  <c r="Y32" i="3"/>
  <c r="Y31" i="3"/>
  <c r="Y30" i="3"/>
  <c r="Y29" i="3"/>
  <c r="AD23" i="3"/>
  <c r="AD25" i="3"/>
  <c r="Q17" i="3"/>
  <c r="U17" i="3"/>
  <c r="M9" i="3" s="1"/>
  <c r="AA22" i="3"/>
  <c r="M12" i="3" s="1"/>
  <c r="AA34" i="3"/>
  <c r="AE35" i="3"/>
  <c r="AE36" i="3"/>
  <c r="AE37" i="3"/>
  <c r="Q18" i="3"/>
  <c r="AA23" i="3"/>
  <c r="AG23" i="3"/>
  <c r="AA24" i="3"/>
  <c r="AG24" i="3"/>
  <c r="AA25" i="3"/>
  <c r="AG25" i="3"/>
  <c r="AG26" i="3"/>
  <c r="AG29" i="3"/>
  <c r="AG30" i="3"/>
  <c r="AG31" i="3"/>
  <c r="AG32" i="3"/>
  <c r="AA35" i="3"/>
  <c r="AG35" i="3"/>
  <c r="AA36" i="3"/>
  <c r="AG36" i="3"/>
  <c r="AA37" i="3"/>
  <c r="AG37" i="3"/>
  <c r="AG38" i="3"/>
  <c r="AG22" i="3"/>
  <c r="M14" i="3" s="1"/>
  <c r="AB23" i="3"/>
  <c r="AH23" i="3"/>
  <c r="AB24" i="3"/>
  <c r="AH24" i="3"/>
  <c r="AB25" i="3"/>
  <c r="AH25" i="3"/>
  <c r="AH26" i="3"/>
  <c r="AB29" i="3"/>
  <c r="AH29" i="3"/>
  <c r="AB30" i="3"/>
  <c r="AH30" i="3"/>
  <c r="AB31" i="3"/>
  <c r="AH31" i="3"/>
  <c r="AB35" i="3"/>
  <c r="AH35" i="3"/>
  <c r="AB36" i="3"/>
  <c r="AH36" i="3"/>
  <c r="AB37" i="3"/>
  <c r="AH37" i="3"/>
  <c r="AF9" i="2"/>
  <c r="L16" i="2" s="1"/>
  <c r="R24" i="2"/>
  <c r="E11" i="2" s="1"/>
  <c r="X25" i="2"/>
  <c r="F13" i="2" s="1"/>
  <c r="X31" i="2"/>
  <c r="X24" i="2"/>
  <c r="E13" i="2" s="1"/>
  <c r="R30" i="2"/>
  <c r="R31" i="2"/>
  <c r="X32" i="2"/>
  <c r="X33" i="2"/>
  <c r="AE9" i="2" s="1"/>
  <c r="J16" i="2" s="1"/>
  <c r="R36" i="2"/>
  <c r="X36" i="2"/>
  <c r="R37" i="2"/>
  <c r="X37" i="2"/>
  <c r="R38" i="2"/>
  <c r="X38" i="2"/>
  <c r="R39" i="2"/>
  <c r="AG23" i="2" s="1"/>
  <c r="J15" i="2" s="1"/>
  <c r="N11" i="2"/>
  <c r="G7" i="2" s="1"/>
  <c r="N12" i="2"/>
  <c r="H7" i="2" s="1"/>
  <c r="N14" i="2"/>
  <c r="G8" i="2" s="1"/>
  <c r="N17" i="2"/>
  <c r="G9" i="2" s="1"/>
  <c r="N20" i="2"/>
  <c r="G10" i="2" s="1"/>
  <c r="S24" i="2"/>
  <c r="G11" i="2" s="1"/>
  <c r="Y24" i="2"/>
  <c r="G13" i="2" s="1"/>
  <c r="S25" i="2"/>
  <c r="H11" i="2" s="1"/>
  <c r="Y25" i="2"/>
  <c r="H13" i="2" s="1"/>
  <c r="S26" i="2"/>
  <c r="K11" i="2" s="1"/>
  <c r="Y26" i="2"/>
  <c r="K13" i="2" s="1"/>
  <c r="S27" i="2"/>
  <c r="L11" i="2" s="1"/>
  <c r="L4" i="2" s="1"/>
  <c r="S30" i="2"/>
  <c r="Y30" i="2"/>
  <c r="S31" i="2"/>
  <c r="Y31" i="2"/>
  <c r="S32" i="2"/>
  <c r="Y32" i="2"/>
  <c r="S36" i="2"/>
  <c r="Y36" i="2"/>
  <c r="S37" i="2"/>
  <c r="Y37" i="2"/>
  <c r="S38" i="2"/>
  <c r="Y38" i="2"/>
  <c r="N21" i="2"/>
  <c r="H10" i="2" s="1"/>
  <c r="O11" i="2"/>
  <c r="I7" i="2" s="1"/>
  <c r="O12" i="2"/>
  <c r="J7" i="2" s="1"/>
  <c r="O14" i="2"/>
  <c r="I8" i="2" s="1"/>
  <c r="O15" i="2"/>
  <c r="J8" i="2" s="1"/>
  <c r="O17" i="2"/>
  <c r="I9" i="2" s="1"/>
  <c r="O18" i="2"/>
  <c r="J9" i="2" s="1"/>
  <c r="O20" i="2"/>
  <c r="I10" i="2" s="1"/>
  <c r="O21" i="2"/>
  <c r="J10" i="2" s="1"/>
  <c r="U24" i="2"/>
  <c r="E12" i="2" s="1"/>
  <c r="AA24" i="2"/>
  <c r="E14" i="2" s="1"/>
  <c r="U25" i="2"/>
  <c r="F12" i="2" s="1"/>
  <c r="AA25" i="2"/>
  <c r="F14" i="2" s="1"/>
  <c r="U26" i="2"/>
  <c r="I12" i="2" s="1"/>
  <c r="AA26" i="2"/>
  <c r="I14" i="2" s="1"/>
  <c r="AA27" i="2"/>
  <c r="J14" i="2" s="1"/>
  <c r="U30" i="2"/>
  <c r="AA30" i="2"/>
  <c r="U31" i="2"/>
  <c r="AA31" i="2"/>
  <c r="U32" i="2"/>
  <c r="AA32" i="2"/>
  <c r="U36" i="2"/>
  <c r="AA36" i="2"/>
  <c r="U37" i="2"/>
  <c r="AA37" i="2"/>
  <c r="U38" i="2"/>
  <c r="AA38" i="2"/>
  <c r="R25" i="2"/>
  <c r="F11" i="2" s="1"/>
  <c r="R26" i="2"/>
  <c r="I11" i="2" s="1"/>
  <c r="X26" i="2"/>
  <c r="I13" i="2" s="1"/>
  <c r="R32" i="2"/>
  <c r="AE8" i="2" s="1"/>
  <c r="I16" i="2" s="1"/>
  <c r="P11" i="2"/>
  <c r="K7" i="2" s="1"/>
  <c r="P14" i="2"/>
  <c r="K8" i="2" s="1"/>
  <c r="P17" i="2"/>
  <c r="K9" i="2" s="1"/>
  <c r="P20" i="2"/>
  <c r="K10" i="2" s="1"/>
  <c r="V24" i="2"/>
  <c r="G12" i="2" s="1"/>
  <c r="AB24" i="2"/>
  <c r="G14" i="2" s="1"/>
  <c r="V25" i="2"/>
  <c r="H12" i="2" s="1"/>
  <c r="AB25" i="2"/>
  <c r="H14" i="2" s="1"/>
  <c r="V26" i="2"/>
  <c r="K12" i="2" s="1"/>
  <c r="AB26" i="2"/>
  <c r="K14" i="2" s="1"/>
  <c r="AB27" i="2"/>
  <c r="L14" i="2" s="1"/>
  <c r="V30" i="2"/>
  <c r="AB30" i="2"/>
  <c r="V31" i="2"/>
  <c r="AB31" i="2"/>
  <c r="V32" i="2"/>
  <c r="AB32" i="2"/>
  <c r="V36" i="2"/>
  <c r="AB36" i="2"/>
  <c r="V37" i="2"/>
  <c r="AB37" i="2"/>
  <c r="V38" i="2"/>
  <c r="AB38" i="2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42" i="1"/>
  <c r="AH21" i="1"/>
  <c r="AH40" i="1" s="1"/>
  <c r="AH20" i="1"/>
  <c r="AG21" i="1"/>
  <c r="AG20" i="1"/>
  <c r="AH18" i="1"/>
  <c r="AH17" i="1"/>
  <c r="AG18" i="1"/>
  <c r="AG17" i="1"/>
  <c r="AH15" i="1"/>
  <c r="AH14" i="1"/>
  <c r="AG15" i="1"/>
  <c r="AG14" i="1"/>
  <c r="AH12" i="1"/>
  <c r="AH11" i="1"/>
  <c r="AG12" i="1"/>
  <c r="AG11" i="1"/>
  <c r="AE21" i="1"/>
  <c r="AE20" i="1"/>
  <c r="AD21" i="1"/>
  <c r="AD20" i="1"/>
  <c r="AE18" i="1"/>
  <c r="AE38" i="1" s="1"/>
  <c r="AE17" i="1"/>
  <c r="AD18" i="1"/>
  <c r="AD17" i="1"/>
  <c r="AE15" i="1"/>
  <c r="AE33" i="1" s="1"/>
  <c r="AE14" i="1"/>
  <c r="AD15" i="1"/>
  <c r="AD14" i="1"/>
  <c r="AE12" i="1"/>
  <c r="AE11" i="1"/>
  <c r="AD12" i="1"/>
  <c r="AD11" i="1"/>
  <c r="AB21" i="1"/>
  <c r="AB20" i="1"/>
  <c r="AB18" i="1"/>
  <c r="AB17" i="1"/>
  <c r="AB15" i="1"/>
  <c r="AB37" i="1" s="1"/>
  <c r="AB14" i="1"/>
  <c r="AB12" i="1"/>
  <c r="AB11" i="1"/>
  <c r="AA21" i="1"/>
  <c r="AA20" i="1"/>
  <c r="AA18" i="1"/>
  <c r="AA17" i="1"/>
  <c r="AA15" i="1"/>
  <c r="AA38" i="1" s="1"/>
  <c r="AA14" i="1"/>
  <c r="AA12" i="1"/>
  <c r="AA11" i="1"/>
  <c r="X21" i="1"/>
  <c r="Y21" i="1"/>
  <c r="Y33" i="1" s="1"/>
  <c r="Y20" i="1"/>
  <c r="Y18" i="1"/>
  <c r="Y17" i="1"/>
  <c r="Y15" i="1"/>
  <c r="Y14" i="1"/>
  <c r="Y12" i="1"/>
  <c r="Y11" i="1"/>
  <c r="X20" i="1"/>
  <c r="X18" i="1"/>
  <c r="X14" i="1"/>
  <c r="X12" i="1"/>
  <c r="X15" i="1"/>
  <c r="X17" i="1"/>
  <c r="X11" i="1"/>
  <c r="AH33" i="1"/>
  <c r="Y34" i="1"/>
  <c r="G15" i="5" l="1"/>
  <c r="I15" i="5"/>
  <c r="K15" i="5"/>
  <c r="H15" i="5"/>
  <c r="F15" i="5"/>
  <c r="L15" i="5"/>
  <c r="E15" i="5"/>
  <c r="J15" i="5"/>
  <c r="K16" i="5"/>
  <c r="G16" i="5"/>
  <c r="J16" i="5"/>
  <c r="F16" i="5"/>
  <c r="E16" i="5"/>
  <c r="L16" i="5"/>
  <c r="I16" i="5"/>
  <c r="H16" i="5"/>
  <c r="L16" i="4"/>
  <c r="H16" i="4"/>
  <c r="V42" i="4" s="1"/>
  <c r="J16" i="4"/>
  <c r="X42" i="4" s="1"/>
  <c r="F16" i="4"/>
  <c r="T42" i="4" s="1"/>
  <c r="K16" i="4"/>
  <c r="G16" i="4"/>
  <c r="U42" i="4" s="1"/>
  <c r="I16" i="4"/>
  <c r="W42" i="4" s="1"/>
  <c r="E16" i="4"/>
  <c r="S42" i="4" s="1"/>
  <c r="Y42" i="4"/>
  <c r="Z42" i="4"/>
  <c r="I11" i="3"/>
  <c r="G11" i="3"/>
  <c r="J11" i="3"/>
  <c r="K11" i="3"/>
  <c r="L11" i="3"/>
  <c r="AK8" i="3"/>
  <c r="F11" i="3"/>
  <c r="AO22" i="3"/>
  <c r="M15" i="3" s="1"/>
  <c r="L15" i="3" s="1"/>
  <c r="AK6" i="3"/>
  <c r="AK9" i="3"/>
  <c r="AL9" i="3"/>
  <c r="K14" i="3"/>
  <c r="G14" i="3"/>
  <c r="J14" i="3"/>
  <c r="F14" i="3"/>
  <c r="I14" i="3"/>
  <c r="E14" i="3"/>
  <c r="H14" i="3"/>
  <c r="L14" i="3"/>
  <c r="K9" i="3"/>
  <c r="G9" i="3"/>
  <c r="J9" i="3"/>
  <c r="F9" i="3"/>
  <c r="I9" i="3"/>
  <c r="E9" i="3"/>
  <c r="L9" i="3"/>
  <c r="H9" i="3"/>
  <c r="AK7" i="3"/>
  <c r="J8" i="3"/>
  <c r="F8" i="3"/>
  <c r="I8" i="3"/>
  <c r="E8" i="3"/>
  <c r="L8" i="3"/>
  <c r="H8" i="3"/>
  <c r="K8" i="3"/>
  <c r="G8" i="3"/>
  <c r="AN22" i="3"/>
  <c r="AM23" i="3"/>
  <c r="AM22" i="3"/>
  <c r="AL6" i="3"/>
  <c r="AK5" i="3"/>
  <c r="M16" i="3" s="1"/>
  <c r="AL7" i="3"/>
  <c r="L10" i="3"/>
  <c r="H10" i="3"/>
  <c r="K10" i="3"/>
  <c r="G10" i="3"/>
  <c r="J10" i="3"/>
  <c r="F10" i="3"/>
  <c r="E10" i="3"/>
  <c r="I10" i="3"/>
  <c r="AL22" i="3"/>
  <c r="AK22" i="3"/>
  <c r="L13" i="3"/>
  <c r="H13" i="3"/>
  <c r="K13" i="3"/>
  <c r="G13" i="3"/>
  <c r="J13" i="3"/>
  <c r="F13" i="3"/>
  <c r="E13" i="3"/>
  <c r="I13" i="3"/>
  <c r="I12" i="3"/>
  <c r="E12" i="3"/>
  <c r="L12" i="3"/>
  <c r="H12" i="3"/>
  <c r="K12" i="3"/>
  <c r="G12" i="3"/>
  <c r="J12" i="3"/>
  <c r="F12" i="3"/>
  <c r="AL8" i="3"/>
  <c r="AL23" i="3"/>
  <c r="I7" i="3"/>
  <c r="E7" i="3"/>
  <c r="L7" i="3"/>
  <c r="H7" i="3"/>
  <c r="K7" i="3"/>
  <c r="G7" i="3"/>
  <c r="F7" i="3"/>
  <c r="J7" i="3"/>
  <c r="AK23" i="3"/>
  <c r="X32" i="1"/>
  <c r="Y31" i="1"/>
  <c r="X30" i="1"/>
  <c r="X36" i="1"/>
  <c r="X37" i="1"/>
  <c r="X24" i="1"/>
  <c r="M11" i="1" s="1"/>
  <c r="U11" i="1"/>
  <c r="M7" i="1" s="1"/>
  <c r="AA24" i="1"/>
  <c r="M12" i="1" s="1"/>
  <c r="AA31" i="1"/>
  <c r="AA30" i="1"/>
  <c r="AB31" i="1"/>
  <c r="AD24" i="1"/>
  <c r="M13" i="1" s="1"/>
  <c r="AD33" i="1"/>
  <c r="AD30" i="1"/>
  <c r="AD39" i="1"/>
  <c r="AD36" i="1"/>
  <c r="AG34" i="1"/>
  <c r="AG30" i="1"/>
  <c r="AG24" i="1"/>
  <c r="M14" i="1" s="1"/>
  <c r="AG36" i="1"/>
  <c r="AO22" i="1" s="1"/>
  <c r="M15" i="1" s="1"/>
  <c r="AE40" i="1"/>
  <c r="X34" i="1"/>
  <c r="X31" i="1"/>
  <c r="Y32" i="1"/>
  <c r="AA36" i="1"/>
  <c r="U14" i="1"/>
  <c r="M8" i="1" s="1"/>
  <c r="AE37" i="1"/>
  <c r="U17" i="1"/>
  <c r="M9" i="1" s="1"/>
  <c r="X33" i="1"/>
  <c r="U20" i="1"/>
  <c r="M10" i="1" s="1"/>
  <c r="AE39" i="1"/>
  <c r="AH39" i="1"/>
  <c r="E4" i="2"/>
  <c r="F4" i="2"/>
  <c r="AE23" i="2"/>
  <c r="F15" i="2" s="1"/>
  <c r="J4" i="2"/>
  <c r="AH22" i="2"/>
  <c r="K15" i="2" s="1"/>
  <c r="AF22" i="2"/>
  <c r="G15" i="2" s="1"/>
  <c r="AF7" i="2"/>
  <c r="H16" i="2" s="1"/>
  <c r="AE7" i="2"/>
  <c r="F16" i="2" s="1"/>
  <c r="I4" i="2"/>
  <c r="H4" i="2"/>
  <c r="AG22" i="2"/>
  <c r="I15" i="2" s="1"/>
  <c r="AE22" i="2"/>
  <c r="E15" i="2" s="1"/>
  <c r="AE6" i="2"/>
  <c r="E16" i="2" s="1"/>
  <c r="K4" i="2"/>
  <c r="AF23" i="2"/>
  <c r="H15" i="2" s="1"/>
  <c r="AF8" i="2"/>
  <c r="K16" i="2" s="1"/>
  <c r="AF6" i="2"/>
  <c r="G16" i="2" s="1"/>
  <c r="G4" i="2"/>
  <c r="AG40" i="1"/>
  <c r="AB40" i="1"/>
  <c r="S21" i="1"/>
  <c r="AA37" i="1"/>
  <c r="AE25" i="1"/>
  <c r="T21" i="1"/>
  <c r="S15" i="1"/>
  <c r="AG31" i="1"/>
  <c r="AB32" i="1"/>
  <c r="AD31" i="1"/>
  <c r="AB33" i="1"/>
  <c r="AB34" i="1"/>
  <c r="AD37" i="1"/>
  <c r="R18" i="1"/>
  <c r="Q20" i="1"/>
  <c r="R21" i="1"/>
  <c r="Q21" i="1"/>
  <c r="AG37" i="1"/>
  <c r="AG38" i="1"/>
  <c r="Q14" i="1"/>
  <c r="S20" i="1"/>
  <c r="R14" i="1"/>
  <c r="AH25" i="1"/>
  <c r="Q15" i="1"/>
  <c r="R20" i="1"/>
  <c r="T20" i="1"/>
  <c r="AA39" i="1"/>
  <c r="AH37" i="1"/>
  <c r="AA34" i="1"/>
  <c r="AA40" i="1"/>
  <c r="AH38" i="1"/>
  <c r="R15" i="1"/>
  <c r="T18" i="1"/>
  <c r="AD38" i="1"/>
  <c r="AH28" i="1"/>
  <c r="AE28" i="1"/>
  <c r="AG33" i="1"/>
  <c r="AD27" i="1"/>
  <c r="AB27" i="1"/>
  <c r="X25" i="1"/>
  <c r="X38" i="1"/>
  <c r="X27" i="1"/>
  <c r="Q18" i="1"/>
  <c r="T15" i="1"/>
  <c r="AA32" i="1"/>
  <c r="AD26" i="1"/>
  <c r="AD28" i="1"/>
  <c r="AG26" i="1"/>
  <c r="AG28" i="1"/>
  <c r="X39" i="1"/>
  <c r="AD40" i="1"/>
  <c r="AE34" i="1"/>
  <c r="AH34" i="1"/>
  <c r="AE26" i="1"/>
  <c r="AH26" i="1"/>
  <c r="Q17" i="1"/>
  <c r="R17" i="1"/>
  <c r="S17" i="1"/>
  <c r="Q11" i="1"/>
  <c r="S18" i="1"/>
  <c r="T17" i="1"/>
  <c r="X26" i="1"/>
  <c r="X28" i="1"/>
  <c r="AA33" i="1"/>
  <c r="AD32" i="1"/>
  <c r="AD34" i="1"/>
  <c r="AG32" i="1"/>
  <c r="X40" i="1"/>
  <c r="AE31" i="1"/>
  <c r="AH31" i="1"/>
  <c r="R12" i="1"/>
  <c r="AE27" i="1"/>
  <c r="AH27" i="1"/>
  <c r="AA25" i="1"/>
  <c r="AB28" i="1"/>
  <c r="Q12" i="1"/>
  <c r="R11" i="1"/>
  <c r="AD25" i="1"/>
  <c r="AG25" i="1"/>
  <c r="AG27" i="1"/>
  <c r="AE32" i="1"/>
  <c r="AH32" i="1"/>
  <c r="AB26" i="1"/>
  <c r="AA28" i="1"/>
  <c r="AA26" i="1"/>
  <c r="T11" i="1"/>
  <c r="AA27" i="1"/>
  <c r="AG39" i="1"/>
  <c r="S11" i="1"/>
  <c r="T12" i="1"/>
  <c r="Y38" i="1"/>
  <c r="Y25" i="1"/>
  <c r="Y37" i="1"/>
  <c r="Y40" i="1"/>
  <c r="AN23" i="1" s="1"/>
  <c r="Y28" i="1"/>
  <c r="Y26" i="1"/>
  <c r="S12" i="1"/>
  <c r="S14" i="1"/>
  <c r="AB38" i="1"/>
  <c r="AB25" i="1"/>
  <c r="T14" i="1"/>
  <c r="AB39" i="1"/>
  <c r="Y39" i="1"/>
  <c r="Y27" i="1"/>
  <c r="AL8" i="1"/>
  <c r="Y45" i="5" l="1"/>
  <c r="Z45" i="5"/>
  <c r="AC45" i="5"/>
  <c r="AA45" i="5"/>
  <c r="X45" i="5"/>
  <c r="AD45" i="5"/>
  <c r="W45" i="5"/>
  <c r="AB45" i="5"/>
  <c r="G15" i="3"/>
  <c r="F15" i="3"/>
  <c r="I15" i="3"/>
  <c r="H15" i="3"/>
  <c r="J15" i="3"/>
  <c r="K15" i="3"/>
  <c r="E15" i="3"/>
  <c r="L16" i="3"/>
  <c r="Z42" i="3" s="1"/>
  <c r="H16" i="3"/>
  <c r="K16" i="3"/>
  <c r="Y42" i="3" s="1"/>
  <c r="G16" i="3"/>
  <c r="J16" i="3"/>
  <c r="F16" i="3"/>
  <c r="I16" i="3"/>
  <c r="E16" i="3"/>
  <c r="S42" i="3" s="1"/>
  <c r="K9" i="1"/>
  <c r="G9" i="1"/>
  <c r="L9" i="1"/>
  <c r="J9" i="1"/>
  <c r="F9" i="1"/>
  <c r="E9" i="1"/>
  <c r="I9" i="1"/>
  <c r="H9" i="1"/>
  <c r="L15" i="1"/>
  <c r="J13" i="1"/>
  <c r="F13" i="1"/>
  <c r="G13" i="1"/>
  <c r="I13" i="1"/>
  <c r="E13" i="1"/>
  <c r="K13" i="1"/>
  <c r="L13" i="1"/>
  <c r="H13" i="1"/>
  <c r="J14" i="1"/>
  <c r="F14" i="1"/>
  <c r="K14" i="1"/>
  <c r="G14" i="1"/>
  <c r="I14" i="1"/>
  <c r="E14" i="1"/>
  <c r="L14" i="1"/>
  <c r="H14" i="1"/>
  <c r="K7" i="1"/>
  <c r="G7" i="1"/>
  <c r="H7" i="1"/>
  <c r="J7" i="1"/>
  <c r="F7" i="1"/>
  <c r="L7" i="1"/>
  <c r="E7" i="1"/>
  <c r="I7" i="1"/>
  <c r="H12" i="1"/>
  <c r="F12" i="1"/>
  <c r="G12" i="1"/>
  <c r="E12" i="1"/>
  <c r="K12" i="1"/>
  <c r="L12" i="1"/>
  <c r="J12" i="1"/>
  <c r="I12" i="1"/>
  <c r="J10" i="1"/>
  <c r="F10" i="1"/>
  <c r="I10" i="1"/>
  <c r="E10" i="1"/>
  <c r="K10" i="1"/>
  <c r="L10" i="1"/>
  <c r="H10" i="1"/>
  <c r="G10" i="1"/>
  <c r="H11" i="1"/>
  <c r="E11" i="1"/>
  <c r="K11" i="1"/>
  <c r="I11" i="1"/>
  <c r="G11" i="1"/>
  <c r="F11" i="1"/>
  <c r="L11" i="1"/>
  <c r="J11" i="1"/>
  <c r="AK6" i="1"/>
  <c r="J8" i="1"/>
  <c r="F8" i="1"/>
  <c r="I8" i="1"/>
  <c r="E8" i="1"/>
  <c r="L8" i="1"/>
  <c r="H8" i="1"/>
  <c r="K8" i="1"/>
  <c r="G8" i="1"/>
  <c r="AK5" i="1"/>
  <c r="M16" i="1" s="1"/>
  <c r="AK8" i="1"/>
  <c r="AL9" i="1"/>
  <c r="AK22" i="1"/>
  <c r="E15" i="1" s="1"/>
  <c r="AK9" i="1"/>
  <c r="AK7" i="1"/>
  <c r="AL22" i="1"/>
  <c r="G15" i="1" s="1"/>
  <c r="AL6" i="1"/>
  <c r="AK23" i="1"/>
  <c r="F15" i="1" s="1"/>
  <c r="AL7" i="1"/>
  <c r="AM23" i="1"/>
  <c r="J15" i="1" s="1"/>
  <c r="AM22" i="1"/>
  <c r="I15" i="1" s="1"/>
  <c r="AL23" i="1"/>
  <c r="H15" i="1" s="1"/>
  <c r="AN22" i="1"/>
  <c r="T42" i="3" l="1"/>
  <c r="V42" i="3"/>
  <c r="U42" i="3"/>
  <c r="W42" i="3"/>
  <c r="X42" i="3"/>
  <c r="L16" i="1"/>
  <c r="J16" i="1"/>
  <c r="J4" i="1" s="1"/>
  <c r="K16" i="1"/>
  <c r="I16" i="1"/>
  <c r="I4" i="1" s="1"/>
  <c r="E16" i="1"/>
  <c r="E4" i="1" s="1"/>
  <c r="H16" i="1"/>
  <c r="H4" i="1" s="1"/>
  <c r="F16" i="1"/>
  <c r="F4" i="1" s="1"/>
  <c r="G16" i="1"/>
  <c r="G4" i="1" s="1"/>
  <c r="L4" i="1"/>
  <c r="K15" i="1"/>
  <c r="K4" i="1" s="1"/>
</calcChain>
</file>

<file path=xl/sharedStrings.xml><?xml version="1.0" encoding="utf-8"?>
<sst xmlns="http://schemas.openxmlformats.org/spreadsheetml/2006/main" count="1764" uniqueCount="74">
  <si>
    <t>白</t>
    <rPh sb="0" eb="1">
      <t>シロ</t>
    </rPh>
    <phoneticPr fontId="1"/>
  </si>
  <si>
    <t>〇</t>
    <phoneticPr fontId="1"/>
  </si>
  <si>
    <t>□</t>
    <phoneticPr fontId="1"/>
  </si>
  <si>
    <t>有</t>
    <rPh sb="0" eb="1">
      <t>アリ</t>
    </rPh>
    <phoneticPr fontId="1"/>
  </si>
  <si>
    <t>無</t>
    <rPh sb="0" eb="1">
      <t>ナ</t>
    </rPh>
    <phoneticPr fontId="1"/>
  </si>
  <si>
    <t>茶</t>
    <rPh sb="0" eb="1">
      <t>チャ</t>
    </rPh>
    <phoneticPr fontId="1"/>
  </si>
  <si>
    <t>危険牌</t>
    <rPh sb="0" eb="2">
      <t>キケン</t>
    </rPh>
    <rPh sb="2" eb="3">
      <t>パイ</t>
    </rPh>
    <phoneticPr fontId="1"/>
  </si>
  <si>
    <t>o</t>
    <phoneticPr fontId="1"/>
  </si>
  <si>
    <t>o</t>
    <phoneticPr fontId="1"/>
  </si>
  <si>
    <t>o</t>
    <phoneticPr fontId="1"/>
  </si>
  <si>
    <t>o</t>
    <phoneticPr fontId="1"/>
  </si>
  <si>
    <t>o</t>
    <phoneticPr fontId="1"/>
  </si>
  <si>
    <t>o</t>
    <phoneticPr fontId="1"/>
  </si>
  <si>
    <t>o</t>
    <phoneticPr fontId="1"/>
  </si>
  <si>
    <t>X</t>
    <phoneticPr fontId="1"/>
  </si>
  <si>
    <t>横１</t>
    <rPh sb="0" eb="1">
      <t>ヨコ</t>
    </rPh>
    <phoneticPr fontId="1"/>
  </si>
  <si>
    <t>横２</t>
    <rPh sb="0" eb="1">
      <t>ヨコ</t>
    </rPh>
    <phoneticPr fontId="1"/>
  </si>
  <si>
    <t>横３</t>
    <rPh sb="0" eb="1">
      <t>ヨコ</t>
    </rPh>
    <phoneticPr fontId="1"/>
  </si>
  <si>
    <t>横４</t>
    <rPh sb="0" eb="1">
      <t>ヨコ</t>
    </rPh>
    <phoneticPr fontId="1"/>
  </si>
  <si>
    <t>縦１</t>
    <rPh sb="0" eb="1">
      <t>タテ</t>
    </rPh>
    <phoneticPr fontId="1"/>
  </si>
  <si>
    <t>縦２</t>
    <rPh sb="0" eb="1">
      <t>タテ</t>
    </rPh>
    <phoneticPr fontId="1"/>
  </si>
  <si>
    <t>縦３</t>
    <rPh sb="0" eb="1">
      <t>タテ</t>
    </rPh>
    <phoneticPr fontId="1"/>
  </si>
  <si>
    <t>縦４</t>
    <rPh sb="0" eb="1">
      <t>タテ</t>
    </rPh>
    <phoneticPr fontId="1"/>
  </si>
  <si>
    <t>斜め/</t>
    <rPh sb="0" eb="1">
      <t>ナナ</t>
    </rPh>
    <phoneticPr fontId="1"/>
  </si>
  <si>
    <t>斜め＼</t>
    <rPh sb="0" eb="1">
      <t>ナナ</t>
    </rPh>
    <phoneticPr fontId="1"/>
  </si>
  <si>
    <t>X</t>
    <phoneticPr fontId="1"/>
  </si>
  <si>
    <t>X</t>
    <phoneticPr fontId="1"/>
  </si>
  <si>
    <t>X</t>
    <phoneticPr fontId="1"/>
  </si>
  <si>
    <t>＼</t>
    <phoneticPr fontId="1"/>
  </si>
  <si>
    <t>／</t>
    <phoneticPr fontId="1"/>
  </si>
  <si>
    <t>斜め／</t>
    <rPh sb="0" eb="1">
      <t>ナナ</t>
    </rPh>
    <phoneticPr fontId="1"/>
  </si>
  <si>
    <t>X</t>
    <phoneticPr fontId="1"/>
  </si>
  <si>
    <t>X</t>
    <phoneticPr fontId="1"/>
  </si>
  <si>
    <t>X</t>
    <phoneticPr fontId="1"/>
  </si>
  <si>
    <t>白1穴□</t>
    <rPh sb="0" eb="1">
      <t>シロ</t>
    </rPh>
    <rPh sb="2" eb="3">
      <t>アナ</t>
    </rPh>
    <phoneticPr fontId="1"/>
  </si>
  <si>
    <t>白1穴〇</t>
    <rPh sb="0" eb="1">
      <t>シロ</t>
    </rPh>
    <rPh sb="2" eb="3">
      <t>アナ</t>
    </rPh>
    <phoneticPr fontId="1"/>
  </si>
  <si>
    <t>白１無□</t>
    <rPh sb="0" eb="1">
      <t>シロ</t>
    </rPh>
    <rPh sb="2" eb="3">
      <t>ナ</t>
    </rPh>
    <phoneticPr fontId="1"/>
  </si>
  <si>
    <t>白１無〇</t>
    <phoneticPr fontId="1"/>
  </si>
  <si>
    <t>白2穴□</t>
    <rPh sb="0" eb="1">
      <t>シロ</t>
    </rPh>
    <rPh sb="2" eb="3">
      <t>アナ</t>
    </rPh>
    <phoneticPr fontId="1"/>
  </si>
  <si>
    <t>白2穴〇</t>
    <rPh sb="0" eb="1">
      <t>シロ</t>
    </rPh>
    <rPh sb="2" eb="3">
      <t>アナ</t>
    </rPh>
    <phoneticPr fontId="1"/>
  </si>
  <si>
    <t>白2無□</t>
    <rPh sb="0" eb="1">
      <t>シロ</t>
    </rPh>
    <rPh sb="2" eb="3">
      <t>ナ</t>
    </rPh>
    <phoneticPr fontId="1"/>
  </si>
  <si>
    <t>白2無〇</t>
    <phoneticPr fontId="1"/>
  </si>
  <si>
    <t>茶1穴□</t>
    <rPh sb="2" eb="3">
      <t>アナ</t>
    </rPh>
    <phoneticPr fontId="1"/>
  </si>
  <si>
    <t>茶1穴〇</t>
    <rPh sb="2" eb="3">
      <t>アナ</t>
    </rPh>
    <phoneticPr fontId="1"/>
  </si>
  <si>
    <t>茶１無□</t>
    <rPh sb="2" eb="3">
      <t>ナ</t>
    </rPh>
    <phoneticPr fontId="1"/>
  </si>
  <si>
    <t>茶１無〇</t>
  </si>
  <si>
    <t>茶2穴□</t>
    <rPh sb="2" eb="3">
      <t>アナ</t>
    </rPh>
    <phoneticPr fontId="1"/>
  </si>
  <si>
    <t>茶2穴〇</t>
    <rPh sb="2" eb="3">
      <t>アナ</t>
    </rPh>
    <phoneticPr fontId="1"/>
  </si>
  <si>
    <t>茶2無□</t>
    <rPh sb="2" eb="3">
      <t>ナ</t>
    </rPh>
    <phoneticPr fontId="1"/>
  </si>
  <si>
    <t>茶2無〇</t>
  </si>
  <si>
    <t>X</t>
    <phoneticPr fontId="1"/>
  </si>
  <si>
    <t>X</t>
    <phoneticPr fontId="1"/>
  </si>
  <si>
    <t>QUARTO</t>
    <phoneticPr fontId="1"/>
  </si>
  <si>
    <t>XXXX</t>
    <phoneticPr fontId="1"/>
  </si>
  <si>
    <t>残り</t>
    <rPh sb="0" eb="1">
      <t>ノコ</t>
    </rPh>
    <phoneticPr fontId="1"/>
  </si>
  <si>
    <t>X</t>
    <phoneticPr fontId="1"/>
  </si>
  <si>
    <t>穴</t>
    <rPh sb="0" eb="1">
      <t>アナ</t>
    </rPh>
    <phoneticPr fontId="1"/>
  </si>
  <si>
    <t>X</t>
    <phoneticPr fontId="1"/>
  </si>
  <si>
    <t>X</t>
    <phoneticPr fontId="1"/>
  </si>
  <si>
    <t>X</t>
    <phoneticPr fontId="1"/>
  </si>
  <si>
    <t>□</t>
  </si>
  <si>
    <t>〇</t>
  </si>
  <si>
    <t>N</t>
    <phoneticPr fontId="1"/>
  </si>
  <si>
    <t>E</t>
    <phoneticPr fontId="1"/>
  </si>
  <si>
    <t>S</t>
    <phoneticPr fontId="1"/>
  </si>
  <si>
    <t>W</t>
    <phoneticPr fontId="1"/>
  </si>
  <si>
    <t>NE</t>
    <phoneticPr fontId="1"/>
  </si>
  <si>
    <t>SE</t>
    <phoneticPr fontId="1"/>
  </si>
  <si>
    <t>SW</t>
    <phoneticPr fontId="1"/>
  </si>
  <si>
    <t>NW</t>
    <phoneticPr fontId="1"/>
  </si>
  <si>
    <t>Center</t>
    <phoneticPr fontId="1"/>
  </si>
  <si>
    <t>X</t>
    <phoneticPr fontId="1"/>
  </si>
  <si>
    <t>X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</si>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</sst>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rgb="FFFFFF00"/>
      <name val="ＭＳ Ｐゴシック"/>
      <family val="2"/>
      <charset val="128"/>
      <scheme val="minor"/>
    </font>
    <font>
      <sz val="11"/>
      <color rgb="FFFFFF00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1B4367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5" borderId="0" xfId="0" applyFill="1">
      <alignment vertical="center"/>
    </xf>
    <xf numFmtId="0" fontId="0" fillId="6" borderId="7" xfId="0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0" fillId="9" borderId="7" xfId="0" applyFill="1" applyBorder="1" applyAlignment="1">
      <alignment horizontal="center"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4" fillId="6" borderId="0" xfId="0" applyFont="1" applyFill="1">
      <alignment vertical="center"/>
    </xf>
    <xf numFmtId="0" fontId="3" fillId="5" borderId="0" xfId="0" applyFont="1" applyFill="1" applyBorder="1" applyAlignment="1">
      <alignment horizontal="center" vertical="center"/>
    </xf>
    <xf numFmtId="0" fontId="5" fillId="6" borderId="0" xfId="0" applyFont="1" applyFill="1">
      <alignment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5" borderId="21" xfId="0" applyFont="1" applyFill="1" applyBorder="1">
      <alignment vertical="center"/>
    </xf>
    <xf numFmtId="0" fontId="5" fillId="5" borderId="21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5" borderId="22" xfId="0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4" fillId="5" borderId="22" xfId="0" applyFont="1" applyFill="1" applyBorder="1">
      <alignment vertical="center"/>
    </xf>
    <xf numFmtId="0" fontId="3" fillId="5" borderId="19" xfId="0" applyFont="1" applyFill="1" applyBorder="1">
      <alignment vertical="center"/>
    </xf>
    <xf numFmtId="0" fontId="3" fillId="5" borderId="20" xfId="0" applyFont="1" applyFill="1" applyBorder="1">
      <alignment vertical="center"/>
    </xf>
    <xf numFmtId="0" fontId="3" fillId="5" borderId="0" xfId="0" applyFont="1" applyFill="1" applyBorder="1">
      <alignment vertical="center"/>
    </xf>
    <xf numFmtId="0" fontId="5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7" fillId="5" borderId="4" xfId="0" applyFont="1" applyFill="1" applyBorder="1">
      <alignment vertical="center"/>
    </xf>
    <xf numFmtId="0" fontId="4" fillId="6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5" borderId="19" xfId="0" applyFont="1" applyFill="1" applyBorder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3" fillId="5" borderId="21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22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6" fillId="6" borderId="24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</cellXfs>
  <cellStyles count="1">
    <cellStyle name="標準" xfId="0" builtinId="0"/>
  </cellStyles>
  <dxfs count="39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gradientFill type="path" left="0.5" right="0.5" top="0.5" bottom="0.5">
          <stop position="0">
            <color theme="1"/>
          </stop>
          <stop position="1">
            <color theme="4"/>
          </stop>
        </gradientFill>
      </fill>
    </dxf>
    <dxf>
      <fill>
        <patternFill>
          <bgColor theme="4"/>
        </patternFill>
      </fill>
    </dxf>
    <dxf>
      <fill>
        <patternFill>
          <fgColor theme="0"/>
          <bgColor theme="7" tint="-0.499984740745262"/>
        </patternFill>
      </fill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numFmt numFmtId="176" formatCode="\x"/>
      <fill>
        <patternFill patternType="solid">
          <fgColor auto="1"/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gradientFill type="path" left="0.5" right="0.5" top="0.5" bottom="0.5">
          <stop position="0">
            <color theme="1"/>
          </stop>
          <stop position="1">
            <color theme="4"/>
          </stop>
        </gradientFill>
      </fill>
    </dxf>
    <dxf>
      <fill>
        <patternFill>
          <bgColor theme="4"/>
        </patternFill>
      </fill>
    </dxf>
    <dxf>
      <fill>
        <patternFill>
          <fgColor theme="0"/>
          <bgColor theme="7" tint="-0.499984740745262"/>
        </patternFill>
      </fill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numFmt numFmtId="176" formatCode="\x"/>
      <fill>
        <patternFill patternType="solid">
          <fgColor auto="1"/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gradientFill type="path" left="0.5" right="0.5" top="0.5" bottom="0.5">
          <stop position="0">
            <color theme="1"/>
          </stop>
          <stop position="1">
            <color theme="4"/>
          </stop>
        </gradientFill>
      </fill>
    </dxf>
    <dxf>
      <fill>
        <patternFill>
          <bgColor theme="4"/>
        </patternFill>
      </fill>
    </dxf>
    <dxf>
      <fill>
        <patternFill>
          <fgColor theme="0"/>
          <bgColor theme="7" tint="-0.499984740745262"/>
        </patternFill>
      </fill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numFmt numFmtId="176" formatCode="\x"/>
      <fill>
        <patternFill patternType="solid">
          <fgColor auto="1"/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gradientFill type="path" left="0.5" right="0.5" top="0.5" bottom="0.5">
          <stop position="0">
            <color theme="1"/>
          </stop>
          <stop position="1">
            <color theme="4"/>
          </stop>
        </gradientFill>
      </fill>
    </dxf>
    <dxf>
      <fill>
        <patternFill>
          <bgColor theme="4"/>
        </patternFill>
      </fill>
    </dxf>
    <dxf>
      <fill>
        <patternFill>
          <fgColor theme="0"/>
          <bgColor theme="7" tint="-0.499984740745262"/>
        </patternFill>
      </fill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numFmt numFmtId="176" formatCode="\x"/>
      <fill>
        <patternFill patternType="solid">
          <fgColor auto="1"/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gradientFill type="path" left="0.5" right="0.5" top="0.5" bottom="0.5">
          <stop position="0">
            <color theme="1"/>
          </stop>
          <stop position="1">
            <color theme="4"/>
          </stop>
        </gradientFill>
      </fill>
    </dxf>
    <dxf>
      <fill>
        <patternFill>
          <bgColor theme="4"/>
        </patternFill>
      </fill>
    </dxf>
    <dxf>
      <fill>
        <patternFill>
          <fgColor theme="0"/>
          <bgColor theme="7" tint="-0.499984740745262"/>
        </patternFill>
      </fill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numFmt numFmtId="176" formatCode="\x"/>
      <fill>
        <patternFill patternType="solid">
          <fgColor auto="1"/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gradientFill type="path" left="0.5" right="0.5" top="0.5" bottom="0.5">
          <stop position="0">
            <color theme="1"/>
          </stop>
          <stop position="1">
            <color theme="4"/>
          </stop>
        </gradientFill>
      </fill>
    </dxf>
    <dxf>
      <fill>
        <patternFill>
          <bgColor theme="4"/>
        </patternFill>
      </fill>
    </dxf>
    <dxf>
      <fill>
        <patternFill>
          <fgColor theme="0"/>
          <bgColor theme="7" tint="-0.499984740745262"/>
        </patternFill>
      </fill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numFmt numFmtId="176" formatCode="\x"/>
      <fill>
        <patternFill patternType="solid">
          <fgColor auto="1"/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b val="0"/>
        <i/>
        <color rgb="FFFF00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gradientFill type="path" left="0.5" right="0.5" top="0.5" bottom="0.5">
          <stop position="0">
            <color theme="1"/>
          </stop>
          <stop position="1">
            <color theme="4"/>
          </stop>
        </gradientFill>
      </fill>
    </dxf>
    <dxf>
      <fill>
        <patternFill>
          <bgColor theme="4"/>
        </patternFill>
      </fill>
    </dxf>
    <dxf>
      <fill>
        <patternFill>
          <fgColor theme="0"/>
          <bgColor theme="7" tint="-0.499984740745262"/>
        </patternFill>
      </fill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numFmt numFmtId="176" formatCode="\x"/>
      <fill>
        <patternFill patternType="solid">
          <fgColor auto="1"/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rgb="FFFF00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b val="0"/>
        <i/>
        <color rgb="FFFF330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gradientFill type="path" left="0.5" right="0.5" top="0.5" bottom="0.5">
          <stop position="0">
            <color theme="1"/>
          </stop>
          <stop position="1">
            <color theme="4"/>
          </stop>
        </gradientFill>
      </fill>
    </dxf>
    <dxf>
      <fill>
        <patternFill>
          <bgColor theme="4"/>
        </patternFill>
      </fill>
    </dxf>
    <dxf>
      <fill>
        <patternFill>
          <fgColor theme="0"/>
          <bgColor theme="7" tint="-0.499984740745262"/>
        </patternFill>
      </fill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numFmt numFmtId="176" formatCode="\x"/>
      <fill>
        <patternFill patternType="solid">
          <fgColor auto="1"/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FFCC"/>
      <color rgb="FFFF3300"/>
      <color rgb="FFFFCCCC"/>
      <color rgb="FF1B4367"/>
      <color rgb="FFFFE2A7"/>
      <color rgb="FF9966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212951</xdr:colOff>
      <xdr:row>51</xdr:row>
      <xdr:rowOff>90487</xdr:rowOff>
    </xdr:from>
    <xdr:to>
      <xdr:col>22</xdr:col>
      <xdr:colOff>389164</xdr:colOff>
      <xdr:row>53</xdr:row>
      <xdr:rowOff>102059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9276" y="1566862"/>
          <a:ext cx="176213" cy="33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238124</xdr:colOff>
      <xdr:row>48</xdr:row>
      <xdr:rowOff>34018</xdr:rowOff>
    </xdr:from>
    <xdr:to>
      <xdr:col>23</xdr:col>
      <xdr:colOff>376237</xdr:colOff>
      <xdr:row>49</xdr:row>
      <xdr:rowOff>81647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4" y="1024618"/>
          <a:ext cx="138113" cy="209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214002</xdr:colOff>
      <xdr:row>48</xdr:row>
      <xdr:rowOff>21647</xdr:rowOff>
    </xdr:from>
    <xdr:to>
      <xdr:col>24</xdr:col>
      <xdr:colOff>380690</xdr:colOff>
      <xdr:row>49</xdr:row>
      <xdr:rowOff>69275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2377" y="1012247"/>
          <a:ext cx="166688" cy="209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212765</xdr:colOff>
      <xdr:row>47</xdr:row>
      <xdr:rowOff>102054</xdr:rowOff>
    </xdr:from>
    <xdr:to>
      <xdr:col>25</xdr:col>
      <xdr:colOff>346115</xdr:colOff>
      <xdr:row>49</xdr:row>
      <xdr:rowOff>72121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2165" y="930729"/>
          <a:ext cx="133350" cy="29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221426</xdr:colOff>
      <xdr:row>47</xdr:row>
      <xdr:rowOff>84919</xdr:rowOff>
    </xdr:from>
    <xdr:to>
      <xdr:col>22</xdr:col>
      <xdr:colOff>364301</xdr:colOff>
      <xdr:row>49</xdr:row>
      <xdr:rowOff>58513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7751" y="913594"/>
          <a:ext cx="142875" cy="297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219569</xdr:colOff>
      <xdr:row>52</xdr:row>
      <xdr:rowOff>39583</xdr:rowOff>
    </xdr:from>
    <xdr:to>
      <xdr:col>23</xdr:col>
      <xdr:colOff>395782</xdr:colOff>
      <xdr:row>53</xdr:row>
      <xdr:rowOff>120551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919" y="1677883"/>
          <a:ext cx="176213" cy="242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205342</xdr:colOff>
      <xdr:row>52</xdr:row>
      <xdr:rowOff>72364</xdr:rowOff>
    </xdr:from>
    <xdr:to>
      <xdr:col>24</xdr:col>
      <xdr:colOff>414892</xdr:colOff>
      <xdr:row>53</xdr:row>
      <xdr:rowOff>134282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3717" y="1710664"/>
          <a:ext cx="209550" cy="223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209053</xdr:colOff>
      <xdr:row>51</xdr:row>
      <xdr:rowOff>138546</xdr:rowOff>
    </xdr:from>
    <xdr:to>
      <xdr:col>25</xdr:col>
      <xdr:colOff>394791</xdr:colOff>
      <xdr:row>53</xdr:row>
      <xdr:rowOff>152837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453" y="1614921"/>
          <a:ext cx="185738" cy="33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187407</xdr:colOff>
      <xdr:row>51</xdr:row>
      <xdr:rowOff>126174</xdr:rowOff>
    </xdr:from>
    <xdr:to>
      <xdr:col>26</xdr:col>
      <xdr:colOff>395287</xdr:colOff>
      <xdr:row>53</xdr:row>
      <xdr:rowOff>126177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7832" y="1602549"/>
          <a:ext cx="207880" cy="32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210292</xdr:colOff>
      <xdr:row>48</xdr:row>
      <xdr:rowOff>24741</xdr:rowOff>
    </xdr:from>
    <xdr:to>
      <xdr:col>27</xdr:col>
      <xdr:colOff>338880</xdr:colOff>
      <xdr:row>49</xdr:row>
      <xdr:rowOff>67607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742" y="1015341"/>
          <a:ext cx="128588" cy="20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241835</xdr:colOff>
      <xdr:row>48</xdr:row>
      <xdr:rowOff>19173</xdr:rowOff>
    </xdr:from>
    <xdr:to>
      <xdr:col>28</xdr:col>
      <xdr:colOff>365660</xdr:colOff>
      <xdr:row>49</xdr:row>
      <xdr:rowOff>62039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4310" y="1009773"/>
          <a:ext cx="123825" cy="20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274617</xdr:colOff>
      <xdr:row>47</xdr:row>
      <xdr:rowOff>131741</xdr:rowOff>
    </xdr:from>
    <xdr:to>
      <xdr:col>29</xdr:col>
      <xdr:colOff>458685</xdr:colOff>
      <xdr:row>49</xdr:row>
      <xdr:rowOff>95810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8117" y="960416"/>
          <a:ext cx="184068" cy="287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228847</xdr:colOff>
      <xdr:row>47</xdr:row>
      <xdr:rowOff>141080</xdr:rowOff>
    </xdr:from>
    <xdr:to>
      <xdr:col>26</xdr:col>
      <xdr:colOff>370052</xdr:colOff>
      <xdr:row>49</xdr:row>
      <xdr:rowOff>105149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272" y="969755"/>
          <a:ext cx="141205" cy="287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194830</xdr:colOff>
      <xdr:row>52</xdr:row>
      <xdr:rowOff>72364</xdr:rowOff>
    </xdr:from>
    <xdr:to>
      <xdr:col>27</xdr:col>
      <xdr:colOff>399618</xdr:colOff>
      <xdr:row>53</xdr:row>
      <xdr:rowOff>139044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6280" y="1710664"/>
          <a:ext cx="204788" cy="228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218951</xdr:colOff>
      <xdr:row>52</xdr:row>
      <xdr:rowOff>48860</xdr:rowOff>
    </xdr:from>
    <xdr:to>
      <xdr:col>28</xdr:col>
      <xdr:colOff>441119</xdr:colOff>
      <xdr:row>53</xdr:row>
      <xdr:rowOff>139353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426" y="1687160"/>
          <a:ext cx="222168" cy="252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243072</xdr:colOff>
      <xdr:row>51</xdr:row>
      <xdr:rowOff>154007</xdr:rowOff>
    </xdr:from>
    <xdr:to>
      <xdr:col>29</xdr:col>
      <xdr:colOff>455715</xdr:colOff>
      <xdr:row>53</xdr:row>
      <xdr:rowOff>127602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6572" y="1630382"/>
          <a:ext cx="212643" cy="297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212951</xdr:colOff>
      <xdr:row>51</xdr:row>
      <xdr:rowOff>90487</xdr:rowOff>
    </xdr:from>
    <xdr:to>
      <xdr:col>22</xdr:col>
      <xdr:colOff>389164</xdr:colOff>
      <xdr:row>53</xdr:row>
      <xdr:rowOff>102058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9276" y="1728787"/>
          <a:ext cx="176213" cy="335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238124</xdr:colOff>
      <xdr:row>48</xdr:row>
      <xdr:rowOff>34018</xdr:rowOff>
    </xdr:from>
    <xdr:to>
      <xdr:col>23</xdr:col>
      <xdr:colOff>376237</xdr:colOff>
      <xdr:row>49</xdr:row>
      <xdr:rowOff>81648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4" y="1186543"/>
          <a:ext cx="138113" cy="209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214002</xdr:colOff>
      <xdr:row>48</xdr:row>
      <xdr:rowOff>21647</xdr:rowOff>
    </xdr:from>
    <xdr:to>
      <xdr:col>24</xdr:col>
      <xdr:colOff>380690</xdr:colOff>
      <xdr:row>49</xdr:row>
      <xdr:rowOff>69276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2377" y="1174172"/>
          <a:ext cx="166688" cy="209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212765</xdr:colOff>
      <xdr:row>47</xdr:row>
      <xdr:rowOff>102054</xdr:rowOff>
    </xdr:from>
    <xdr:to>
      <xdr:col>25</xdr:col>
      <xdr:colOff>346115</xdr:colOff>
      <xdr:row>49</xdr:row>
      <xdr:rowOff>72121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2165" y="1092654"/>
          <a:ext cx="133350" cy="29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221426</xdr:colOff>
      <xdr:row>47</xdr:row>
      <xdr:rowOff>84919</xdr:rowOff>
    </xdr:from>
    <xdr:to>
      <xdr:col>22</xdr:col>
      <xdr:colOff>364301</xdr:colOff>
      <xdr:row>49</xdr:row>
      <xdr:rowOff>58513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7751" y="1075519"/>
          <a:ext cx="142875" cy="297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219569</xdr:colOff>
      <xdr:row>52</xdr:row>
      <xdr:rowOff>39583</xdr:rowOff>
    </xdr:from>
    <xdr:to>
      <xdr:col>23</xdr:col>
      <xdr:colOff>395782</xdr:colOff>
      <xdr:row>53</xdr:row>
      <xdr:rowOff>120551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919" y="1839808"/>
          <a:ext cx="176213" cy="242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205342</xdr:colOff>
      <xdr:row>52</xdr:row>
      <xdr:rowOff>72364</xdr:rowOff>
    </xdr:from>
    <xdr:to>
      <xdr:col>24</xdr:col>
      <xdr:colOff>414892</xdr:colOff>
      <xdr:row>53</xdr:row>
      <xdr:rowOff>134282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3717" y="1872589"/>
          <a:ext cx="209550" cy="223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209053</xdr:colOff>
      <xdr:row>51</xdr:row>
      <xdr:rowOff>138546</xdr:rowOff>
    </xdr:from>
    <xdr:to>
      <xdr:col>25</xdr:col>
      <xdr:colOff>394791</xdr:colOff>
      <xdr:row>53</xdr:row>
      <xdr:rowOff>152836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453" y="1776846"/>
          <a:ext cx="185738" cy="338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187407</xdr:colOff>
      <xdr:row>51</xdr:row>
      <xdr:rowOff>126174</xdr:rowOff>
    </xdr:from>
    <xdr:to>
      <xdr:col>26</xdr:col>
      <xdr:colOff>395287</xdr:colOff>
      <xdr:row>53</xdr:row>
      <xdr:rowOff>126176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7832" y="1764474"/>
          <a:ext cx="207880" cy="323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210292</xdr:colOff>
      <xdr:row>48</xdr:row>
      <xdr:rowOff>24741</xdr:rowOff>
    </xdr:from>
    <xdr:to>
      <xdr:col>27</xdr:col>
      <xdr:colOff>338880</xdr:colOff>
      <xdr:row>49</xdr:row>
      <xdr:rowOff>67608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742" y="1177266"/>
          <a:ext cx="128588" cy="204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241835</xdr:colOff>
      <xdr:row>48</xdr:row>
      <xdr:rowOff>19173</xdr:rowOff>
    </xdr:from>
    <xdr:to>
      <xdr:col>28</xdr:col>
      <xdr:colOff>365660</xdr:colOff>
      <xdr:row>49</xdr:row>
      <xdr:rowOff>62040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4310" y="1171698"/>
          <a:ext cx="123825" cy="204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274617</xdr:colOff>
      <xdr:row>47</xdr:row>
      <xdr:rowOff>131741</xdr:rowOff>
    </xdr:from>
    <xdr:to>
      <xdr:col>29</xdr:col>
      <xdr:colOff>458685</xdr:colOff>
      <xdr:row>49</xdr:row>
      <xdr:rowOff>95810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8117" y="1122341"/>
          <a:ext cx="184068" cy="287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228847</xdr:colOff>
      <xdr:row>47</xdr:row>
      <xdr:rowOff>141080</xdr:rowOff>
    </xdr:from>
    <xdr:to>
      <xdr:col>26</xdr:col>
      <xdr:colOff>370052</xdr:colOff>
      <xdr:row>49</xdr:row>
      <xdr:rowOff>105149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272" y="1131680"/>
          <a:ext cx="141205" cy="287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194830</xdr:colOff>
      <xdr:row>52</xdr:row>
      <xdr:rowOff>72364</xdr:rowOff>
    </xdr:from>
    <xdr:to>
      <xdr:col>27</xdr:col>
      <xdr:colOff>399618</xdr:colOff>
      <xdr:row>53</xdr:row>
      <xdr:rowOff>139044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6280" y="1872589"/>
          <a:ext cx="204788" cy="228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218951</xdr:colOff>
      <xdr:row>52</xdr:row>
      <xdr:rowOff>48860</xdr:rowOff>
    </xdr:from>
    <xdr:to>
      <xdr:col>28</xdr:col>
      <xdr:colOff>441119</xdr:colOff>
      <xdr:row>53</xdr:row>
      <xdr:rowOff>139353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426" y="1849085"/>
          <a:ext cx="222168" cy="252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243072</xdr:colOff>
      <xdr:row>51</xdr:row>
      <xdr:rowOff>154007</xdr:rowOff>
    </xdr:from>
    <xdr:to>
      <xdr:col>29</xdr:col>
      <xdr:colOff>455715</xdr:colOff>
      <xdr:row>53</xdr:row>
      <xdr:rowOff>127601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6572" y="1792307"/>
          <a:ext cx="212643" cy="297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212951</xdr:colOff>
      <xdr:row>51</xdr:row>
      <xdr:rowOff>90487</xdr:rowOff>
    </xdr:from>
    <xdr:to>
      <xdr:col>22</xdr:col>
      <xdr:colOff>389164</xdr:colOff>
      <xdr:row>53</xdr:row>
      <xdr:rowOff>102057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3344" y="1736951"/>
          <a:ext cx="176213" cy="338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238124</xdr:colOff>
      <xdr:row>48</xdr:row>
      <xdr:rowOff>34018</xdr:rowOff>
    </xdr:from>
    <xdr:to>
      <xdr:col>23</xdr:col>
      <xdr:colOff>376237</xdr:colOff>
      <xdr:row>49</xdr:row>
      <xdr:rowOff>81647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45" y="7912554"/>
          <a:ext cx="138113" cy="210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214002</xdr:colOff>
      <xdr:row>48</xdr:row>
      <xdr:rowOff>21647</xdr:rowOff>
    </xdr:from>
    <xdr:to>
      <xdr:col>24</xdr:col>
      <xdr:colOff>380690</xdr:colOff>
      <xdr:row>49</xdr:row>
      <xdr:rowOff>69275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4128" y="7900183"/>
          <a:ext cx="166688" cy="2109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212765</xdr:colOff>
      <xdr:row>47</xdr:row>
      <xdr:rowOff>102054</xdr:rowOff>
    </xdr:from>
    <xdr:to>
      <xdr:col>25</xdr:col>
      <xdr:colOff>346115</xdr:colOff>
      <xdr:row>49</xdr:row>
      <xdr:rowOff>72121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1194" y="7817304"/>
          <a:ext cx="133350" cy="296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221426</xdr:colOff>
      <xdr:row>47</xdr:row>
      <xdr:rowOff>84919</xdr:rowOff>
    </xdr:from>
    <xdr:to>
      <xdr:col>22</xdr:col>
      <xdr:colOff>364301</xdr:colOff>
      <xdr:row>49</xdr:row>
      <xdr:rowOff>58513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1819" y="1078240"/>
          <a:ext cx="142875" cy="300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219569</xdr:colOff>
      <xdr:row>52</xdr:row>
      <xdr:rowOff>39583</xdr:rowOff>
    </xdr:from>
    <xdr:to>
      <xdr:col>23</xdr:col>
      <xdr:colOff>395782</xdr:colOff>
      <xdr:row>53</xdr:row>
      <xdr:rowOff>120551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1390" y="8571262"/>
          <a:ext cx="176213" cy="244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205342</xdr:colOff>
      <xdr:row>52</xdr:row>
      <xdr:rowOff>72364</xdr:rowOff>
    </xdr:from>
    <xdr:to>
      <xdr:col>24</xdr:col>
      <xdr:colOff>414892</xdr:colOff>
      <xdr:row>53</xdr:row>
      <xdr:rowOff>134282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5468" y="8604043"/>
          <a:ext cx="209550" cy="225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209053</xdr:colOff>
      <xdr:row>51</xdr:row>
      <xdr:rowOff>138546</xdr:rowOff>
    </xdr:from>
    <xdr:to>
      <xdr:col>25</xdr:col>
      <xdr:colOff>394791</xdr:colOff>
      <xdr:row>53</xdr:row>
      <xdr:rowOff>152835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7482" y="8506939"/>
          <a:ext cx="185738" cy="340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187407</xdr:colOff>
      <xdr:row>51</xdr:row>
      <xdr:rowOff>126174</xdr:rowOff>
    </xdr:from>
    <xdr:to>
      <xdr:col>26</xdr:col>
      <xdr:colOff>395287</xdr:colOff>
      <xdr:row>53</xdr:row>
      <xdr:rowOff>126175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1014" y="1772638"/>
          <a:ext cx="207880" cy="326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210292</xdr:colOff>
      <xdr:row>48</xdr:row>
      <xdr:rowOff>24741</xdr:rowOff>
    </xdr:from>
    <xdr:to>
      <xdr:col>27</xdr:col>
      <xdr:colOff>338880</xdr:colOff>
      <xdr:row>49</xdr:row>
      <xdr:rowOff>67607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5328" y="7903277"/>
          <a:ext cx="128588" cy="206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241835</xdr:colOff>
      <xdr:row>48</xdr:row>
      <xdr:rowOff>19173</xdr:rowOff>
    </xdr:from>
    <xdr:to>
      <xdr:col>28</xdr:col>
      <xdr:colOff>365660</xdr:colOff>
      <xdr:row>49</xdr:row>
      <xdr:rowOff>62039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5175" y="7897709"/>
          <a:ext cx="123825" cy="206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274617</xdr:colOff>
      <xdr:row>47</xdr:row>
      <xdr:rowOff>131741</xdr:rowOff>
    </xdr:from>
    <xdr:to>
      <xdr:col>29</xdr:col>
      <xdr:colOff>458685</xdr:colOff>
      <xdr:row>49</xdr:row>
      <xdr:rowOff>95810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96260" y="7846991"/>
          <a:ext cx="184068" cy="290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228847</xdr:colOff>
      <xdr:row>47</xdr:row>
      <xdr:rowOff>141080</xdr:rowOff>
    </xdr:from>
    <xdr:to>
      <xdr:col>26</xdr:col>
      <xdr:colOff>370052</xdr:colOff>
      <xdr:row>49</xdr:row>
      <xdr:rowOff>105149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2454" y="1134401"/>
          <a:ext cx="141205" cy="29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194830</xdr:colOff>
      <xdr:row>52</xdr:row>
      <xdr:rowOff>72364</xdr:rowOff>
    </xdr:from>
    <xdr:to>
      <xdr:col>27</xdr:col>
      <xdr:colOff>399618</xdr:colOff>
      <xdr:row>53</xdr:row>
      <xdr:rowOff>139044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59866" y="8604043"/>
          <a:ext cx="204788" cy="229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218951</xdr:colOff>
      <xdr:row>52</xdr:row>
      <xdr:rowOff>48860</xdr:rowOff>
    </xdr:from>
    <xdr:to>
      <xdr:col>28</xdr:col>
      <xdr:colOff>441119</xdr:colOff>
      <xdr:row>53</xdr:row>
      <xdr:rowOff>139353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2291" y="8580539"/>
          <a:ext cx="222168" cy="25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243072</xdr:colOff>
      <xdr:row>51</xdr:row>
      <xdr:rowOff>154007</xdr:rowOff>
    </xdr:from>
    <xdr:to>
      <xdr:col>29</xdr:col>
      <xdr:colOff>455715</xdr:colOff>
      <xdr:row>53</xdr:row>
      <xdr:rowOff>127600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4715" y="8522400"/>
          <a:ext cx="212643" cy="300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212951</xdr:colOff>
      <xdr:row>51</xdr:row>
      <xdr:rowOff>90487</xdr:rowOff>
    </xdr:from>
    <xdr:to>
      <xdr:col>22</xdr:col>
      <xdr:colOff>389164</xdr:colOff>
      <xdr:row>53</xdr:row>
      <xdr:rowOff>102058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2189" y="1724025"/>
          <a:ext cx="176213" cy="335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238124</xdr:colOff>
      <xdr:row>48</xdr:row>
      <xdr:rowOff>34018</xdr:rowOff>
    </xdr:from>
    <xdr:to>
      <xdr:col>23</xdr:col>
      <xdr:colOff>376237</xdr:colOff>
      <xdr:row>49</xdr:row>
      <xdr:rowOff>81647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8387" y="1181781"/>
          <a:ext cx="138113" cy="209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214002</xdr:colOff>
      <xdr:row>48</xdr:row>
      <xdr:rowOff>21647</xdr:rowOff>
    </xdr:from>
    <xdr:to>
      <xdr:col>24</xdr:col>
      <xdr:colOff>380690</xdr:colOff>
      <xdr:row>49</xdr:row>
      <xdr:rowOff>69275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290" y="1169410"/>
          <a:ext cx="166688" cy="209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212765</xdr:colOff>
      <xdr:row>47</xdr:row>
      <xdr:rowOff>102054</xdr:rowOff>
    </xdr:from>
    <xdr:to>
      <xdr:col>25</xdr:col>
      <xdr:colOff>346115</xdr:colOff>
      <xdr:row>49</xdr:row>
      <xdr:rowOff>72121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5078" y="1087892"/>
          <a:ext cx="133350" cy="29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221426</xdr:colOff>
      <xdr:row>47</xdr:row>
      <xdr:rowOff>84919</xdr:rowOff>
    </xdr:from>
    <xdr:to>
      <xdr:col>22</xdr:col>
      <xdr:colOff>364301</xdr:colOff>
      <xdr:row>49</xdr:row>
      <xdr:rowOff>58513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0664" y="1070757"/>
          <a:ext cx="142875" cy="297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219569</xdr:colOff>
      <xdr:row>52</xdr:row>
      <xdr:rowOff>39583</xdr:rowOff>
    </xdr:from>
    <xdr:to>
      <xdr:col>23</xdr:col>
      <xdr:colOff>395782</xdr:colOff>
      <xdr:row>53</xdr:row>
      <xdr:rowOff>120551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9832" y="1835046"/>
          <a:ext cx="176213" cy="242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205342</xdr:colOff>
      <xdr:row>52</xdr:row>
      <xdr:rowOff>72364</xdr:rowOff>
    </xdr:from>
    <xdr:to>
      <xdr:col>24</xdr:col>
      <xdr:colOff>414892</xdr:colOff>
      <xdr:row>53</xdr:row>
      <xdr:rowOff>134282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6630" y="1867827"/>
          <a:ext cx="209550" cy="223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209053</xdr:colOff>
      <xdr:row>51</xdr:row>
      <xdr:rowOff>138546</xdr:rowOff>
    </xdr:from>
    <xdr:to>
      <xdr:col>25</xdr:col>
      <xdr:colOff>394791</xdr:colOff>
      <xdr:row>53</xdr:row>
      <xdr:rowOff>152836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1366" y="1772084"/>
          <a:ext cx="185738" cy="33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187407</xdr:colOff>
      <xdr:row>51</xdr:row>
      <xdr:rowOff>126174</xdr:rowOff>
    </xdr:from>
    <xdr:to>
      <xdr:col>26</xdr:col>
      <xdr:colOff>395287</xdr:colOff>
      <xdr:row>53</xdr:row>
      <xdr:rowOff>126176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0745" y="1759712"/>
          <a:ext cx="207880" cy="323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210292</xdr:colOff>
      <xdr:row>48</xdr:row>
      <xdr:rowOff>24741</xdr:rowOff>
    </xdr:from>
    <xdr:to>
      <xdr:col>27</xdr:col>
      <xdr:colOff>338880</xdr:colOff>
      <xdr:row>49</xdr:row>
      <xdr:rowOff>67607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4655" y="1172504"/>
          <a:ext cx="128588" cy="204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241835</xdr:colOff>
      <xdr:row>48</xdr:row>
      <xdr:rowOff>19173</xdr:rowOff>
    </xdr:from>
    <xdr:to>
      <xdr:col>28</xdr:col>
      <xdr:colOff>365660</xdr:colOff>
      <xdr:row>49</xdr:row>
      <xdr:rowOff>62039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7223" y="1166936"/>
          <a:ext cx="123825" cy="204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274617</xdr:colOff>
      <xdr:row>47</xdr:row>
      <xdr:rowOff>131741</xdr:rowOff>
    </xdr:from>
    <xdr:to>
      <xdr:col>29</xdr:col>
      <xdr:colOff>458685</xdr:colOff>
      <xdr:row>49</xdr:row>
      <xdr:rowOff>95810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1030" y="1117579"/>
          <a:ext cx="184068" cy="287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228847</xdr:colOff>
      <xdr:row>47</xdr:row>
      <xdr:rowOff>141080</xdr:rowOff>
    </xdr:from>
    <xdr:to>
      <xdr:col>26</xdr:col>
      <xdr:colOff>370052</xdr:colOff>
      <xdr:row>49</xdr:row>
      <xdr:rowOff>105149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185" y="1126918"/>
          <a:ext cx="141205" cy="287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194830</xdr:colOff>
      <xdr:row>52</xdr:row>
      <xdr:rowOff>72364</xdr:rowOff>
    </xdr:from>
    <xdr:to>
      <xdr:col>27</xdr:col>
      <xdr:colOff>399618</xdr:colOff>
      <xdr:row>53</xdr:row>
      <xdr:rowOff>139044</xdr:rowOff>
    </xdr:to>
    <xdr:pic>
      <xdr:nvPicPr>
        <xdr:cNvPr id="15" name="図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193" y="1867827"/>
          <a:ext cx="204788" cy="228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218951</xdr:colOff>
      <xdr:row>52</xdr:row>
      <xdr:rowOff>48860</xdr:rowOff>
    </xdr:from>
    <xdr:to>
      <xdr:col>28</xdr:col>
      <xdr:colOff>441119</xdr:colOff>
      <xdr:row>53</xdr:row>
      <xdr:rowOff>139353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4339" y="1844323"/>
          <a:ext cx="222168" cy="252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243072</xdr:colOff>
      <xdr:row>51</xdr:row>
      <xdr:rowOff>154007</xdr:rowOff>
    </xdr:from>
    <xdr:to>
      <xdr:col>29</xdr:col>
      <xdr:colOff>455715</xdr:colOff>
      <xdr:row>53</xdr:row>
      <xdr:rowOff>127601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485" y="1787545"/>
          <a:ext cx="212643" cy="297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topLeftCell="N44" zoomScale="85" zoomScaleNormal="85" workbookViewId="0">
      <selection activeCell="O45" sqref="O45:U58"/>
    </sheetView>
  </sheetViews>
  <sheetFormatPr defaultRowHeight="12.75" x14ac:dyDescent="0.25"/>
  <cols>
    <col min="1" max="1" width="9.06640625" style="13" hidden="1" customWidth="1"/>
    <col min="2" max="2" width="8.796875" style="13" hidden="1" customWidth="1"/>
    <col min="3" max="3" width="6.19921875" style="13" hidden="1" customWidth="1"/>
    <col min="4" max="4" width="9.796875" style="13" hidden="1" customWidth="1"/>
    <col min="5" max="13" width="6.19921875" style="13" hidden="1" customWidth="1"/>
    <col min="14" max="21" width="7.53125" style="13" customWidth="1"/>
    <col min="22" max="34" width="8.1328125" style="13" customWidth="1"/>
    <col min="35" max="40" width="4.265625" style="13" customWidth="1"/>
    <col min="41" max="41" width="4.6640625" style="13" customWidth="1"/>
    <col min="42" max="43" width="9.06640625" style="13" customWidth="1"/>
    <col min="44" max="16384" width="9.06640625" style="13"/>
  </cols>
  <sheetData>
    <row r="1" spans="1:38" s="5" customFormat="1" hidden="1" x14ac:dyDescent="0.25"/>
    <row r="2" spans="1:38" s="5" customFormat="1" ht="13.15" hidden="1" thickBot="1" x14ac:dyDescent="0.3"/>
    <row r="3" spans="1:38" s="5" customFormat="1" hidden="1" x14ac:dyDescent="0.25">
      <c r="A3" s="6"/>
      <c r="B3" s="6"/>
      <c r="C3" s="7" t="s">
        <v>6</v>
      </c>
      <c r="D3" s="6"/>
    </row>
    <row r="4" spans="1:38" s="5" customFormat="1" ht="13.15" hidden="1" thickBot="1" x14ac:dyDescent="0.3">
      <c r="C4" s="10">
        <v>3</v>
      </c>
    </row>
    <row r="5" spans="1:38" s="5" customFormat="1" hidden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U5" s="6"/>
      <c r="V5" s="6"/>
      <c r="AJ5" s="5" t="s">
        <v>14</v>
      </c>
      <c r="AK5" s="5">
        <f>SUM(AG28,AD28,AA28,X28)</f>
        <v>4</v>
      </c>
    </row>
    <row r="6" spans="1:38" s="5" customFormat="1" hidden="1" x14ac:dyDescent="0.25">
      <c r="E6" s="77" t="s">
        <v>60</v>
      </c>
      <c r="F6" s="77" t="s">
        <v>61</v>
      </c>
      <c r="G6" s="77" t="s">
        <v>3</v>
      </c>
      <c r="H6" s="77" t="s">
        <v>4</v>
      </c>
      <c r="I6" s="77">
        <v>1</v>
      </c>
      <c r="J6" s="77">
        <v>2</v>
      </c>
      <c r="K6" s="77" t="s">
        <v>0</v>
      </c>
      <c r="L6" s="77" t="s">
        <v>5</v>
      </c>
      <c r="M6" s="77" t="s">
        <v>14</v>
      </c>
      <c r="AI6" s="12" t="s">
        <v>2</v>
      </c>
      <c r="AJ6" s="12" t="s">
        <v>3</v>
      </c>
      <c r="AK6" s="13">
        <f t="shared" ref="AK6:AL9" si="0">SUM(X29,AA29,AD29,AG29)</f>
        <v>0</v>
      </c>
      <c r="AL6" s="13">
        <f t="shared" si="0"/>
        <v>0</v>
      </c>
    </row>
    <row r="7" spans="1:38" s="5" customFormat="1" hidden="1" x14ac:dyDescent="0.25">
      <c r="D7" s="42" t="s">
        <v>15</v>
      </c>
      <c r="E7" s="6">
        <f>IF(M7=0,"X",Q11)</f>
        <v>0</v>
      </c>
      <c r="F7" s="6">
        <f>IF(M7=0,"X",Q12)</f>
        <v>0</v>
      </c>
      <c r="G7" s="6">
        <f>IF(M7=0,"X",R11)</f>
        <v>0</v>
      </c>
      <c r="H7" s="6">
        <f>IF(M7=0,"X",R12)</f>
        <v>0</v>
      </c>
      <c r="I7" s="6">
        <f>IF(M7=0,"X",S11)</f>
        <v>0</v>
      </c>
      <c r="J7" s="6">
        <f>IF(M7=0,"X",S12)</f>
        <v>0</v>
      </c>
      <c r="K7" s="6">
        <f>IF(M7=0,"X",T11)</f>
        <v>0</v>
      </c>
      <c r="L7" s="6">
        <f>IF(M7=0,"X",T12)</f>
        <v>0</v>
      </c>
      <c r="M7" s="6">
        <f>U11</f>
        <v>4</v>
      </c>
      <c r="AI7" s="12" t="s">
        <v>1</v>
      </c>
      <c r="AJ7" s="12" t="s">
        <v>4</v>
      </c>
      <c r="AK7" s="13">
        <f t="shared" si="0"/>
        <v>0</v>
      </c>
      <c r="AL7" s="13">
        <f t="shared" si="0"/>
        <v>0</v>
      </c>
    </row>
    <row r="8" spans="1:38" s="5" customFormat="1" hidden="1" x14ac:dyDescent="0.25">
      <c r="D8" s="42" t="s">
        <v>16</v>
      </c>
      <c r="E8" s="6">
        <f>IF(M8=0,"X",Q14)</f>
        <v>0</v>
      </c>
      <c r="F8" s="6">
        <f>IF(M8=0,"X",Q15)</f>
        <v>0</v>
      </c>
      <c r="G8" s="6">
        <f>IF(M8=0,"X",R14)</f>
        <v>0</v>
      </c>
      <c r="H8" s="6">
        <f>IF(M8=0,"X",R15)</f>
        <v>0</v>
      </c>
      <c r="I8" s="6">
        <f>IF(M8=0,"X",S14)</f>
        <v>0</v>
      </c>
      <c r="J8" s="6">
        <f>IF(M8=0,"X",S15)</f>
        <v>0</v>
      </c>
      <c r="K8" s="6">
        <f>IF(M8=0,"X",T14)</f>
        <v>0</v>
      </c>
      <c r="L8" s="6">
        <f>IF(M8=0,"X",T15)</f>
        <v>0</v>
      </c>
      <c r="M8" s="6">
        <f>U14</f>
        <v>4</v>
      </c>
      <c r="N8" s="12"/>
      <c r="O8" s="12"/>
      <c r="P8" s="12"/>
      <c r="Q8" s="12" t="s">
        <v>2</v>
      </c>
      <c r="R8" s="12" t="s">
        <v>3</v>
      </c>
      <c r="S8" s="12">
        <v>1</v>
      </c>
      <c r="T8" s="12" t="s">
        <v>0</v>
      </c>
      <c r="U8" s="12"/>
      <c r="V8" s="12"/>
      <c r="AI8" s="12">
        <v>1</v>
      </c>
      <c r="AJ8" s="12" t="s">
        <v>0</v>
      </c>
      <c r="AK8" s="13">
        <f t="shared" si="0"/>
        <v>0</v>
      </c>
      <c r="AL8" s="13">
        <f t="shared" si="0"/>
        <v>0</v>
      </c>
    </row>
    <row r="9" spans="1:38" s="5" customFormat="1" hidden="1" x14ac:dyDescent="0.25">
      <c r="D9" s="42" t="s">
        <v>17</v>
      </c>
      <c r="E9" s="6">
        <f>IF(M9=0,"X",Q17)</f>
        <v>0</v>
      </c>
      <c r="F9" s="6">
        <f>IF(M9=0,"X",Q18)</f>
        <v>0</v>
      </c>
      <c r="G9" s="6">
        <f>IF(M9=0,"X",R17)</f>
        <v>0</v>
      </c>
      <c r="H9" s="6">
        <f>IF(M9=0,"X",R18)</f>
        <v>0</v>
      </c>
      <c r="I9" s="6">
        <f>IF(M9=0,"X",S17)</f>
        <v>0</v>
      </c>
      <c r="J9" s="6">
        <f>IF(M9=0,"X",S18)</f>
        <v>0</v>
      </c>
      <c r="K9" s="6">
        <f>IF(M9=0,"X",T17)</f>
        <v>0</v>
      </c>
      <c r="L9" s="6">
        <f>IF(M9=0,"X",T18)</f>
        <v>0</v>
      </c>
      <c r="M9" s="6">
        <f>U17</f>
        <v>4</v>
      </c>
      <c r="N9" s="12"/>
      <c r="O9" s="12"/>
      <c r="P9" s="12"/>
      <c r="Q9" s="12" t="s">
        <v>1</v>
      </c>
      <c r="R9" s="12" t="s">
        <v>4</v>
      </c>
      <c r="S9" s="12">
        <v>2</v>
      </c>
      <c r="T9" s="12" t="s">
        <v>5</v>
      </c>
      <c r="U9" s="12" t="s">
        <v>14</v>
      </c>
      <c r="V9" s="12"/>
      <c r="AI9" s="12">
        <v>2</v>
      </c>
      <c r="AJ9" s="12" t="s">
        <v>5</v>
      </c>
      <c r="AK9" s="13">
        <f t="shared" si="0"/>
        <v>0</v>
      </c>
      <c r="AL9" s="13">
        <f t="shared" si="0"/>
        <v>0</v>
      </c>
    </row>
    <row r="10" spans="1:38" s="5" customFormat="1" hidden="1" x14ac:dyDescent="0.25">
      <c r="D10" s="42" t="s">
        <v>18</v>
      </c>
      <c r="E10" s="6">
        <f>IF(M10=0,"X",Q20)</f>
        <v>0</v>
      </c>
      <c r="F10" s="6">
        <f>IF(M10=0,"X",Q21)</f>
        <v>0</v>
      </c>
      <c r="G10" s="6">
        <f>IF(M10=0,"X",R20)</f>
        <v>0</v>
      </c>
      <c r="H10" s="6">
        <f>IF(M10=0,"X",R21)</f>
        <v>0</v>
      </c>
      <c r="I10" s="6">
        <f>IF(M10=0,"X",S20)</f>
        <v>0</v>
      </c>
      <c r="J10" s="6">
        <f>IF(M10=0,"X",S21)</f>
        <v>0</v>
      </c>
      <c r="K10" s="6">
        <f>IF(M10=0,"X",T20)</f>
        <v>0</v>
      </c>
      <c r="L10" s="6">
        <f>IF(M10=0,"X",T21)</f>
        <v>0</v>
      </c>
      <c r="M10" s="6">
        <f>U20</f>
        <v>4</v>
      </c>
    </row>
    <row r="11" spans="1:38" s="5" customFormat="1" hidden="1" x14ac:dyDescent="0.25">
      <c r="D11" s="42" t="s">
        <v>19</v>
      </c>
      <c r="E11" s="6">
        <f>IF(M11=0,"X",X23)</f>
        <v>0</v>
      </c>
      <c r="F11" s="6">
        <f>IF(M11=0,"X",X24)</f>
        <v>0</v>
      </c>
      <c r="G11" s="6">
        <f>IF(M11=0,"X",Y23)</f>
        <v>0</v>
      </c>
      <c r="H11" s="6">
        <f>IF(M11=0,"X",Y24)</f>
        <v>0</v>
      </c>
      <c r="I11" s="6">
        <f>IF(M11=0,"X",X25)</f>
        <v>0</v>
      </c>
      <c r="J11" s="6">
        <f>IF(M11=0,"X",X26)</f>
        <v>0</v>
      </c>
      <c r="K11" s="6">
        <f>IF(M11=0,"X",Y25)</f>
        <v>0</v>
      </c>
      <c r="L11" s="6">
        <f>IF(M11=0,"X",Y26)</f>
        <v>0</v>
      </c>
      <c r="M11" s="6">
        <f>X22</f>
        <v>4</v>
      </c>
      <c r="Q11" s="15">
        <f>COUNTIF(O67:Y67,$Q$8)</f>
        <v>0</v>
      </c>
      <c r="R11" s="15">
        <f>COUNTIF(O67:Y67,$R$8)</f>
        <v>0</v>
      </c>
      <c r="S11" s="15">
        <f>COUNTIF(O68:Y68,S8)</f>
        <v>0</v>
      </c>
      <c r="T11" s="15">
        <f>COUNTIF(O68:Y68,T8)</f>
        <v>0</v>
      </c>
      <c r="U11" s="5">
        <f>COUNTIF(O67:Y68,$D$41)/4</f>
        <v>4</v>
      </c>
    </row>
    <row r="12" spans="1:38" s="5" customFormat="1" hidden="1" x14ac:dyDescent="0.25">
      <c r="D12" s="42" t="s">
        <v>20</v>
      </c>
      <c r="E12" s="6">
        <f>IF(M12=0,"X",AA23)</f>
        <v>0</v>
      </c>
      <c r="F12" s="6">
        <f>IF(M12=0,"X",AA24)</f>
        <v>0</v>
      </c>
      <c r="G12" s="6">
        <f>IF(M12=0,"X",AB23)</f>
        <v>0</v>
      </c>
      <c r="H12" s="6">
        <f>IF(M12=0,"X",AB24)</f>
        <v>0</v>
      </c>
      <c r="I12" s="6">
        <f>IF(M12=0,"X",AA25)</f>
        <v>0</v>
      </c>
      <c r="J12" s="6">
        <f>IF(M12=0,"X",AA26)</f>
        <v>0</v>
      </c>
      <c r="K12" s="6">
        <f>IF(M12=0,"X",AB25)</f>
        <v>0</v>
      </c>
      <c r="L12" s="6">
        <f>IF(M12=0,"X",AB26)</f>
        <v>0</v>
      </c>
      <c r="M12" s="6">
        <f>AA22</f>
        <v>4</v>
      </c>
      <c r="Q12" s="15">
        <f>COUNTIF(O67:Y67,$Q$9)</f>
        <v>0</v>
      </c>
      <c r="R12" s="15">
        <f>COUNTIF(O67:Y67,$R$9)</f>
        <v>0</v>
      </c>
      <c r="S12" s="15">
        <f>COUNTIF(O68:Y68,S9)</f>
        <v>0</v>
      </c>
      <c r="T12" s="15">
        <f>COUNTIF(O68:Y68,T9)</f>
        <v>0</v>
      </c>
    </row>
    <row r="13" spans="1:38" s="5" customFormat="1" hidden="1" x14ac:dyDescent="0.25">
      <c r="D13" s="42" t="s">
        <v>21</v>
      </c>
      <c r="E13" s="6">
        <f>IF(M13=0,"X",AD23)</f>
        <v>0</v>
      </c>
      <c r="F13" s="6">
        <f>IF(M13=0,"X",AD24)</f>
        <v>0</v>
      </c>
      <c r="G13" s="6">
        <f>IF(M13=0,"X",AE23)</f>
        <v>0</v>
      </c>
      <c r="H13" s="6">
        <f>IF(M13=0,"X",AE24)</f>
        <v>0</v>
      </c>
      <c r="I13" s="6">
        <f>IF(M13=0,"X",AD25)</f>
        <v>0</v>
      </c>
      <c r="J13" s="6">
        <f>IF(M13=0,"X",AD26)</f>
        <v>0</v>
      </c>
      <c r="K13" s="6">
        <f>IF(M13=0,"X",AE25)</f>
        <v>0</v>
      </c>
      <c r="L13" s="6">
        <f>IF(M13=0,"X",AE26)</f>
        <v>0</v>
      </c>
      <c r="M13" s="6">
        <f>AD22</f>
        <v>4</v>
      </c>
      <c r="Q13" s="15"/>
      <c r="R13" s="15"/>
      <c r="S13" s="15"/>
      <c r="T13" s="15"/>
    </row>
    <row r="14" spans="1:38" s="5" customFormat="1" hidden="1" x14ac:dyDescent="0.25">
      <c r="D14" s="42" t="s">
        <v>22</v>
      </c>
      <c r="E14" s="6">
        <f>IF(M14=0,"X",AG23)</f>
        <v>0</v>
      </c>
      <c r="F14" s="6">
        <f>IF(M14=0,"X",AG24)</f>
        <v>0</v>
      </c>
      <c r="G14" s="6">
        <f>IF(M14=0,"X",AH23)</f>
        <v>0</v>
      </c>
      <c r="H14" s="6">
        <f>IF(M14=0,"X",AH24)</f>
        <v>0</v>
      </c>
      <c r="I14" s="6">
        <f>IF(M14=0,"X",AG25)</f>
        <v>0</v>
      </c>
      <c r="J14" s="6">
        <f>IF(M14=0,"X",AG26)</f>
        <v>0</v>
      </c>
      <c r="K14" s="6">
        <f>IF(M14=0,"X",AH25)</f>
        <v>0</v>
      </c>
      <c r="L14" s="6">
        <f>IF(M14=0,"X",AH26)</f>
        <v>0</v>
      </c>
      <c r="M14" s="6">
        <f>AG22</f>
        <v>4</v>
      </c>
      <c r="Q14" s="15">
        <f>COUNTIF(O70:Y70,$Q$8)</f>
        <v>0</v>
      </c>
      <c r="R14" s="15">
        <f>COUNTIF(O70:Y70,$R$8)</f>
        <v>0</v>
      </c>
      <c r="S14" s="15">
        <f>COUNTIF(O71:Y71,S8)</f>
        <v>0</v>
      </c>
      <c r="T14" s="15">
        <f>COUNTIF(O71:Y71,T8)</f>
        <v>0</v>
      </c>
      <c r="U14" s="5">
        <f>COUNTIF(O70:Y71,$D$41)/4</f>
        <v>4</v>
      </c>
    </row>
    <row r="15" spans="1:38" s="5" customFormat="1" hidden="1" x14ac:dyDescent="0.25">
      <c r="D15" s="42" t="s">
        <v>24</v>
      </c>
      <c r="E15" s="6">
        <f>IF(M15=0,"X",AK22)</f>
        <v>0</v>
      </c>
      <c r="F15" s="6">
        <f>IF(M15=0,"X",AK23)</f>
        <v>0</v>
      </c>
      <c r="G15" s="6">
        <f>IF(M15=0,"X",AL22)</f>
        <v>0</v>
      </c>
      <c r="H15" s="6">
        <f>IF(M15=0,"X",AL23)</f>
        <v>0</v>
      </c>
      <c r="I15" s="6">
        <f>IF(M15=0,"X",AM22)</f>
        <v>0</v>
      </c>
      <c r="J15" s="6">
        <f>IF(M15=0,"X",AM23)</f>
        <v>0</v>
      </c>
      <c r="K15" s="6">
        <f>IF(M15=0,"X",AN22)</f>
        <v>0</v>
      </c>
      <c r="L15" s="6">
        <f>IF(M15=0,"X",AN23)</f>
        <v>0</v>
      </c>
      <c r="M15" s="6">
        <f>AO22</f>
        <v>4</v>
      </c>
      <c r="Q15" s="15">
        <f>COUNTIF(O70:Y70,$Q$9)</f>
        <v>0</v>
      </c>
      <c r="R15" s="15">
        <f>COUNTIF(O70:Y70,$R$9)</f>
        <v>0</v>
      </c>
      <c r="S15" s="15">
        <f>COUNTIF(O71:Y71,S9)</f>
        <v>0</v>
      </c>
      <c r="T15" s="15">
        <f>COUNTIF(O71:Y71,T9)</f>
        <v>0</v>
      </c>
    </row>
    <row r="16" spans="1:38" s="5" customFormat="1" hidden="1" x14ac:dyDescent="0.25">
      <c r="D16" s="42" t="s">
        <v>30</v>
      </c>
      <c r="E16" s="6">
        <f>IF(M16=0,"X",AK6)</f>
        <v>0</v>
      </c>
      <c r="F16" s="6">
        <f>IF(M16=0,"X",AK7)</f>
        <v>0</v>
      </c>
      <c r="G16" s="6">
        <f>IF(M16=0,"X",AL6)</f>
        <v>0</v>
      </c>
      <c r="H16" s="6">
        <f>IF(M16=0,"X",AL7)</f>
        <v>0</v>
      </c>
      <c r="I16" s="6">
        <f>IF(M16=0,"X",AK8)</f>
        <v>0</v>
      </c>
      <c r="J16" s="6">
        <f>IF(M16=0,"X",AK9)</f>
        <v>0</v>
      </c>
      <c r="K16" s="6">
        <f>IF(M16=0,"X",AL8)</f>
        <v>0</v>
      </c>
      <c r="L16" s="6">
        <f>IF(M16=0,"X",AL9)</f>
        <v>0</v>
      </c>
      <c r="M16" s="6">
        <f>AK5</f>
        <v>4</v>
      </c>
      <c r="Q16" s="15"/>
      <c r="R16" s="15"/>
      <c r="S16" s="15"/>
      <c r="T16" s="15"/>
    </row>
    <row r="17" spans="4:41" s="5" customFormat="1" hidden="1" x14ac:dyDescent="0.25">
      <c r="D17" s="5" t="s">
        <v>62</v>
      </c>
      <c r="E17" s="6">
        <f>IF($M$17=0,"X",COUNTIF($R$67:$V$71,E41))</f>
        <v>0</v>
      </c>
      <c r="F17" s="6">
        <f>IF($M$17=0,"X",COUNTIF($R$67:$V$71,F41))</f>
        <v>0</v>
      </c>
      <c r="G17" s="6">
        <f t="shared" ref="G17:L17" si="1">IF($M$17=0,"X",COUNTIF($R$67:$V$71,G41))</f>
        <v>0</v>
      </c>
      <c r="H17" s="6">
        <f t="shared" si="1"/>
        <v>0</v>
      </c>
      <c r="I17" s="6">
        <f t="shared" si="1"/>
        <v>0</v>
      </c>
      <c r="J17" s="6">
        <f t="shared" si="1"/>
        <v>0</v>
      </c>
      <c r="K17" s="6">
        <f t="shared" si="1"/>
        <v>0</v>
      </c>
      <c r="L17" s="6">
        <f t="shared" si="1"/>
        <v>0</v>
      </c>
      <c r="M17" s="6">
        <f>COUNTIF($R$67:$V$71,D41)/4</f>
        <v>4</v>
      </c>
      <c r="Q17" s="15">
        <f>COUNTIF(O73:Y73,$Q$8)</f>
        <v>0</v>
      </c>
      <c r="R17" s="15">
        <f>COUNTIF(O73:Y73,$R$8)</f>
        <v>0</v>
      </c>
      <c r="S17" s="15">
        <f>COUNTIF(O74:Y74,S8)</f>
        <v>0</v>
      </c>
      <c r="T17" s="15">
        <f>COUNTIF(O74:Y74,T8)</f>
        <v>0</v>
      </c>
      <c r="U17" s="5">
        <f>COUNTIF(O73:Y74,$D$41)/4</f>
        <v>4</v>
      </c>
    </row>
    <row r="18" spans="4:41" s="5" customFormat="1" hidden="1" x14ac:dyDescent="0.25">
      <c r="D18" s="5" t="s">
        <v>63</v>
      </c>
      <c r="E18" s="6">
        <f>IF($M$18=0,"X",COUNTIF($U$70:$Y$74,E41))</f>
        <v>0</v>
      </c>
      <c r="F18" s="6">
        <f t="shared" ref="F18:L18" si="2">IF($M$18=0,"X",COUNTIF($U$70:$Y$74,F41))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>COUNTIF(U70:Y74,D41)/4</f>
        <v>4</v>
      </c>
      <c r="Q18" s="15">
        <f>COUNTIF(O73:Y73,$Q$9)</f>
        <v>0</v>
      </c>
      <c r="R18" s="15">
        <f>COUNTIF(O73:Y73,$R$9)</f>
        <v>0</v>
      </c>
      <c r="S18" s="15">
        <f>COUNTIF(O74:Y74,S9)</f>
        <v>0</v>
      </c>
      <c r="T18" s="15">
        <f>COUNTIF(O74:Y74,T9)</f>
        <v>0</v>
      </c>
    </row>
    <row r="19" spans="4:41" s="5" customFormat="1" hidden="1" x14ac:dyDescent="0.25">
      <c r="D19" s="5" t="s">
        <v>64</v>
      </c>
      <c r="E19" s="6">
        <f>IF($M$19=0,"X",COUNTIF($R$73:$V$77,E41))</f>
        <v>0</v>
      </c>
      <c r="F19" s="6">
        <f t="shared" ref="F19:L19" si="3">IF($M$19=0,"X",COUNTIF($R$73:$V$77,F41))</f>
        <v>0</v>
      </c>
      <c r="G19" s="6">
        <f t="shared" si="3"/>
        <v>0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>COUNTIF(R73:V77,D41)/4</f>
        <v>4</v>
      </c>
      <c r="Q19" s="15"/>
      <c r="R19" s="15"/>
      <c r="S19" s="15"/>
      <c r="T19" s="15"/>
    </row>
    <row r="20" spans="4:41" s="5" customFormat="1" hidden="1" x14ac:dyDescent="0.25">
      <c r="D20" s="5" t="s">
        <v>65</v>
      </c>
      <c r="E20" s="6">
        <f>IF($M$20=0,"X",COUNTIF($O$70:$S$74,E41))</f>
        <v>0</v>
      </c>
      <c r="F20" s="6">
        <f t="shared" ref="F20:L20" si="4">IF($M$20=0,"X",COUNTIF($O$70:$S$74,F41))</f>
        <v>0</v>
      </c>
      <c r="G20" s="6">
        <f t="shared" si="4"/>
        <v>0</v>
      </c>
      <c r="H20" s="6">
        <f t="shared" si="4"/>
        <v>0</v>
      </c>
      <c r="I20" s="6">
        <f t="shared" si="4"/>
        <v>0</v>
      </c>
      <c r="J20" s="6">
        <f t="shared" si="4"/>
        <v>0</v>
      </c>
      <c r="K20" s="6">
        <f t="shared" si="4"/>
        <v>0</v>
      </c>
      <c r="L20" s="6">
        <f t="shared" si="4"/>
        <v>0</v>
      </c>
      <c r="M20" s="6">
        <f>COUNTIF(O70:S74,D41)/4</f>
        <v>4</v>
      </c>
      <c r="Q20" s="15">
        <f>COUNTIF(O76:Y76,$Q$8)</f>
        <v>0</v>
      </c>
      <c r="R20" s="15">
        <f>COUNTIF(O76:Y76,$R$8)</f>
        <v>0</v>
      </c>
      <c r="S20" s="15">
        <f>COUNTIF(O77:Y77,S8)</f>
        <v>0</v>
      </c>
      <c r="T20" s="15">
        <f>COUNTIF(O77:Y77,T8)</f>
        <v>0</v>
      </c>
      <c r="U20" s="5">
        <f>COUNTIF(O76:Y77,$D$41)/4</f>
        <v>4</v>
      </c>
      <c r="AK20" s="12" t="s">
        <v>2</v>
      </c>
      <c r="AL20" s="12" t="s">
        <v>3</v>
      </c>
      <c r="AM20" s="12">
        <v>1</v>
      </c>
      <c r="AN20" s="12" t="s">
        <v>0</v>
      </c>
    </row>
    <row r="21" spans="4:41" s="5" customFormat="1" hidden="1" x14ac:dyDescent="0.25">
      <c r="D21" s="5" t="s">
        <v>66</v>
      </c>
      <c r="E21" s="6">
        <f>IF($M$21=0,"X",COUNTIF($U$67:$Y$71,E41))</f>
        <v>0</v>
      </c>
      <c r="F21" s="6">
        <f t="shared" ref="F21:L21" si="5">IF($M$21=0,"X",COUNTIF($U$67:$Y$71,F41))</f>
        <v>0</v>
      </c>
      <c r="G21" s="6">
        <f t="shared" si="5"/>
        <v>0</v>
      </c>
      <c r="H21" s="6">
        <f t="shared" si="5"/>
        <v>0</v>
      </c>
      <c r="I21" s="6">
        <f t="shared" si="5"/>
        <v>0</v>
      </c>
      <c r="J21" s="6">
        <f t="shared" si="5"/>
        <v>0</v>
      </c>
      <c r="K21" s="6">
        <f t="shared" si="5"/>
        <v>0</v>
      </c>
      <c r="L21" s="6">
        <f t="shared" si="5"/>
        <v>0</v>
      </c>
      <c r="M21" s="6">
        <f>COUNTIF(U67:Y71,D41)/4</f>
        <v>4</v>
      </c>
      <c r="Q21" s="15">
        <f>COUNTIF(O76:Y76,$Q$9)</f>
        <v>0</v>
      </c>
      <c r="R21" s="15">
        <f>COUNTIF(O76:Y76,$R$9)</f>
        <v>0</v>
      </c>
      <c r="S21" s="15">
        <f>COUNTIF(O77:Y77,S9)</f>
        <v>0</v>
      </c>
      <c r="T21" s="15">
        <f>COUNTIF(O77:Y77,T9)</f>
        <v>0</v>
      </c>
      <c r="AK21" s="12" t="s">
        <v>1</v>
      </c>
      <c r="AL21" s="12" t="s">
        <v>4</v>
      </c>
      <c r="AM21" s="12">
        <v>2</v>
      </c>
      <c r="AN21" s="12" t="s">
        <v>5</v>
      </c>
      <c r="AO21" s="5" t="s">
        <v>14</v>
      </c>
    </row>
    <row r="22" spans="4:41" s="5" customFormat="1" hidden="1" x14ac:dyDescent="0.25">
      <c r="D22" s="5" t="s">
        <v>67</v>
      </c>
      <c r="E22" s="6">
        <f>IF($M$22=0,"X",COUNTIF($U$73:$Y$77,E41))</f>
        <v>0</v>
      </c>
      <c r="F22" s="6">
        <f t="shared" ref="F22:L22" si="6">IF($M$22=0,"X",COUNTIF($U$73:$Y$77,F41))</f>
        <v>0</v>
      </c>
      <c r="G22" s="6">
        <f t="shared" si="6"/>
        <v>0</v>
      </c>
      <c r="H22" s="6">
        <f t="shared" si="6"/>
        <v>0</v>
      </c>
      <c r="I22" s="6">
        <f t="shared" si="6"/>
        <v>0</v>
      </c>
      <c r="J22" s="6">
        <f t="shared" si="6"/>
        <v>0</v>
      </c>
      <c r="K22" s="6">
        <f t="shared" si="6"/>
        <v>0</v>
      </c>
      <c r="L22" s="6">
        <f t="shared" si="6"/>
        <v>0</v>
      </c>
      <c r="M22" s="6">
        <f>COUNTIF(U73:Y77,D41)/4</f>
        <v>4</v>
      </c>
      <c r="W22" s="5" t="s">
        <v>14</v>
      </c>
      <c r="X22" s="5">
        <f>COUNTIF(O67:P77,$D$41)/4</f>
        <v>4</v>
      </c>
      <c r="AA22" s="5">
        <f>COUNTIF(R67:S77,$D$41)/4</f>
        <v>4</v>
      </c>
      <c r="AD22" s="5">
        <f>COUNTIF(U67:V77,$D$41)/4</f>
        <v>4</v>
      </c>
      <c r="AG22" s="5">
        <f>COUNTIF(X67:Y77,$D$41)/4</f>
        <v>4</v>
      </c>
      <c r="AK22" s="13">
        <f>SUM(X35,AA35,AD35,AG35)</f>
        <v>0</v>
      </c>
      <c r="AL22" s="13">
        <f>SUM(Y35,AB35,AE35,AH35)</f>
        <v>0</v>
      </c>
      <c r="AM22" s="13">
        <f>SUM(X37,AA37,AD37,AG37)</f>
        <v>0</v>
      </c>
      <c r="AN22" s="13">
        <f>SUM(Y37,AB37,AE37,AH37)</f>
        <v>0</v>
      </c>
      <c r="AO22" s="5">
        <f>SUM(AG34,AD34,AA34,X34)</f>
        <v>4</v>
      </c>
    </row>
    <row r="23" spans="4:41" s="5" customFormat="1" hidden="1" x14ac:dyDescent="0.25">
      <c r="D23" s="5" t="s">
        <v>68</v>
      </c>
      <c r="E23" s="6">
        <f>IF($M$23=0,"X",COUNTIF($O$73:$S$77,E41))</f>
        <v>0</v>
      </c>
      <c r="F23" s="6">
        <f t="shared" ref="F23:L23" si="7">IF($M$23=0,"X",COUNTIF($O$73:$S$77,F41))</f>
        <v>0</v>
      </c>
      <c r="G23" s="6">
        <f t="shared" si="7"/>
        <v>0</v>
      </c>
      <c r="H23" s="6">
        <f t="shared" si="7"/>
        <v>0</v>
      </c>
      <c r="I23" s="6">
        <f t="shared" si="7"/>
        <v>0</v>
      </c>
      <c r="J23" s="6">
        <f t="shared" si="7"/>
        <v>0</v>
      </c>
      <c r="K23" s="6">
        <f t="shared" si="7"/>
        <v>0</v>
      </c>
      <c r="L23" s="6">
        <f t="shared" si="7"/>
        <v>0</v>
      </c>
      <c r="M23" s="6">
        <f>COUNTIF(O73:S77,D41)/4</f>
        <v>4</v>
      </c>
      <c r="V23" s="12" t="s">
        <v>2</v>
      </c>
      <c r="W23" s="12" t="s">
        <v>3</v>
      </c>
      <c r="X23" s="13">
        <f>COUNTIF(O67:O77,$V$23)</f>
        <v>0</v>
      </c>
      <c r="Y23" s="13">
        <f>COUNTIF(P67:P77,$W$23)</f>
        <v>0</v>
      </c>
      <c r="Z23" s="13"/>
      <c r="AA23" s="13">
        <f>COUNTIF(R67:R77,$V$23)</f>
        <v>0</v>
      </c>
      <c r="AB23" s="13">
        <f>COUNTIF(S67:S77,$W$23)</f>
        <v>0</v>
      </c>
      <c r="AC23" s="13"/>
      <c r="AD23" s="13">
        <f>COUNTIF(U67:U77,$V$23)</f>
        <v>0</v>
      </c>
      <c r="AE23" s="13">
        <f>COUNTIF(V67:V77,$W$23)</f>
        <v>0</v>
      </c>
      <c r="AF23" s="13"/>
      <c r="AG23" s="13">
        <f>COUNTIF(X67:X77,$V$23)</f>
        <v>0</v>
      </c>
      <c r="AH23" s="13">
        <f>COUNTIF(Y67:Y77,$W$23)</f>
        <v>0</v>
      </c>
      <c r="AK23" s="13">
        <f>SUM(X36,AA36,AD36,AG36)</f>
        <v>0</v>
      </c>
      <c r="AL23" s="13">
        <f>SUM(Y36,AB36,AE36,AH36)</f>
        <v>0</v>
      </c>
      <c r="AM23" s="13">
        <f>SUM(X38,AA38,AD38,AG38)</f>
        <v>0</v>
      </c>
      <c r="AN23" s="13">
        <f>SUM(Y38,AB38,AE38,AH38)</f>
        <v>0</v>
      </c>
    </row>
    <row r="24" spans="4:41" s="5" customFormat="1" hidden="1" x14ac:dyDescent="0.25">
      <c r="D24" s="5" t="s">
        <v>69</v>
      </c>
      <c r="E24" s="6">
        <f>IF($M$24=0,"X",COUNTIF($O$67:$S$71,E41))</f>
        <v>0</v>
      </c>
      <c r="F24" s="6">
        <f>IF($M$24=0,"X",COUNTIF($O$67:$S$71,F41))</f>
        <v>0</v>
      </c>
      <c r="G24" s="6">
        <f t="shared" ref="G24:L24" si="8">IF($M$24=0,"X",COUNTIF($O$67:$S$71,G41))</f>
        <v>0</v>
      </c>
      <c r="H24" s="6">
        <f t="shared" si="8"/>
        <v>0</v>
      </c>
      <c r="I24" s="6">
        <f t="shared" si="8"/>
        <v>0</v>
      </c>
      <c r="J24" s="6">
        <f t="shared" si="8"/>
        <v>0</v>
      </c>
      <c r="K24" s="6">
        <f t="shared" si="8"/>
        <v>0</v>
      </c>
      <c r="L24" s="6">
        <f t="shared" si="8"/>
        <v>0</v>
      </c>
      <c r="M24" s="6">
        <f>COUNTIF(O67:S71,D41)/4</f>
        <v>4</v>
      </c>
      <c r="V24" s="12" t="s">
        <v>1</v>
      </c>
      <c r="W24" s="12" t="s">
        <v>4</v>
      </c>
      <c r="X24" s="13">
        <f>COUNTIF(O67:O77,$V$24)</f>
        <v>0</v>
      </c>
      <c r="Y24" s="13">
        <f>COUNTIF(P67:P77,$W$24)</f>
        <v>0</v>
      </c>
      <c r="Z24" s="13"/>
      <c r="AA24" s="13">
        <f>COUNTIF(R67:R77,$V$24)</f>
        <v>0</v>
      </c>
      <c r="AB24" s="13">
        <f>COUNTIF(S67:S77,$W$24)</f>
        <v>0</v>
      </c>
      <c r="AC24" s="13"/>
      <c r="AD24" s="13">
        <f>COUNTIF(U67:U77,$V$24)</f>
        <v>0</v>
      </c>
      <c r="AE24" s="13">
        <f>COUNTIF(V67:V77,$W$24)</f>
        <v>0</v>
      </c>
      <c r="AF24" s="13"/>
      <c r="AG24" s="13">
        <f>COUNTIF(X67:X77,$V$24)</f>
        <v>0</v>
      </c>
      <c r="AH24" s="13">
        <f>COUNTIF(Y67:Y77,$W$24)</f>
        <v>0</v>
      </c>
      <c r="AK24" s="13"/>
      <c r="AL24" s="13"/>
      <c r="AM24" s="13"/>
      <c r="AN24" s="13"/>
    </row>
    <row r="25" spans="4:41" s="5" customFormat="1" hidden="1" x14ac:dyDescent="0.25">
      <c r="D25" s="5" t="s">
        <v>70</v>
      </c>
      <c r="E25" s="6">
        <f>IF($M$25=0,"X",COUNTIF($R$70:$V$74,E41))</f>
        <v>0</v>
      </c>
      <c r="F25" s="6">
        <f t="shared" ref="F25:L25" si="9">IF($M$25=0,"X",COUNTIF($R$70:$V$74,F41))</f>
        <v>0</v>
      </c>
      <c r="G25" s="6">
        <f t="shared" si="9"/>
        <v>0</v>
      </c>
      <c r="H25" s="6">
        <f t="shared" si="9"/>
        <v>0</v>
      </c>
      <c r="I25" s="6">
        <f t="shared" si="9"/>
        <v>0</v>
      </c>
      <c r="J25" s="6">
        <f t="shared" si="9"/>
        <v>0</v>
      </c>
      <c r="K25" s="6">
        <f t="shared" si="9"/>
        <v>0</v>
      </c>
      <c r="L25" s="6">
        <f t="shared" si="9"/>
        <v>0</v>
      </c>
      <c r="M25" s="6">
        <f>COUNTIF(R70:V74,D41)/4</f>
        <v>4</v>
      </c>
      <c r="V25" s="12">
        <v>1</v>
      </c>
      <c r="W25" s="12" t="s">
        <v>0</v>
      </c>
      <c r="X25" s="13">
        <f>COUNTIF(O67:O77,$V$25)</f>
        <v>0</v>
      </c>
      <c r="Y25" s="13">
        <f>COUNTIF(P67:P77,$W$25)</f>
        <v>0</v>
      </c>
      <c r="Z25" s="13"/>
      <c r="AA25" s="13">
        <f>COUNTIF(R67:R77,$V$25)</f>
        <v>0</v>
      </c>
      <c r="AB25" s="13">
        <f>COUNTIF(S67:S77,$W$25)</f>
        <v>0</v>
      </c>
      <c r="AC25" s="13"/>
      <c r="AD25" s="13">
        <f>COUNTIF(U67:U77,$V$25)</f>
        <v>0</v>
      </c>
      <c r="AE25" s="13">
        <f>COUNTIF(V67:V77,$W$25)</f>
        <v>0</v>
      </c>
      <c r="AF25" s="13"/>
      <c r="AG25" s="13">
        <f>COUNTIF(X67:X77,$V$25)</f>
        <v>0</v>
      </c>
      <c r="AH25" s="13">
        <f>COUNTIF(Y67:Y77,$W$25)</f>
        <v>0</v>
      </c>
    </row>
    <row r="26" spans="4:41" s="5" customFormat="1" hidden="1" x14ac:dyDescent="0.25">
      <c r="V26" s="12">
        <v>2</v>
      </c>
      <c r="W26" s="12" t="s">
        <v>5</v>
      </c>
      <c r="X26" s="13">
        <f>COUNTIF(O67:O77,$V$26)</f>
        <v>0</v>
      </c>
      <c r="Y26" s="13">
        <f>COUNTIF(P67:P77,$W$26)</f>
        <v>0</v>
      </c>
      <c r="Z26" s="13"/>
      <c r="AA26" s="13">
        <f>COUNTIF(R67:R77,$V$26)</f>
        <v>0</v>
      </c>
      <c r="AB26" s="13">
        <f>COUNTIF(S67:S77,$W$26)</f>
        <v>0</v>
      </c>
      <c r="AC26" s="13"/>
      <c r="AD26" s="13">
        <f>COUNTIF(U67:U77,$V$26)</f>
        <v>0</v>
      </c>
      <c r="AE26" s="13">
        <f>COUNTIF(V67:V77,$W$26)</f>
        <v>0</v>
      </c>
      <c r="AF26" s="13"/>
      <c r="AG26" s="13">
        <f>COUNTIF(X67:X77,$V$26)</f>
        <v>0</v>
      </c>
      <c r="AH26" s="13">
        <f>COUNTIF(Y67:Y77,$W$26)</f>
        <v>0</v>
      </c>
    </row>
    <row r="27" spans="4:41" s="5" customFormat="1" hidden="1" x14ac:dyDescent="0.25"/>
    <row r="28" spans="4:41" s="5" customFormat="1" hidden="1" x14ac:dyDescent="0.25">
      <c r="V28" s="5" t="s">
        <v>29</v>
      </c>
      <c r="W28" s="5" t="s">
        <v>14</v>
      </c>
      <c r="X28" s="5">
        <f>COUNTIF(O76:P77,D41)/4</f>
        <v>1</v>
      </c>
      <c r="AA28" s="5">
        <f>COUNTIF(R73:S74,D41)/4</f>
        <v>1</v>
      </c>
      <c r="AD28" s="5">
        <f>COUNTIF(U70:V71,D41)/4</f>
        <v>1</v>
      </c>
      <c r="AG28" s="5">
        <f>COUNTIF(X67:Y68,D41)/4</f>
        <v>1</v>
      </c>
    </row>
    <row r="29" spans="4:41" s="5" customFormat="1" hidden="1" x14ac:dyDescent="0.25">
      <c r="V29" s="21" t="s">
        <v>2</v>
      </c>
      <c r="W29" s="6" t="s">
        <v>3</v>
      </c>
      <c r="X29" s="5">
        <f>COUNTIF(O76:O77,$V$23)</f>
        <v>0</v>
      </c>
      <c r="Y29" s="5">
        <f>COUNTIF(P76:P77,$W$23)</f>
        <v>0</v>
      </c>
      <c r="AA29" s="5">
        <f>COUNTIF(R73:R74,$V$23)</f>
        <v>0</v>
      </c>
      <c r="AB29" s="5">
        <f>COUNTIF(S73:S74,$W$23)</f>
        <v>0</v>
      </c>
      <c r="AD29" s="5">
        <f>COUNTIF(U70:U71,$V$23)</f>
        <v>0</v>
      </c>
      <c r="AE29" s="5">
        <f>COUNTIF(V70:V71,$W$23)</f>
        <v>0</v>
      </c>
      <c r="AG29" s="5">
        <f>COUNTIF(X67:X68,$V$23)</f>
        <v>0</v>
      </c>
      <c r="AH29" s="5">
        <f>COUNTIF(Y67:Y68,$W$23)</f>
        <v>0</v>
      </c>
    </row>
    <row r="30" spans="4:41" s="5" customFormat="1" hidden="1" x14ac:dyDescent="0.25">
      <c r="V30" s="21" t="s">
        <v>1</v>
      </c>
      <c r="W30" s="6" t="s">
        <v>4</v>
      </c>
      <c r="X30" s="5">
        <f>COUNTIF(O76:O77,$V$24)</f>
        <v>0</v>
      </c>
      <c r="Y30" s="5">
        <f>COUNTIF(P76:P77,$W$24)</f>
        <v>0</v>
      </c>
      <c r="AA30" s="5">
        <f>COUNTIF(R73:R74,$V$24)</f>
        <v>0</v>
      </c>
      <c r="AB30" s="5">
        <f>COUNTIF(S73:S74,$W$24)</f>
        <v>0</v>
      </c>
      <c r="AD30" s="5">
        <f>COUNTIF(U70:U71,$V$24)</f>
        <v>0</v>
      </c>
      <c r="AE30" s="5">
        <f>COUNTIF(V70:V71,$W$24)</f>
        <v>0</v>
      </c>
      <c r="AG30" s="5">
        <f>COUNTIF(X67:X68,$V$24)</f>
        <v>0</v>
      </c>
      <c r="AH30" s="5">
        <f>COUNTIF(Y67:Y68,$W$24)</f>
        <v>0</v>
      </c>
    </row>
    <row r="31" spans="4:41" s="5" customFormat="1" hidden="1" x14ac:dyDescent="0.25">
      <c r="V31" s="21">
        <v>1</v>
      </c>
      <c r="W31" s="6" t="s">
        <v>0</v>
      </c>
      <c r="X31" s="5">
        <f>COUNTIF(O76:O77,$V$25)</f>
        <v>0</v>
      </c>
      <c r="Y31" s="5">
        <f>COUNTIF(P76:P77,$W$25)</f>
        <v>0</v>
      </c>
      <c r="AA31" s="5">
        <f>COUNTIF(R73:R74,$V$25)</f>
        <v>0</v>
      </c>
      <c r="AB31" s="5">
        <f>COUNTIF(S73:S74,$W$25)</f>
        <v>0</v>
      </c>
      <c r="AD31" s="5">
        <f>COUNTIF(U70:U71,$V$25)</f>
        <v>0</v>
      </c>
      <c r="AE31" s="5">
        <f>COUNTIF(V70:V71,$W$25)</f>
        <v>0</v>
      </c>
      <c r="AG31" s="5">
        <f>COUNTIF(X67:X68,$V$25)</f>
        <v>0</v>
      </c>
      <c r="AH31" s="5">
        <f>COUNTIF(Y67:Y68,$W$25)</f>
        <v>0</v>
      </c>
    </row>
    <row r="32" spans="4:41" s="5" customFormat="1" hidden="1" x14ac:dyDescent="0.25">
      <c r="V32" s="21">
        <v>2</v>
      </c>
      <c r="W32" s="6" t="s">
        <v>5</v>
      </c>
      <c r="X32" s="5">
        <f>COUNTIF(O76:O77,$V$26)</f>
        <v>0</v>
      </c>
      <c r="Y32" s="5">
        <f>COUNTIF(P76:P77,$W$26)</f>
        <v>0</v>
      </c>
      <c r="AA32" s="5">
        <f>COUNTIF(R73:R74,$V$26)</f>
        <v>0</v>
      </c>
      <c r="AB32" s="5">
        <f>COUNTIF(S73:S74,$W$26)</f>
        <v>0</v>
      </c>
      <c r="AD32" s="5">
        <f>COUNTIF(U70:U71,$V$26)</f>
        <v>0</v>
      </c>
      <c r="AE32" s="5">
        <f>COUNTIF(V70:V71,$W$26)</f>
        <v>0</v>
      </c>
      <c r="AG32" s="5">
        <f>COUNTIF(X67:X68,$V$26)</f>
        <v>0</v>
      </c>
      <c r="AH32" s="5">
        <f>COUNTIF(Y67:Y68,$W$26)</f>
        <v>0</v>
      </c>
    </row>
    <row r="33" spans="2:34" s="5" customFormat="1" hidden="1" x14ac:dyDescent="0.25"/>
    <row r="34" spans="2:34" s="5" customFormat="1" hidden="1" x14ac:dyDescent="0.25">
      <c r="V34" s="5" t="s">
        <v>28</v>
      </c>
      <c r="W34" s="5" t="s">
        <v>14</v>
      </c>
      <c r="X34" s="5">
        <f>COUNTIF(O67:P68,D41)/4</f>
        <v>1</v>
      </c>
      <c r="AA34" s="5">
        <f>COUNTIF(R70:S71,D41)/4</f>
        <v>1</v>
      </c>
      <c r="AD34" s="5">
        <f>COUNTIF(U73:V74,D41)/4</f>
        <v>1</v>
      </c>
      <c r="AG34" s="5">
        <f>COUNTIF(X76:Y77,D41)/4</f>
        <v>1</v>
      </c>
    </row>
    <row r="35" spans="2:34" s="5" customFormat="1" hidden="1" x14ac:dyDescent="0.25">
      <c r="V35" s="21" t="s">
        <v>2</v>
      </c>
      <c r="W35" s="6" t="s">
        <v>3</v>
      </c>
      <c r="X35" s="5">
        <f>COUNTIF(O67:O68,$V$23)</f>
        <v>0</v>
      </c>
      <c r="Y35" s="5">
        <f>COUNTIF(P67:P68,$W$23)</f>
        <v>0</v>
      </c>
      <c r="AA35" s="5">
        <f>COUNTIF(R70:R71,$V$23)</f>
        <v>0</v>
      </c>
      <c r="AB35" s="5">
        <f>COUNTIF(S70:S71,$W$23)</f>
        <v>0</v>
      </c>
      <c r="AD35" s="5">
        <f>COUNTIF(U73:U74,$V$23)</f>
        <v>0</v>
      </c>
      <c r="AE35" s="5">
        <f>COUNTIF(V73:V74,$W$23)</f>
        <v>0</v>
      </c>
      <c r="AG35" s="5">
        <f>COUNTIF(X76:X77,$V$23)</f>
        <v>0</v>
      </c>
      <c r="AH35" s="5">
        <f>COUNTIF(Y76:Y77,$W$23)</f>
        <v>0</v>
      </c>
    </row>
    <row r="36" spans="2:34" s="5" customFormat="1" hidden="1" x14ac:dyDescent="0.25">
      <c r="V36" s="21" t="s">
        <v>1</v>
      </c>
      <c r="W36" s="6" t="s">
        <v>4</v>
      </c>
      <c r="X36" s="5">
        <f>COUNTIF(O67:O68,$V$24)</f>
        <v>0</v>
      </c>
      <c r="Y36" s="5">
        <f>COUNTIF(P67:P68,$W$24)</f>
        <v>0</v>
      </c>
      <c r="AA36" s="5">
        <f>COUNTIF(R70:R71,$V$24)</f>
        <v>0</v>
      </c>
      <c r="AB36" s="5">
        <f>COUNTIF(S70:S71,$W$24)</f>
        <v>0</v>
      </c>
      <c r="AD36" s="5">
        <f>COUNTIF(U73:U74,$V$24)</f>
        <v>0</v>
      </c>
      <c r="AE36" s="5">
        <f>COUNTIF(V73:V74,$W$24)</f>
        <v>0</v>
      </c>
      <c r="AG36" s="5">
        <f>COUNTIF(X76:X77,$V$24)</f>
        <v>0</v>
      </c>
      <c r="AH36" s="5">
        <f>COUNTIF(Y76:Y77,$W$24)</f>
        <v>0</v>
      </c>
    </row>
    <row r="37" spans="2:34" s="5" customFormat="1" hidden="1" x14ac:dyDescent="0.25">
      <c r="V37" s="21">
        <v>1</v>
      </c>
      <c r="W37" s="6" t="s">
        <v>0</v>
      </c>
      <c r="X37" s="5">
        <f>COUNTIF(O67:O68,$V$25)</f>
        <v>0</v>
      </c>
      <c r="Y37" s="5">
        <f>COUNTIF(P67:P68,$W$25)</f>
        <v>0</v>
      </c>
      <c r="AA37" s="5">
        <f>COUNTIF(R70:R71,$V$25)</f>
        <v>0</v>
      </c>
      <c r="AB37" s="5">
        <f>COUNTIF(S70:S71,$W$25)</f>
        <v>0</v>
      </c>
      <c r="AD37" s="5">
        <f>COUNTIF(U73:U74,$V$25)</f>
        <v>0</v>
      </c>
      <c r="AE37" s="5">
        <f>COUNTIF(V73:V74,$W$25)</f>
        <v>0</v>
      </c>
      <c r="AG37" s="5">
        <f>COUNTIF(X76:X77,$V$25)</f>
        <v>0</v>
      </c>
      <c r="AH37" s="5">
        <f>COUNTIF(Y76:Y77,$W$25)</f>
        <v>0</v>
      </c>
    </row>
    <row r="38" spans="2:34" s="5" customFormat="1" hidden="1" x14ac:dyDescent="0.25">
      <c r="V38" s="21">
        <v>2</v>
      </c>
      <c r="W38" s="6" t="s">
        <v>5</v>
      </c>
      <c r="X38" s="5">
        <f>COUNTIF(O67:O68,$V$26)</f>
        <v>0</v>
      </c>
      <c r="Y38" s="5">
        <f>COUNTIF(P67:P68,$W$26)</f>
        <v>0</v>
      </c>
      <c r="AA38" s="5">
        <f>COUNTIF(R70:R71,$V$26)</f>
        <v>0</v>
      </c>
      <c r="AB38" s="5">
        <f>COUNTIF(S70:S71,$W$26)</f>
        <v>0</v>
      </c>
      <c r="AD38" s="5">
        <f>COUNTIF(U73:U74,$V$26)</f>
        <v>0</v>
      </c>
      <c r="AE38" s="5">
        <f>COUNTIF(V73:V74,$W$26)</f>
        <v>0</v>
      </c>
      <c r="AG38" s="5">
        <f>COUNTIF(X76:X77,$V$26)</f>
        <v>0</v>
      </c>
      <c r="AH38" s="5">
        <f>COUNTIF(Y76:Y77,$W$26)</f>
        <v>0</v>
      </c>
    </row>
    <row r="39" spans="2:34" s="5" customFormat="1" hidden="1" x14ac:dyDescent="0.25"/>
    <row r="40" spans="2:34" s="5" customFormat="1" ht="13.15" hidden="1" thickBot="1" x14ac:dyDescent="0.3"/>
    <row r="41" spans="2:34" s="5" customFormat="1" ht="13.15" hidden="1" thickBot="1" x14ac:dyDescent="0.3">
      <c r="B41" s="22" t="s">
        <v>14</v>
      </c>
      <c r="D41" s="22" t="s">
        <v>14</v>
      </c>
      <c r="E41" s="23" t="s">
        <v>2</v>
      </c>
      <c r="F41" s="24" t="s">
        <v>1</v>
      </c>
      <c r="G41" s="25" t="s">
        <v>3</v>
      </c>
      <c r="H41" s="26" t="s">
        <v>4</v>
      </c>
      <c r="I41" s="27">
        <v>1</v>
      </c>
      <c r="J41" s="28">
        <v>2</v>
      </c>
      <c r="K41" s="8" t="s">
        <v>0</v>
      </c>
      <c r="L41" s="29" t="s">
        <v>5</v>
      </c>
    </row>
    <row r="42" spans="2:34" s="5" customFormat="1" hidden="1" x14ac:dyDescent="0.25">
      <c r="B42" s="30" t="str">
        <f>IF(C42=0,"白1穴□","XXXX")</f>
        <v>白1穴□</v>
      </c>
      <c r="C42" s="5">
        <f t="shared" ref="C42:C57" si="10">COUNTIF($O$45:$U$57,D42)</f>
        <v>0</v>
      </c>
      <c r="D42" s="30" t="s">
        <v>34</v>
      </c>
      <c r="E42" s="30" t="s">
        <v>7</v>
      </c>
      <c r="F42" s="30"/>
      <c r="G42" s="30" t="s">
        <v>7</v>
      </c>
      <c r="H42" s="30"/>
      <c r="I42" s="30" t="s">
        <v>7</v>
      </c>
      <c r="J42" s="30"/>
      <c r="K42" s="30" t="s">
        <v>7</v>
      </c>
      <c r="L42" s="30"/>
    </row>
    <row r="43" spans="2:34" s="5" customFormat="1" ht="13.15" hidden="1" thickBot="1" x14ac:dyDescent="0.3">
      <c r="B43" s="30" t="str">
        <f>IF(C43=0,"白1穴〇","XXXX")</f>
        <v>白1穴〇</v>
      </c>
      <c r="C43" s="5">
        <f t="shared" si="10"/>
        <v>0</v>
      </c>
      <c r="D43" s="30" t="s">
        <v>35</v>
      </c>
      <c r="E43" s="30"/>
      <c r="F43" s="30" t="s">
        <v>7</v>
      </c>
      <c r="G43" s="30" t="s">
        <v>7</v>
      </c>
      <c r="H43" s="30"/>
      <c r="I43" s="30" t="s">
        <v>7</v>
      </c>
      <c r="J43" s="30"/>
      <c r="K43" s="30" t="s">
        <v>7</v>
      </c>
      <c r="L43" s="30"/>
    </row>
    <row r="44" spans="2:34" s="5" customFormat="1" ht="13.15" thickBot="1" x14ac:dyDescent="0.3">
      <c r="B44" s="30" t="str">
        <f>IF(C44=0,"白１無□","XXXX")</f>
        <v>白１無□</v>
      </c>
      <c r="C44" s="5">
        <f t="shared" si="10"/>
        <v>0</v>
      </c>
      <c r="D44" s="30" t="s">
        <v>36</v>
      </c>
      <c r="E44" s="30" t="s">
        <v>7</v>
      </c>
      <c r="F44" s="30"/>
      <c r="G44" s="30"/>
      <c r="H44" s="30" t="s">
        <v>7</v>
      </c>
      <c r="I44" s="30" t="s">
        <v>7</v>
      </c>
      <c r="J44" s="30"/>
      <c r="K44" s="30" t="s">
        <v>7</v>
      </c>
      <c r="L44" s="30"/>
      <c r="N44" s="45" t="s">
        <v>14</v>
      </c>
      <c r="O44" s="55" t="s">
        <v>31</v>
      </c>
      <c r="P44" s="55" t="s">
        <v>31</v>
      </c>
      <c r="Q44" s="55" t="s">
        <v>31</v>
      </c>
      <c r="R44" s="55" t="s">
        <v>31</v>
      </c>
      <c r="S44" s="55" t="s">
        <v>31</v>
      </c>
      <c r="T44" s="55" t="s">
        <v>31</v>
      </c>
      <c r="U44" s="55" t="s">
        <v>31</v>
      </c>
      <c r="V44" s="55"/>
      <c r="W44" s="71" t="s">
        <v>2</v>
      </c>
      <c r="X44" s="72" t="s">
        <v>1</v>
      </c>
      <c r="Y44" s="71" t="s">
        <v>56</v>
      </c>
      <c r="Z44" s="72" t="s">
        <v>4</v>
      </c>
      <c r="AA44" s="71">
        <v>1</v>
      </c>
      <c r="AB44" s="72">
        <v>2</v>
      </c>
      <c r="AC44" s="71" t="s">
        <v>0</v>
      </c>
      <c r="AD44" s="72" t="s">
        <v>5</v>
      </c>
    </row>
    <row r="45" spans="2:34" s="5" customFormat="1" ht="13.15" thickTop="1" x14ac:dyDescent="0.25">
      <c r="B45" s="30" t="str">
        <f>IF(C45=0,"白１無〇","XXXX")</f>
        <v>白１無〇</v>
      </c>
      <c r="C45" s="5">
        <f t="shared" si="10"/>
        <v>0</v>
      </c>
      <c r="D45" s="30" t="s">
        <v>37</v>
      </c>
      <c r="E45" s="30"/>
      <c r="F45" s="30" t="s">
        <v>7</v>
      </c>
      <c r="G45" s="30"/>
      <c r="H45" s="30" t="s">
        <v>7</v>
      </c>
      <c r="I45" s="30" t="s">
        <v>7</v>
      </c>
      <c r="J45" s="30"/>
      <c r="K45" s="30" t="s">
        <v>7</v>
      </c>
      <c r="L45" s="30"/>
      <c r="N45" s="56" t="s">
        <v>14</v>
      </c>
      <c r="O45" s="57" t="s">
        <v>71</v>
      </c>
      <c r="P45" s="57" t="s">
        <v>71</v>
      </c>
      <c r="Q45" s="57" t="s">
        <v>71</v>
      </c>
      <c r="R45" s="59" t="s">
        <v>71</v>
      </c>
      <c r="S45" s="57" t="s">
        <v>71</v>
      </c>
      <c r="T45" s="57" t="s">
        <v>71</v>
      </c>
      <c r="U45" s="57" t="s">
        <v>71</v>
      </c>
      <c r="V45" s="57" t="s">
        <v>14</v>
      </c>
      <c r="W45" s="73">
        <f t="shared" ref="W45:AD45" si="11">COUNTIF(E7:E25,$C$4)</f>
        <v>0</v>
      </c>
      <c r="X45" s="74">
        <f t="shared" si="11"/>
        <v>0</v>
      </c>
      <c r="Y45" s="73">
        <f t="shared" si="11"/>
        <v>0</v>
      </c>
      <c r="Z45" s="74">
        <f t="shared" si="11"/>
        <v>0</v>
      </c>
      <c r="AA45" s="73">
        <f t="shared" si="11"/>
        <v>0</v>
      </c>
      <c r="AB45" s="74">
        <f t="shared" si="11"/>
        <v>0</v>
      </c>
      <c r="AC45" s="73">
        <f t="shared" si="11"/>
        <v>0</v>
      </c>
      <c r="AD45" s="74">
        <f t="shared" si="11"/>
        <v>0</v>
      </c>
      <c r="AE45" s="3"/>
      <c r="AF45" s="64" t="s">
        <v>54</v>
      </c>
    </row>
    <row r="46" spans="2:34" s="5" customFormat="1" ht="13.15" thickBot="1" x14ac:dyDescent="0.3">
      <c r="B46" s="30" t="str">
        <f>IF(C46=0,"白2穴□","XXXX")</f>
        <v>白2穴□</v>
      </c>
      <c r="C46" s="5">
        <f t="shared" si="10"/>
        <v>0</v>
      </c>
      <c r="D46" s="30" t="s">
        <v>38</v>
      </c>
      <c r="E46" s="30" t="s">
        <v>7</v>
      </c>
      <c r="F46" s="30"/>
      <c r="G46" s="30" t="s">
        <v>7</v>
      </c>
      <c r="H46" s="30"/>
      <c r="I46" s="30"/>
      <c r="J46" s="30" t="s">
        <v>7</v>
      </c>
      <c r="K46" s="30" t="s">
        <v>7</v>
      </c>
      <c r="L46" s="30"/>
      <c r="N46" s="56" t="s">
        <v>14</v>
      </c>
      <c r="O46" s="57" t="s">
        <v>71</v>
      </c>
      <c r="P46" s="57" t="s">
        <v>71</v>
      </c>
      <c r="Q46" s="57" t="s">
        <v>71</v>
      </c>
      <c r="R46" s="57" t="s">
        <v>71</v>
      </c>
      <c r="S46" s="57" t="s">
        <v>71</v>
      </c>
      <c r="T46" s="57" t="s">
        <v>71</v>
      </c>
      <c r="U46" s="57" t="s">
        <v>71</v>
      </c>
      <c r="V46" s="57" t="s">
        <v>14</v>
      </c>
      <c r="W46" s="75">
        <f>8-AE55</f>
        <v>8</v>
      </c>
      <c r="X46" s="76">
        <f>8-AE51</f>
        <v>8</v>
      </c>
      <c r="Y46" s="75">
        <f>8-AE59</f>
        <v>8</v>
      </c>
      <c r="Z46" s="76">
        <f>8-AE58</f>
        <v>8</v>
      </c>
      <c r="AA46" s="75">
        <f>8-AE57</f>
        <v>8</v>
      </c>
      <c r="AB46" s="76">
        <f>8-AE56</f>
        <v>8</v>
      </c>
      <c r="AC46" s="75">
        <f>8-COUNTIF(W51:Z55,AE46)</f>
        <v>8</v>
      </c>
      <c r="AD46" s="76">
        <f>8-COUNTIF(AA51:AD55,AE46)</f>
        <v>8</v>
      </c>
      <c r="AE46" s="3" t="s">
        <v>53</v>
      </c>
      <c r="AF46" s="61">
        <f>16-COUNTIF(W51:AD55,AE46)</f>
        <v>16</v>
      </c>
    </row>
    <row r="47" spans="2:34" s="5" customFormat="1" x14ac:dyDescent="0.25">
      <c r="B47" s="30" t="str">
        <f>IF(C47=0,"白2穴〇","XXXX")</f>
        <v>白2穴〇</v>
      </c>
      <c r="C47" s="5">
        <f t="shared" si="10"/>
        <v>0</v>
      </c>
      <c r="D47" s="30" t="s">
        <v>39</v>
      </c>
      <c r="E47" s="30"/>
      <c r="F47" s="30" t="s">
        <v>7</v>
      </c>
      <c r="G47" s="30" t="s">
        <v>7</v>
      </c>
      <c r="H47" s="30"/>
      <c r="I47" s="30"/>
      <c r="J47" s="30" t="s">
        <v>7</v>
      </c>
      <c r="K47" s="30" t="s">
        <v>7</v>
      </c>
      <c r="L47" s="30"/>
      <c r="N47" s="56" t="s">
        <v>31</v>
      </c>
      <c r="O47" s="57" t="s">
        <v>71</v>
      </c>
      <c r="P47" s="57" t="s">
        <v>71</v>
      </c>
      <c r="Q47" s="59" t="s">
        <v>71</v>
      </c>
      <c r="R47" s="57" t="s">
        <v>71</v>
      </c>
      <c r="S47" s="59" t="s">
        <v>71</v>
      </c>
      <c r="T47" s="57" t="s">
        <v>72</v>
      </c>
      <c r="U47" s="57" t="s">
        <v>71</v>
      </c>
      <c r="V47" s="67" t="s">
        <v>14</v>
      </c>
      <c r="AE47" s="66"/>
    </row>
    <row r="48" spans="2:34" s="5" customFormat="1" x14ac:dyDescent="0.25">
      <c r="B48" s="30" t="str">
        <f>IF(C48=0,"白2無□","XXXX")</f>
        <v>白2無□</v>
      </c>
      <c r="C48" s="5">
        <f t="shared" si="10"/>
        <v>0</v>
      </c>
      <c r="D48" s="30" t="s">
        <v>40</v>
      </c>
      <c r="E48" s="30" t="s">
        <v>7</v>
      </c>
      <c r="F48" s="30"/>
      <c r="G48" s="30"/>
      <c r="H48" s="30" t="s">
        <v>7</v>
      </c>
      <c r="I48" s="30"/>
      <c r="J48" s="30" t="s">
        <v>7</v>
      </c>
      <c r="K48" s="30" t="s">
        <v>7</v>
      </c>
      <c r="L48" s="30"/>
      <c r="N48" s="56" t="s">
        <v>31</v>
      </c>
      <c r="O48" s="57" t="s">
        <v>71</v>
      </c>
      <c r="P48" s="57" t="s">
        <v>71</v>
      </c>
      <c r="Q48" s="57" t="s">
        <v>71</v>
      </c>
      <c r="R48" s="57" t="s">
        <v>71</v>
      </c>
      <c r="S48" s="57" t="s">
        <v>71</v>
      </c>
      <c r="T48" s="57" t="s">
        <v>71</v>
      </c>
      <c r="U48" s="57" t="s">
        <v>71</v>
      </c>
      <c r="V48" s="67" t="s">
        <v>14</v>
      </c>
      <c r="W48" s="43"/>
      <c r="X48" s="43"/>
      <c r="Y48" s="43"/>
      <c r="Z48" s="43"/>
      <c r="AA48" s="43"/>
      <c r="AB48" s="43"/>
      <c r="AC48" s="43"/>
      <c r="AD48" s="43"/>
      <c r="AE48" s="66"/>
    </row>
    <row r="49" spans="2:32" s="5" customFormat="1" x14ac:dyDescent="0.25">
      <c r="B49" s="30" t="str">
        <f>IF(C49=0,"白2無〇","XXXX")</f>
        <v>白2無〇</v>
      </c>
      <c r="C49" s="5">
        <f t="shared" si="10"/>
        <v>0</v>
      </c>
      <c r="D49" s="30" t="s">
        <v>41</v>
      </c>
      <c r="E49" s="30"/>
      <c r="F49" s="30" t="s">
        <v>7</v>
      </c>
      <c r="G49" s="30"/>
      <c r="H49" s="30" t="s">
        <v>7</v>
      </c>
      <c r="I49" s="30"/>
      <c r="J49" s="30" t="s">
        <v>7</v>
      </c>
      <c r="K49" s="30" t="s">
        <v>7</v>
      </c>
      <c r="L49" s="30"/>
      <c r="N49" s="56" t="s">
        <v>31</v>
      </c>
      <c r="O49" s="57" t="s">
        <v>71</v>
      </c>
      <c r="P49" s="59" t="s">
        <v>71</v>
      </c>
      <c r="Q49" s="57" t="s">
        <v>71</v>
      </c>
      <c r="R49" s="59" t="s">
        <v>71</v>
      </c>
      <c r="S49" s="57" t="s">
        <v>71</v>
      </c>
      <c r="T49" s="59" t="s">
        <v>71</v>
      </c>
      <c r="U49" s="57" t="s">
        <v>71</v>
      </c>
      <c r="V49" s="67" t="s">
        <v>14</v>
      </c>
      <c r="W49" s="43"/>
      <c r="X49" s="43"/>
      <c r="Y49" s="43"/>
      <c r="Z49" s="43"/>
      <c r="AA49" s="43"/>
      <c r="AB49" s="43"/>
      <c r="AC49" s="43"/>
      <c r="AD49" s="43"/>
      <c r="AE49" s="66"/>
    </row>
    <row r="50" spans="2:32" s="5" customFormat="1" x14ac:dyDescent="0.25">
      <c r="B50" s="39" t="str">
        <f>IF(C50=0,"茶1穴□","XXXX")</f>
        <v>茶1穴□</v>
      </c>
      <c r="C50" s="5">
        <f t="shared" si="10"/>
        <v>0</v>
      </c>
      <c r="D50" s="39" t="s">
        <v>42</v>
      </c>
      <c r="E50" s="30" t="s">
        <v>7</v>
      </c>
      <c r="F50" s="30"/>
      <c r="G50" s="30" t="s">
        <v>7</v>
      </c>
      <c r="H50" s="30"/>
      <c r="I50" s="30" t="s">
        <v>7</v>
      </c>
      <c r="J50" s="30"/>
      <c r="K50" s="30"/>
      <c r="L50" s="30" t="s">
        <v>7</v>
      </c>
      <c r="N50" s="56" t="s">
        <v>31</v>
      </c>
      <c r="O50" s="57" t="s">
        <v>72</v>
      </c>
      <c r="P50" s="57" t="s">
        <v>73</v>
      </c>
      <c r="Q50" s="57" t="s">
        <v>73</v>
      </c>
      <c r="R50" s="57" t="s">
        <v>71</v>
      </c>
      <c r="S50" s="57" t="s">
        <v>71</v>
      </c>
      <c r="T50" s="57" t="s">
        <v>71</v>
      </c>
      <c r="U50" s="57" t="s">
        <v>72</v>
      </c>
      <c r="V50" s="67" t="s">
        <v>14</v>
      </c>
      <c r="W50" s="43"/>
      <c r="X50" s="43"/>
      <c r="Y50" s="43"/>
      <c r="Z50" s="43"/>
      <c r="AA50" s="43"/>
      <c r="AB50" s="43"/>
      <c r="AC50" s="43"/>
      <c r="AD50" s="43"/>
      <c r="AE50" s="66"/>
    </row>
    <row r="51" spans="2:32" s="5" customFormat="1" x14ac:dyDescent="0.25">
      <c r="B51" s="39" t="str">
        <f>IF(C51=0,"茶1穴〇","XXXX")</f>
        <v>茶1穴〇</v>
      </c>
      <c r="C51" s="5">
        <f t="shared" si="10"/>
        <v>0</v>
      </c>
      <c r="D51" s="39" t="s">
        <v>43</v>
      </c>
      <c r="E51" s="30"/>
      <c r="F51" s="30" t="s">
        <v>7</v>
      </c>
      <c r="G51" s="30" t="s">
        <v>7</v>
      </c>
      <c r="H51" s="30"/>
      <c r="I51" s="30" t="s">
        <v>7</v>
      </c>
      <c r="J51" s="30"/>
      <c r="K51" s="30"/>
      <c r="L51" s="30" t="s">
        <v>7</v>
      </c>
      <c r="N51" s="56" t="s">
        <v>31</v>
      </c>
      <c r="O51" s="59" t="s">
        <v>71</v>
      </c>
      <c r="P51" s="57" t="s">
        <v>71</v>
      </c>
      <c r="Q51" s="59" t="s">
        <v>71</v>
      </c>
      <c r="R51" s="57" t="s">
        <v>71</v>
      </c>
      <c r="S51" s="59" t="s">
        <v>71</v>
      </c>
      <c r="T51" s="57" t="s">
        <v>73</v>
      </c>
      <c r="U51" s="59" t="s">
        <v>72</v>
      </c>
      <c r="V51" s="67" t="s">
        <v>14</v>
      </c>
      <c r="W51" s="44" t="str">
        <f>B49</f>
        <v>白2無〇</v>
      </c>
      <c r="X51" s="43" t="str">
        <f>B43</f>
        <v>白1穴〇</v>
      </c>
      <c r="Y51" s="43" t="str">
        <f>B45</f>
        <v>白１無〇</v>
      </c>
      <c r="Z51" s="43" t="str">
        <f>B47</f>
        <v>白2穴〇</v>
      </c>
      <c r="AA51" s="44" t="str">
        <f>B57</f>
        <v>茶2無〇</v>
      </c>
      <c r="AB51" s="43" t="str">
        <f>B51</f>
        <v>茶1穴〇</v>
      </c>
      <c r="AC51" s="43" t="str">
        <f>B53</f>
        <v>茶１無〇</v>
      </c>
      <c r="AD51" s="43" t="str">
        <f>B55</f>
        <v>茶2穴〇</v>
      </c>
      <c r="AE51" s="66">
        <f>COUNTIF(W51:AD51,AE46)</f>
        <v>0</v>
      </c>
    </row>
    <row r="52" spans="2:32" s="5" customFormat="1" x14ac:dyDescent="0.25">
      <c r="B52" s="39" t="str">
        <f>IF(C52=0,"茶１無□","XXXX")</f>
        <v>茶１無□</v>
      </c>
      <c r="C52" s="5">
        <f t="shared" si="10"/>
        <v>0</v>
      </c>
      <c r="D52" s="39" t="s">
        <v>44</v>
      </c>
      <c r="E52" s="30" t="s">
        <v>7</v>
      </c>
      <c r="F52" s="30"/>
      <c r="G52" s="30"/>
      <c r="H52" s="30" t="s">
        <v>7</v>
      </c>
      <c r="I52" s="30" t="s">
        <v>7</v>
      </c>
      <c r="J52" s="30"/>
      <c r="K52" s="30"/>
      <c r="L52" s="30" t="s">
        <v>7</v>
      </c>
      <c r="N52" s="56" t="s">
        <v>31</v>
      </c>
      <c r="O52" s="57" t="s">
        <v>71</v>
      </c>
      <c r="P52" s="57" t="s">
        <v>71</v>
      </c>
      <c r="Q52" s="57" t="s">
        <v>71</v>
      </c>
      <c r="R52" s="57" t="s">
        <v>71</v>
      </c>
      <c r="S52" s="57" t="s">
        <v>71</v>
      </c>
      <c r="T52" s="57" t="s">
        <v>71</v>
      </c>
      <c r="U52" s="57" t="s">
        <v>71</v>
      </c>
      <c r="V52" s="67" t="s">
        <v>14</v>
      </c>
      <c r="W52" s="43"/>
      <c r="X52" s="43"/>
      <c r="Y52" s="43"/>
      <c r="Z52" s="43"/>
      <c r="AA52" s="43"/>
      <c r="AB52" s="43"/>
      <c r="AC52" s="43"/>
      <c r="AD52" s="43"/>
      <c r="AE52" s="66"/>
    </row>
    <row r="53" spans="2:32" x14ac:dyDescent="0.25">
      <c r="B53" s="39" t="str">
        <f>IF(C53=0,"茶１無〇","XXXX")</f>
        <v>茶１無〇</v>
      </c>
      <c r="C53" s="5">
        <f t="shared" si="10"/>
        <v>0</v>
      </c>
      <c r="D53" s="39" t="s">
        <v>45</v>
      </c>
      <c r="E53" s="30"/>
      <c r="F53" s="30" t="s">
        <v>7</v>
      </c>
      <c r="G53" s="30"/>
      <c r="H53" s="30" t="s">
        <v>7</v>
      </c>
      <c r="I53" s="30" t="s">
        <v>7</v>
      </c>
      <c r="J53" s="30"/>
      <c r="K53" s="30"/>
      <c r="L53" s="30" t="s">
        <v>7</v>
      </c>
      <c r="M53" s="5"/>
      <c r="N53" s="56" t="s">
        <v>31</v>
      </c>
      <c r="O53" s="57" t="s">
        <v>71</v>
      </c>
      <c r="P53" s="59" t="s">
        <v>71</v>
      </c>
      <c r="Q53" s="57" t="s">
        <v>71</v>
      </c>
      <c r="R53" s="59" t="s">
        <v>71</v>
      </c>
      <c r="S53" s="57" t="s">
        <v>71</v>
      </c>
      <c r="T53" s="59" t="s">
        <v>72</v>
      </c>
      <c r="U53" s="57" t="s">
        <v>71</v>
      </c>
      <c r="V53" s="67" t="s">
        <v>14</v>
      </c>
      <c r="W53" s="44"/>
      <c r="X53" s="44"/>
      <c r="Y53" s="44"/>
      <c r="Z53" s="44"/>
      <c r="AA53" s="44"/>
      <c r="AB53" s="44"/>
      <c r="AC53" s="44"/>
      <c r="AD53" s="44"/>
      <c r="AE53" s="66"/>
    </row>
    <row r="54" spans="2:32" x14ac:dyDescent="0.25">
      <c r="B54" s="39" t="str">
        <f>IF(C54=0,"茶2穴□","XXXX")</f>
        <v>茶2穴□</v>
      </c>
      <c r="C54" s="5">
        <f t="shared" si="10"/>
        <v>0</v>
      </c>
      <c r="D54" s="39" t="s">
        <v>46</v>
      </c>
      <c r="E54" s="30" t="s">
        <v>7</v>
      </c>
      <c r="F54" s="30"/>
      <c r="G54" s="30" t="s">
        <v>7</v>
      </c>
      <c r="H54" s="30"/>
      <c r="I54" s="30"/>
      <c r="J54" s="30" t="s">
        <v>7</v>
      </c>
      <c r="K54" s="30"/>
      <c r="L54" s="30" t="s">
        <v>7</v>
      </c>
      <c r="M54" s="5"/>
      <c r="N54" s="56" t="s">
        <v>31</v>
      </c>
      <c r="O54" s="57" t="s">
        <v>71</v>
      </c>
      <c r="P54" s="57" t="s">
        <v>71</v>
      </c>
      <c r="Q54" s="57" t="s">
        <v>71</v>
      </c>
      <c r="R54" s="57" t="s">
        <v>71</v>
      </c>
      <c r="S54" s="57" t="s">
        <v>72</v>
      </c>
      <c r="T54" s="57" t="s">
        <v>71</v>
      </c>
      <c r="U54" s="57" t="s">
        <v>71</v>
      </c>
      <c r="V54" s="67" t="s">
        <v>14</v>
      </c>
      <c r="W54" s="44"/>
      <c r="X54" s="44"/>
      <c r="Y54" s="44"/>
      <c r="Z54" s="44"/>
      <c r="AA54" s="44"/>
      <c r="AB54" s="44"/>
      <c r="AC54" s="44"/>
      <c r="AD54" s="44"/>
      <c r="AE54" s="66"/>
    </row>
    <row r="55" spans="2:32" x14ac:dyDescent="0.25">
      <c r="B55" s="39" t="str">
        <f>IF(C55=0,"茶2穴〇","XXXX")</f>
        <v>茶2穴〇</v>
      </c>
      <c r="C55" s="5">
        <f t="shared" si="10"/>
        <v>0</v>
      </c>
      <c r="D55" s="39" t="s">
        <v>47</v>
      </c>
      <c r="E55" s="30"/>
      <c r="F55" s="30" t="s">
        <v>7</v>
      </c>
      <c r="G55" s="30" t="s">
        <v>7</v>
      </c>
      <c r="H55" s="30"/>
      <c r="I55" s="30"/>
      <c r="J55" s="30" t="s">
        <v>7</v>
      </c>
      <c r="K55" s="30"/>
      <c r="L55" s="30" t="s">
        <v>7</v>
      </c>
      <c r="M55" s="5"/>
      <c r="N55" s="56" t="s">
        <v>14</v>
      </c>
      <c r="O55" s="57" t="s">
        <v>72</v>
      </c>
      <c r="P55" s="57" t="s">
        <v>71</v>
      </c>
      <c r="Q55" s="59" t="s">
        <v>71</v>
      </c>
      <c r="R55" s="57" t="s">
        <v>71</v>
      </c>
      <c r="S55" s="59" t="s">
        <v>71</v>
      </c>
      <c r="T55" s="57" t="s">
        <v>71</v>
      </c>
      <c r="U55" s="57" t="s">
        <v>71</v>
      </c>
      <c r="V55" s="67" t="s">
        <v>14</v>
      </c>
      <c r="W55" s="43" t="str">
        <f>B48</f>
        <v>白2無□</v>
      </c>
      <c r="X55" s="44" t="str">
        <f>B42</f>
        <v>白1穴□</v>
      </c>
      <c r="Y55" s="44" t="str">
        <f>B44</f>
        <v>白１無□</v>
      </c>
      <c r="Z55" s="44" t="str">
        <f>B46</f>
        <v>白2穴□</v>
      </c>
      <c r="AA55" s="43" t="str">
        <f>B56</f>
        <v>茶2無□</v>
      </c>
      <c r="AB55" s="44" t="str">
        <f>B50</f>
        <v>茶1穴□</v>
      </c>
      <c r="AC55" s="44" t="str">
        <f>B52</f>
        <v>茶１無□</v>
      </c>
      <c r="AD55" s="44" t="str">
        <f>B54</f>
        <v>茶2穴□</v>
      </c>
      <c r="AE55" s="66">
        <f>COUNTIF(W55:AD55,AE46)</f>
        <v>0</v>
      </c>
    </row>
    <row r="56" spans="2:32" x14ac:dyDescent="0.25">
      <c r="B56" s="39" t="str">
        <f>IF(C56=0,"茶2無□","XXXX")</f>
        <v>茶2無□</v>
      </c>
      <c r="C56" s="5">
        <f t="shared" si="10"/>
        <v>0</v>
      </c>
      <c r="D56" s="39" t="s">
        <v>48</v>
      </c>
      <c r="E56" s="30" t="s">
        <v>7</v>
      </c>
      <c r="F56" s="30"/>
      <c r="G56" s="30"/>
      <c r="H56" s="30" t="s">
        <v>7</v>
      </c>
      <c r="I56" s="30"/>
      <c r="J56" s="30" t="s">
        <v>7</v>
      </c>
      <c r="K56" s="30"/>
      <c r="L56" s="30" t="s">
        <v>7</v>
      </c>
      <c r="M56" s="5"/>
      <c r="N56" s="56" t="s">
        <v>14</v>
      </c>
      <c r="O56" s="57" t="s">
        <v>71</v>
      </c>
      <c r="P56" s="57" t="s">
        <v>71</v>
      </c>
      <c r="Q56" s="57" t="s">
        <v>71</v>
      </c>
      <c r="R56" s="57" t="s">
        <v>71</v>
      </c>
      <c r="S56" s="57" t="s">
        <v>71</v>
      </c>
      <c r="T56" s="57" t="s">
        <v>71</v>
      </c>
      <c r="U56" s="57" t="s">
        <v>71</v>
      </c>
      <c r="V56" s="67" t="s">
        <v>14</v>
      </c>
      <c r="W56" s="66">
        <f>COUNTIF(W51:W55,$AE$46)</f>
        <v>0</v>
      </c>
      <c r="X56" s="66"/>
      <c r="Y56" s="66"/>
      <c r="Z56" s="66">
        <f>COUNTIF(Z51:Z55,$AE$46)</f>
        <v>0</v>
      </c>
      <c r="AA56" s="66">
        <f>COUNTIF(AA51:AA55,$AE$46)</f>
        <v>0</v>
      </c>
      <c r="AB56" s="66"/>
      <c r="AC56" s="66"/>
      <c r="AD56" s="66">
        <f>COUNTIF(AD51:AD55,$AE$46)</f>
        <v>0</v>
      </c>
      <c r="AE56" s="66">
        <f>SUM(W56:AD56)</f>
        <v>0</v>
      </c>
      <c r="AF56" s="66"/>
    </row>
    <row r="57" spans="2:32" x14ac:dyDescent="0.25">
      <c r="B57" s="39" t="str">
        <f>IF(C57=0,"茶2無〇","XXXX")</f>
        <v>茶2無〇</v>
      </c>
      <c r="C57" s="5">
        <f t="shared" si="10"/>
        <v>0</v>
      </c>
      <c r="D57" s="39" t="s">
        <v>49</v>
      </c>
      <c r="E57" s="30"/>
      <c r="F57" s="30" t="s">
        <v>7</v>
      </c>
      <c r="G57" s="30"/>
      <c r="H57" s="30" t="s">
        <v>7</v>
      </c>
      <c r="I57" s="30"/>
      <c r="J57" s="30" t="s">
        <v>7</v>
      </c>
      <c r="K57" s="30"/>
      <c r="L57" s="30" t="s">
        <v>7</v>
      </c>
      <c r="M57" s="5"/>
      <c r="N57" s="56" t="s">
        <v>14</v>
      </c>
      <c r="O57" s="57" t="s">
        <v>71</v>
      </c>
      <c r="P57" s="57" t="s">
        <v>71</v>
      </c>
      <c r="Q57" s="57" t="s">
        <v>71</v>
      </c>
      <c r="R57" s="59" t="s">
        <v>71</v>
      </c>
      <c r="S57" s="57" t="s">
        <v>71</v>
      </c>
      <c r="T57" s="57" t="s">
        <v>71</v>
      </c>
      <c r="U57" s="57" t="s">
        <v>72</v>
      </c>
      <c r="V57" s="67" t="s">
        <v>14</v>
      </c>
      <c r="W57" s="66"/>
      <c r="X57" s="66">
        <f>COUNTIF(X51:X55,$AE$46)</f>
        <v>0</v>
      </c>
      <c r="Y57" s="66">
        <f>COUNTIF(Y51:Y55,$AE$46)</f>
        <v>0</v>
      </c>
      <c r="Z57" s="66"/>
      <c r="AA57" s="66"/>
      <c r="AB57" s="66">
        <f>COUNTIF(AB51:AB55,$AE$46)</f>
        <v>0</v>
      </c>
      <c r="AC57" s="66">
        <f>COUNTIF(AC51:AC55,$AE$46)</f>
        <v>0</v>
      </c>
      <c r="AD57" s="66"/>
      <c r="AE57" s="66">
        <f>SUM(W57:AD57)</f>
        <v>0</v>
      </c>
      <c r="AF57" s="66"/>
    </row>
    <row r="58" spans="2:32" x14ac:dyDescent="0.25">
      <c r="E58" s="13">
        <f t="shared" ref="E58:K58" si="12">W45</f>
        <v>0</v>
      </c>
      <c r="F58" s="13">
        <f t="shared" si="12"/>
        <v>0</v>
      </c>
      <c r="G58" s="13">
        <f t="shared" si="12"/>
        <v>0</v>
      </c>
      <c r="H58" s="13">
        <f t="shared" si="12"/>
        <v>0</v>
      </c>
      <c r="I58" s="13">
        <f t="shared" si="12"/>
        <v>0</v>
      </c>
      <c r="J58" s="13">
        <f t="shared" si="12"/>
        <v>0</v>
      </c>
      <c r="K58" s="13">
        <f t="shared" si="12"/>
        <v>0</v>
      </c>
      <c r="L58" s="13">
        <f>AD45</f>
        <v>0</v>
      </c>
      <c r="M58" s="5"/>
      <c r="N58" s="56" t="s">
        <v>14</v>
      </c>
      <c r="O58" s="57" t="s">
        <v>72</v>
      </c>
      <c r="P58" s="57" t="s">
        <v>71</v>
      </c>
      <c r="Q58" s="57" t="s">
        <v>71</v>
      </c>
      <c r="R58" s="57" t="s">
        <v>71</v>
      </c>
      <c r="S58" s="57" t="s">
        <v>71</v>
      </c>
      <c r="T58" s="57" t="s">
        <v>71</v>
      </c>
      <c r="U58" s="57" t="s">
        <v>71</v>
      </c>
      <c r="V58" s="67" t="s">
        <v>14</v>
      </c>
      <c r="W58" s="66">
        <f>COUNTIF(W51:W55,$AE$46)</f>
        <v>0</v>
      </c>
      <c r="X58" s="66"/>
      <c r="Y58" s="66">
        <f>COUNTIF(Y51:Y55,$AE$46)</f>
        <v>0</v>
      </c>
      <c r="Z58" s="66"/>
      <c r="AA58" s="66">
        <f>COUNTIF(AA51:AA55,$AE$46)</f>
        <v>0</v>
      </c>
      <c r="AB58" s="66"/>
      <c r="AC58" s="66">
        <f>COUNTIF(AC51:AC55,$AE$46)</f>
        <v>0</v>
      </c>
      <c r="AD58" s="66"/>
      <c r="AE58" s="66">
        <f>SUM(W58:AD58)</f>
        <v>0</v>
      </c>
      <c r="AF58" s="66"/>
    </row>
    <row r="59" spans="2:32" ht="13.15" thickBot="1" x14ac:dyDescent="0.3">
      <c r="M59" s="5"/>
      <c r="N59" s="68"/>
      <c r="O59" s="69"/>
      <c r="P59" s="69"/>
      <c r="Q59" s="69"/>
      <c r="R59" s="69"/>
      <c r="S59" s="69"/>
      <c r="T59" s="69"/>
      <c r="U59" s="69"/>
      <c r="V59" s="70" t="s">
        <v>52</v>
      </c>
      <c r="W59" s="66"/>
      <c r="X59" s="66">
        <f>COUNTIF(X51:X55,$AE$46)</f>
        <v>0</v>
      </c>
      <c r="Y59" s="66"/>
      <c r="Z59" s="66">
        <f>COUNTIF(Z51:Z55,$AE$46)</f>
        <v>0</v>
      </c>
      <c r="AA59" s="66"/>
      <c r="AB59" s="66">
        <f>COUNTIF(AB51:AB55,$AE$46)</f>
        <v>0</v>
      </c>
      <c r="AC59" s="66"/>
      <c r="AD59" s="66">
        <f>COUNTIF(AD51:AD55,$AE$46)</f>
        <v>0</v>
      </c>
      <c r="AE59" s="66">
        <f t="shared" ref="AE59" si="13">SUM(W59:AD59)</f>
        <v>0</v>
      </c>
      <c r="AF59" s="66"/>
    </row>
    <row r="60" spans="2:32" x14ac:dyDescent="0.25">
      <c r="N60" s="48"/>
      <c r="O60" s="48"/>
      <c r="P60" s="48"/>
      <c r="Q60" s="48"/>
      <c r="R60" s="48"/>
      <c r="S60" s="48"/>
      <c r="T60" s="48"/>
      <c r="U60" s="48"/>
      <c r="V60" s="48"/>
      <c r="W60" s="57"/>
      <c r="X60" s="57"/>
      <c r="Y60" s="57"/>
      <c r="Z60" s="57"/>
      <c r="AA60" s="66"/>
      <c r="AB60" s="66"/>
      <c r="AC60" s="66"/>
      <c r="AD60" s="66"/>
      <c r="AE60" s="66"/>
      <c r="AF60" s="66"/>
    </row>
    <row r="61" spans="2:32" x14ac:dyDescent="0.25">
      <c r="N61" s="48"/>
      <c r="O61" s="48"/>
      <c r="P61" s="48"/>
      <c r="Q61" s="48"/>
      <c r="R61" s="49"/>
      <c r="S61" s="48"/>
      <c r="T61" s="48"/>
      <c r="U61" s="48"/>
      <c r="V61" s="48"/>
      <c r="X61" s="48"/>
      <c r="Y61" s="48"/>
      <c r="Z61" s="48"/>
    </row>
    <row r="62" spans="2:32" hidden="1" x14ac:dyDescent="0.25">
      <c r="N62" s="48"/>
      <c r="O62" s="48"/>
      <c r="P62" s="48"/>
      <c r="Q62" s="48"/>
      <c r="R62" s="49"/>
      <c r="S62" s="48"/>
      <c r="T62" s="48"/>
      <c r="U62" s="48"/>
      <c r="V62" s="48"/>
      <c r="W62" s="48"/>
      <c r="X62" s="48"/>
      <c r="Y62" s="48"/>
      <c r="Z62" s="48"/>
    </row>
    <row r="63" spans="2:32" hidden="1" x14ac:dyDescent="0.25">
      <c r="N63" s="48"/>
      <c r="O63" s="48"/>
      <c r="P63" s="48"/>
      <c r="Q63" s="48"/>
      <c r="R63" s="49"/>
      <c r="S63" s="49"/>
      <c r="T63" s="49"/>
      <c r="U63" s="49"/>
      <c r="V63" s="49"/>
      <c r="W63" s="49"/>
      <c r="X63" s="49"/>
      <c r="Y63" s="49"/>
      <c r="Z63" s="49"/>
    </row>
    <row r="64" spans="2:32" hidden="1" x14ac:dyDescent="0.25">
      <c r="N64" s="48"/>
      <c r="O64" s="48"/>
      <c r="P64" s="48"/>
      <c r="Q64" s="48"/>
      <c r="R64" s="49"/>
      <c r="S64" s="49"/>
      <c r="T64" s="49"/>
      <c r="U64" s="49"/>
      <c r="V64" s="49"/>
      <c r="W64" s="49"/>
      <c r="X64" s="49"/>
      <c r="Y64" s="49"/>
      <c r="Z64" s="49"/>
    </row>
    <row r="65" spans="14:26" hidden="1" x14ac:dyDescent="0.25"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4:26" hidden="1" x14ac:dyDescent="0.25"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4:26" hidden="1" x14ac:dyDescent="0.25">
      <c r="N67" s="50"/>
      <c r="O67" s="58" t="str">
        <f>IF(O51=D41,"X",IF(OR(O51=D42,O51=D44,O51=D46,O51=D48,O51=D50,O51=D52,O51=D54,O51=D56),"□","〇"))</f>
        <v>X</v>
      </c>
      <c r="P67" s="58" t="str">
        <f>IF(O51=D41,"X",IF(OR(O51=D42,O51=D43,O51=D46,O51=D47,O51=D50,O51=D51,O51=D54,O51=D55),"有","無"))</f>
        <v>X</v>
      </c>
      <c r="Q67" s="51"/>
      <c r="R67" s="58" t="str">
        <f>IF(P49=D41,"X",IF(OR(P49=D42,P49=D44,P49=D46,P49=D48,P49=D50,P49=D52,P49=D54,P49=D56),"□","〇"))</f>
        <v>X</v>
      </c>
      <c r="S67" s="58" t="str">
        <f>IF(P49=D41,"X",IF(OR(P49=D42,P49=D43,P49=D46,P49=D47,P49=D50,P49=D51,P49=D54,P49=D55),"有","無"))</f>
        <v>X</v>
      </c>
      <c r="T67" s="51"/>
      <c r="U67" s="58" t="str">
        <f>IF(Q47=D41,"X",IF(OR(Q47=D42,Q47=D44,Q47=D46,Q47=D48,Q47=D50,Q47=D52,Q47=D54,Q47=D56),"□","〇"))</f>
        <v>X</v>
      </c>
      <c r="V67" s="58" t="str">
        <f>IF(Q47=D41,"X",IF(OR(Q47=D42,Q47=D43,Q47=D46,Q47=D47,Q47=D50,Q47=D51,Q47=D54,Q47=D55),"有","無"))</f>
        <v>X</v>
      </c>
      <c r="W67" s="51"/>
      <c r="X67" s="58" t="str">
        <f>IF(R45=D41,"X",IF(OR(R45=D42,R45=D44,R45=D46,R45=D48,R45=D50,R45=D52,R45=D54,R45=D56),"□","〇"))</f>
        <v>X</v>
      </c>
      <c r="Y67" s="58" t="str">
        <f>IF(R45=D41,"X",IF(OR(R45=D42,R45=D43,R45=D46,R45=D47,R45=D50,R45=D51,R45=D54,R45=D55),"有","無"))</f>
        <v>X</v>
      </c>
      <c r="Z67" s="50"/>
    </row>
    <row r="68" spans="14:26" hidden="1" x14ac:dyDescent="0.25">
      <c r="N68" s="50"/>
      <c r="O68" s="58" t="str">
        <f>IF(O51=D41,"X",IF(OR(O51=D42,O51=D43,O51=D44,O51=D45,O51=D50,O51=D51,O51=D52,O51=D53),1,2))</f>
        <v>X</v>
      </c>
      <c r="P68" s="58" t="str">
        <f>IF(O51=D41,"X",IF(OR(O51=D42,O51=D43,O51=D44,O51=D45,O51=D46,O51=D47,O51=D48,O51=D49),"白","茶"))</f>
        <v>X</v>
      </c>
      <c r="Q68" s="51"/>
      <c r="R68" s="58" t="str">
        <f>IF(P49=D41,"X",IF(OR(P49=D42,P49=D43,P49=D44,P49=D45,P49=D50,P49=D51,P49=D52,P49=D53),1,2))</f>
        <v>X</v>
      </c>
      <c r="S68" s="58" t="str">
        <f>IF(P49=D41,"X",IF(OR(P49=D42,P49=D43,P49=D44,P49=D45,P49=D46,P49=D47,P49=D48,P49=D49),"白","茶"))</f>
        <v>X</v>
      </c>
      <c r="T68" s="51"/>
      <c r="U68" s="58" t="str">
        <f>IF(Q47=D41,"X",IF(OR(Q47=D42,Q47=D43,Q47=D44,Q47=D45,Q47=D50,Q47=D51,Q47=D52,Q47=D53),1,2))</f>
        <v>X</v>
      </c>
      <c r="V68" s="58" t="str">
        <f>IF(Q47=D41,"X",IF(OR(Q47=D42,Q47=D43,Q47=D44,Q47=D45,Q47=D46,Q47=D47,Q47=D48,Q47=D49),"白","茶"))</f>
        <v>X</v>
      </c>
      <c r="W68" s="51"/>
      <c r="X68" s="58" t="str">
        <f>IF(R45=D41,"X",IF(OR(R45=D42,R45=D43,R45=D44,R45=D45,R45=D50,R45=D51,R45=D52,R45=D53),1,2))</f>
        <v>X</v>
      </c>
      <c r="Y68" s="58" t="str">
        <f>IF(R45=D41,"X",IF(OR(R45=D42,R45=D43,R45=D44,R45=D45,R45=D46,R45=D47,R45=D48,R45=D49),"白","茶"))</f>
        <v>X</v>
      </c>
      <c r="Z68" s="50"/>
    </row>
    <row r="69" spans="14:26" hidden="1" x14ac:dyDescent="0.25">
      <c r="N69" s="50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0"/>
    </row>
    <row r="70" spans="14:26" hidden="1" x14ac:dyDescent="0.25">
      <c r="N70" s="50"/>
      <c r="O70" s="58" t="str">
        <f>IF(P53=D41,"X",IF(OR(P53=D42,P53=D44,P53=D46,P53=D48,P53=D50,P53=D52,P53=D54,P53=D56),"□","〇"))</f>
        <v>X</v>
      </c>
      <c r="P70" s="58" t="str">
        <f>IF(P53=D41,"X",IF(OR(P53=D42,P53=D43,P53=D46,P53=D47,P53=D50,P53=D51,P53=D54,P53=D55),"有","無"))</f>
        <v>X</v>
      </c>
      <c r="Q70" s="51"/>
      <c r="R70" s="58" t="str">
        <f>IF(Q51=D41,"X",IF(OR(Q51=D42,Q51=D44,Q51=D46,Q51=D48,Q51=D50,Q51=D52,Q51=D54,Q51=D56),"□","〇"))</f>
        <v>X</v>
      </c>
      <c r="S70" s="58" t="str">
        <f>IF(Q51=D41,"X",IF(OR(Q51=D42,Q51=D43,Q51=D46,Q51=D47,Q51=D50,Q51=D51,Q51=D54,Q51=D55),"有","無"))</f>
        <v>X</v>
      </c>
      <c r="T70" s="51"/>
      <c r="U70" s="58" t="str">
        <f>IF(R49=D41,"X",IF(OR(R49=D42,R49=D44,R49=D46,R49=D48,R49=D50,R49=D52,R49=D54,R49=D56),"□","〇"))</f>
        <v>X</v>
      </c>
      <c r="V70" s="58" t="str">
        <f>IF(R49=D41,"X",IF(OR(R49=D42,R49=D43,R49=D46,R49=D47,R49=D50,R49=D51,R49=D54,R49=D55),"有","無"))</f>
        <v>X</v>
      </c>
      <c r="W70" s="51"/>
      <c r="X70" s="58" t="str">
        <f>IF(S47=D41,"X",IF(OR(S47=D42,S47=D44,S47=D46,S47=D48,S47=D50,S47=D52,S47=D54,S47=D56),"□","〇"))</f>
        <v>X</v>
      </c>
      <c r="Y70" s="58" t="str">
        <f>IF(S47=D41,"X",IF(OR(S47=D42,S47=D43,S47=D46,S47=D47,S47=D50,S47=D51,S47=D54,S47=D55),"有","無"))</f>
        <v>X</v>
      </c>
      <c r="Z70" s="50"/>
    </row>
    <row r="71" spans="14:26" hidden="1" x14ac:dyDescent="0.25">
      <c r="N71" s="50"/>
      <c r="O71" s="58" t="str">
        <f>IF(P53=D41,"X",IF(OR(P53=D42,P53=D43,P53=D44,P53=D45,P53=D50,P53=D51,P53=D52,P53=D53),1,2))</f>
        <v>X</v>
      </c>
      <c r="P71" s="58" t="str">
        <f>IF(P53=D41,"X",IF(OR(P53=D42,P53=D43,P53=D44,P53=D45,P53=D46,P53=D47,P53=D48,P53=D49),"白","茶"))</f>
        <v>X</v>
      </c>
      <c r="Q71" s="51"/>
      <c r="R71" s="58" t="str">
        <f>IF(Q51=D41,"X",IF(OR(Q51=D42,Q51=D43,Q51=D44,Q51=D45,Q51=D50,Q51=D51,Q51=D52,Q51=D53),1,2))</f>
        <v>X</v>
      </c>
      <c r="S71" s="58" t="str">
        <f>IF(Q51=D41,"X",IF(OR(Q51=D42,Q51=D43,Q51=D44,Q51=D45,Q51=D46,Q51=D47,Q51=D48,Q51=D49),"白","茶"))</f>
        <v>X</v>
      </c>
      <c r="T71" s="51"/>
      <c r="U71" s="58" t="str">
        <f>IF(R49=D41,"X",IF(OR(R49=D42,R49=D43,R49=D44,R49=D45,R49=D50,R49=D51,R49=D52,R49=D53),1,2))</f>
        <v>X</v>
      </c>
      <c r="V71" s="58" t="str">
        <f>IF(R49=D41,"X",IF(OR(R49=D42,R49=D43,R49=D44,R49=D45,R49=D46,R49=D47,R49=D48,R49=D49),"白","茶"))</f>
        <v>X</v>
      </c>
      <c r="W71" s="51"/>
      <c r="X71" s="58" t="str">
        <f>IF(S47=D41,"X",IF(OR(S47=D42,S47=D43,S47=D44,S47=D45,S47=D50,S47=D51,S47=D52,S47=D53),1,2))</f>
        <v>X</v>
      </c>
      <c r="Y71" s="58" t="str">
        <f>IF(S47=D41,"X",IF(OR(S47=D42,S47=D43,S47=D44,S47=D45,S47=D46,S47=D47,S47=D48,S47=D49),"白","茶"))</f>
        <v>X</v>
      </c>
      <c r="Z71" s="50"/>
    </row>
    <row r="72" spans="14:26" hidden="1" x14ac:dyDescent="0.25">
      <c r="N72" s="50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0"/>
    </row>
    <row r="73" spans="14:26" hidden="1" x14ac:dyDescent="0.25">
      <c r="N73" s="50"/>
      <c r="O73" s="58" t="str">
        <f>IF(Q55=D41,"X",IF(OR(Q55=D42,Q55=D44,Q55=D46,Q55=D48,Q55=D50,Q55=D52,Q55=D54,Q55=D56),"□","〇"))</f>
        <v>X</v>
      </c>
      <c r="P73" s="58" t="str">
        <f>IF(Q55=D41,"X",IF(OR(Q55=D42,Q55=D43,Q55=D46,Q55=D47,Q55=D50,Q55=D51,Q55=D54,Q55=D55),"有","無"))</f>
        <v>X</v>
      </c>
      <c r="Q73" s="51"/>
      <c r="R73" s="58" t="str">
        <f>IF(R53=D41,"X",IF(OR(R53=D42,R53=D44,R53=D46,R53=D48,R53=D50,R53=D52,R53=D54,R53=D56),"□","〇"))</f>
        <v>X</v>
      </c>
      <c r="S73" s="58" t="str">
        <f>IF(R53=D41,"X",IF(OR(R53=D42,R53=D43,R53=D46,R53=D47,R53=D50,R53=D51,R53=D54,R53=D55),"有","無"))</f>
        <v>X</v>
      </c>
      <c r="T73" s="51"/>
      <c r="U73" s="58" t="str">
        <f>IF(S51=D41,"X",IF(OR(S51=D42,S51=D44,S51=D46,S51=D48,S51=D50,S51=D52,S51=D54,S51=D56),"□","〇"))</f>
        <v>X</v>
      </c>
      <c r="V73" s="58" t="str">
        <f>IF(S51=D41,"X",IF(OR(S51=D42,S51=D43,S51=D46,S51=D47,S51=D50,S51=D51,S51=D54,S51=D55),"有","無"))</f>
        <v>X</v>
      </c>
      <c r="W73" s="51"/>
      <c r="X73" s="58" t="str">
        <f>IF(T49=D41,"X",IF(OR(T49=D42,T49=D44,T49=D46,T49=D48,T49=D50,T49=D52,T49=D54,T49=D56),"□","〇"))</f>
        <v>X</v>
      </c>
      <c r="Y73" s="58" t="str">
        <f>IF(T49=D41,"X",IF(OR(T49=D42,T49=D43,T49=D46,T49=D47,T49=D50,T49=D51,T49=D54,T49=D55),"有","無"))</f>
        <v>X</v>
      </c>
      <c r="Z73" s="50"/>
    </row>
    <row r="74" spans="14:26" hidden="1" x14ac:dyDescent="0.25">
      <c r="N74" s="50"/>
      <c r="O74" s="58" t="str">
        <f>IF(Q55=D41,"X",IF(OR(Q55=D42,Q55=D43,Q55=D44,Q55=D45,Q55=D50,Q55=D51,Q55=D52,Q55=D53),1,2))</f>
        <v>X</v>
      </c>
      <c r="P74" s="58" t="str">
        <f>IF(Q55=D41,"X",IF(OR(Q55=D42,Q55=D43,Q55=D44,Q55=D45,Q55=D46,Q55=D47,Q55=D48,Q55=D49),"白","茶"))</f>
        <v>X</v>
      </c>
      <c r="Q74" s="51"/>
      <c r="R74" s="58" t="str">
        <f>IF(R53=D41,"X",IF(OR(R53=D42,R53=D43,R53=D44,R53=D45,R53=D50,R53=D51,R53=D52,R53=D53),1,2))</f>
        <v>X</v>
      </c>
      <c r="S74" s="58" t="str">
        <f>IF(R53=D41,"X",IF(OR(R53=D42,R53=D43,R53=D44,R53=D45,R53=D46,R53=D47,R53=D48,R53=D49),"白","茶"))</f>
        <v>X</v>
      </c>
      <c r="T74" s="51"/>
      <c r="U74" s="58" t="str">
        <f>IF(S51=D41,"X",IF(OR(S51=D42,S51=D43,S51=D44,S51=D45,S51=D50,S51=D51,S51=D52,S51=D53),1,2))</f>
        <v>X</v>
      </c>
      <c r="V74" s="58" t="str">
        <f>IF(S51=D41,"X",IF(OR(S51=D42,S51=D43,S51=D44,S51=D45,S51=D46,S51=D47,S51=D48,S51=D49),"白","茶"))</f>
        <v>X</v>
      </c>
      <c r="W74" s="51"/>
      <c r="X74" s="58" t="str">
        <f>IF(T49=D41,"X",IF(OR(T49=D42,T49=D43,T49=D44,T49=D45,T49=D50,T49=D51,T49=D52,T49=D53),1,2))</f>
        <v>X</v>
      </c>
      <c r="Y74" s="58" t="str">
        <f>IF(T49=D41,"X",IF(OR(T49=D42,T49=D43,T49=D44,T49=D45,T49=D46,T49=D47,T49=D48,T49=D49),"白","茶"))</f>
        <v>X</v>
      </c>
      <c r="Z74" s="50"/>
    </row>
    <row r="75" spans="14:26" hidden="1" x14ac:dyDescent="0.25">
      <c r="N75" s="50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0"/>
    </row>
    <row r="76" spans="14:26" hidden="1" x14ac:dyDescent="0.25">
      <c r="N76" s="50"/>
      <c r="O76" s="58" t="str">
        <f>IF(R57=D41,"X",IF(OR(R57=D42,R57=D44,R57=D46,R57=D48,R57=D50,R57=D52,R57=D54,R57=D56),"□","〇"))</f>
        <v>X</v>
      </c>
      <c r="P76" s="58" t="str">
        <f>IF(R57=D41,"X",IF(OR(R57=D42,R57=D43,R57=D46,R57=D47,R57=D50,R57=D51,R57=D54,R57=D55),"有","無"))</f>
        <v>X</v>
      </c>
      <c r="Q76" s="51"/>
      <c r="R76" s="58" t="str">
        <f>IF(S55=D41,"X",IF(OR(S55=D42,S55=D44,S55=D46,S55=D48,S55=D50,S55=D52,S55=D54,S55=D56),"□","〇"))</f>
        <v>X</v>
      </c>
      <c r="S76" s="58" t="str">
        <f>IF(S55=D41,"X",IF(OR(S55=D42,S55=D43,S55=D46,S55=D47,S55=D50,S55=D51,S55=D54,S55=D55),"有","無"))</f>
        <v>X</v>
      </c>
      <c r="T76" s="51"/>
      <c r="U76" s="58" t="str">
        <f>IF(T53=D41,"X",IF(OR(T53=D42,T53=D44,T53=D46,T53=D48,T53=D50,T53=D52,T53=D54,T53=D56),"□","〇"))</f>
        <v>X</v>
      </c>
      <c r="V76" s="58" t="str">
        <f>IF(T53=D41,"X",IF(OR(T53=D42,T53=D43,T53=D46,T53=D47,T53=D50,T53=D51,T53=D54,T53=D55),"有","無"))</f>
        <v>X</v>
      </c>
      <c r="W76" s="51"/>
      <c r="X76" s="58" t="str">
        <f>IF(U51=D41,"X",IF(OR(U51=D42,U51=D44,U51=D46,U51=D48,U51=D50,U51=D52,U51=D54,U51=D56),"□","〇"))</f>
        <v>X</v>
      </c>
      <c r="Y76" s="58" t="str">
        <f>IF(U51=D41,"X",IF(OR(U51=D42,U51=D43,U51=D46,U51=D47,U51=D50,U51=D51,U51=D54,U51=D55),"有","無"))</f>
        <v>X</v>
      </c>
      <c r="Z76" s="50"/>
    </row>
    <row r="77" spans="14:26" hidden="1" x14ac:dyDescent="0.25">
      <c r="N77" s="50"/>
      <c r="O77" s="58" t="str">
        <f>IF(R57=D41,"X",IF(OR(R57=D42,R57=D43,R57=D44,R57=D45,R57=D50,R57=D51,R57=D52,R57=D53),1,2))</f>
        <v>X</v>
      </c>
      <c r="P77" s="58" t="str">
        <f>IF(R57=D41,"X",IF(OR(R57=D42,R57=D43,R57=D44,R57=D45,R57=D46,R57=D47,R57=D48,R57=D49),"白","茶"))</f>
        <v>X</v>
      </c>
      <c r="Q77" s="51"/>
      <c r="R77" s="58" t="str">
        <f>IF(S55=D41,"X",IF(OR(S55=D42,S55=D43,S55=D44,S55=D45,S55=D50,S55=D51,S55=D52,S55=D53),1,2))</f>
        <v>X</v>
      </c>
      <c r="S77" s="58" t="str">
        <f>IF(S55=D41,"X",IF(OR(S55=D42,S55=D43,S55=D44,S55=D45,S55=D46,S55=D47,S55=D48,S55=D49),"白","茶"))</f>
        <v>X</v>
      </c>
      <c r="T77" s="51"/>
      <c r="U77" s="58" t="str">
        <f>IF(T53=D41,"X",IF(OR(T53=D42,T53=D43,T53=D44,T53=D45,T53=D50,T53=D51,T53=D52,T53=D53),1,2))</f>
        <v>X</v>
      </c>
      <c r="V77" s="58" t="str">
        <f>IF(T53=D41,"X",IF(OR(T53=D42,T53=D43,T53=D44,T53=D45,T53=D46,T53=D47,T53=D48,T53=D49),"白","茶"))</f>
        <v>X</v>
      </c>
      <c r="W77" s="51"/>
      <c r="X77" s="58" t="str">
        <f>IF(U51=D41,"X",IF(OR(U51=D42,U51=D43,U51=D44,U51=D45,U51=D50,U51=D51,U51=D52,U51=D53),1,2))</f>
        <v>X</v>
      </c>
      <c r="Y77" s="58" t="str">
        <f>IF(U51=D41,"X",IF(OR(U51=D42,U51=D43,U51=D44,U51=D45,U51=D46,U51=D47,U51=D48,U51=D49),"白","茶"))</f>
        <v>X</v>
      </c>
      <c r="Z77" s="50"/>
    </row>
    <row r="78" spans="14:26" hidden="1" x14ac:dyDescent="0.25"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4:26" hidden="1" x14ac:dyDescent="0.25"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4:26" hidden="1" x14ac:dyDescent="0.25"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4:26" x14ac:dyDescent="0.25"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4:26" x14ac:dyDescent="0.25"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</sheetData>
  <phoneticPr fontId="1"/>
  <conditionalFormatting sqref="O67">
    <cfRule type="expression" dxfId="396" priority="73">
      <formula>"1=IF(($J$24=3),1,0)"</formula>
    </cfRule>
  </conditionalFormatting>
  <conditionalFormatting sqref="X23:AH26">
    <cfRule type="cellIs" dxfId="395" priority="72" operator="equal">
      <formula>3</formula>
    </cfRule>
  </conditionalFormatting>
  <conditionalFormatting sqref="Q11:T21">
    <cfRule type="cellIs" dxfId="394" priority="71" operator="equal">
      <formula>3</formula>
    </cfRule>
  </conditionalFormatting>
  <conditionalFormatting sqref="AK6:AL9">
    <cfRule type="cellIs" dxfId="393" priority="70" operator="equal">
      <formula>3</formula>
    </cfRule>
  </conditionalFormatting>
  <conditionalFormatting sqref="AK22:AN24">
    <cfRule type="cellIs" dxfId="392" priority="69" operator="equal">
      <formula>3</formula>
    </cfRule>
  </conditionalFormatting>
  <conditionalFormatting sqref="C4">
    <cfRule type="cellIs" dxfId="391" priority="68" operator="equal">
      <formula>3</formula>
    </cfRule>
  </conditionalFormatting>
  <conditionalFormatting sqref="W45:AD45">
    <cfRule type="cellIs" dxfId="390" priority="67" operator="greaterThan">
      <formula>0.5</formula>
    </cfRule>
  </conditionalFormatting>
  <conditionalFormatting sqref="E42:L57">
    <cfRule type="cellIs" dxfId="389" priority="66" operator="equal">
      <formula>0</formula>
    </cfRule>
  </conditionalFormatting>
  <conditionalFormatting sqref="N66:Z78">
    <cfRule type="cellIs" dxfId="388" priority="65" operator="equal">
      <formula>"X"</formula>
    </cfRule>
  </conditionalFormatting>
  <conditionalFormatting sqref="P68 S68 V68 Y68 Y71 V71 S71 P71 P74 S74 V74 Y74 Y77 V77 S77 P77">
    <cfRule type="cellIs" dxfId="387" priority="64" operator="equal">
      <formula>"茶"</formula>
    </cfRule>
  </conditionalFormatting>
  <conditionalFormatting sqref="P67 S67 V67 Y67 Y70 V70 S70 P70 P73 P76 S73 S76 V73 V76 Y73 Y76">
    <cfRule type="cellIs" dxfId="386" priority="62" operator="equal">
      <formula>"無"</formula>
    </cfRule>
    <cfRule type="cellIs" dxfId="385" priority="63" operator="equal">
      <formula>"有"</formula>
    </cfRule>
  </conditionalFormatting>
  <conditionalFormatting sqref="X68 U68 R68 O68 X71 U71 R71 O71 O74 R74 U74 X74 X77 U77 R77 O77">
    <cfRule type="cellIs" dxfId="384" priority="60" operator="equal">
      <formula>2</formula>
    </cfRule>
    <cfRule type="cellIs" dxfId="383" priority="61" operator="equal">
      <formula>1</formula>
    </cfRule>
  </conditionalFormatting>
  <conditionalFormatting sqref="X76 X73 X70 X67 U67 U70 U73 U76 R76 R70 R67 O67 O70 O73 O76">
    <cfRule type="cellIs" dxfId="382" priority="59" operator="equal">
      <formula>"□"</formula>
    </cfRule>
  </conditionalFormatting>
  <conditionalFormatting sqref="X76 X73 X70 X67 U67 U70 U73 U76 R76 R70 R67 O67 O70 O73 O76 R73">
    <cfRule type="cellIs" dxfId="381" priority="58" operator="equal">
      <formula>"〇"</formula>
    </cfRule>
  </conditionalFormatting>
  <conditionalFormatting sqref="D42:L42">
    <cfRule type="expression" dxfId="380" priority="57">
      <formula>$C$42&gt;0</formula>
    </cfRule>
  </conditionalFormatting>
  <conditionalFormatting sqref="D43:L43">
    <cfRule type="expression" dxfId="379" priority="56">
      <formula>$C$43&gt;0</formula>
    </cfRule>
  </conditionalFormatting>
  <conditionalFormatting sqref="D44:L44">
    <cfRule type="expression" dxfId="378" priority="55">
      <formula>$C$44&gt;0</formula>
    </cfRule>
  </conditionalFormatting>
  <conditionalFormatting sqref="D45:L45">
    <cfRule type="expression" dxfId="377" priority="54">
      <formula>$C$45&gt;0</formula>
    </cfRule>
  </conditionalFormatting>
  <conditionalFormatting sqref="D46:L46">
    <cfRule type="expression" dxfId="376" priority="53">
      <formula>$C$46&gt;0</formula>
    </cfRule>
  </conditionalFormatting>
  <conditionalFormatting sqref="D47:L47">
    <cfRule type="expression" dxfId="375" priority="52">
      <formula>$C$47&gt;0</formula>
    </cfRule>
  </conditionalFormatting>
  <conditionalFormatting sqref="D48:L48">
    <cfRule type="expression" dxfId="374" priority="51">
      <formula>$C$48&gt;0</formula>
    </cfRule>
  </conditionalFormatting>
  <conditionalFormatting sqref="D49:L49">
    <cfRule type="expression" dxfId="373" priority="50">
      <formula>$C$49&gt;0</formula>
    </cfRule>
  </conditionalFormatting>
  <conditionalFormatting sqref="D50:L50">
    <cfRule type="expression" dxfId="372" priority="49">
      <formula>$C$50&gt;0</formula>
    </cfRule>
  </conditionalFormatting>
  <conditionalFormatting sqref="D51:L51">
    <cfRule type="expression" dxfId="371" priority="48">
      <formula>$C$51&gt;0</formula>
    </cfRule>
  </conditionalFormatting>
  <conditionalFormatting sqref="D52:L52">
    <cfRule type="expression" dxfId="370" priority="47">
      <formula>$C$52&gt;0</formula>
    </cfRule>
  </conditionalFormatting>
  <conditionalFormatting sqref="D53:L53">
    <cfRule type="expression" dxfId="369" priority="46">
      <formula>$C$53&gt;0</formula>
    </cfRule>
  </conditionalFormatting>
  <conditionalFormatting sqref="D54:L54">
    <cfRule type="expression" dxfId="368" priority="45">
      <formula>$C$54&gt;0</formula>
    </cfRule>
  </conditionalFormatting>
  <conditionalFormatting sqref="D55:L55">
    <cfRule type="expression" dxfId="367" priority="44">
      <formula>$C$55&gt;0</formula>
    </cfRule>
  </conditionalFormatting>
  <conditionalFormatting sqref="D56:L56">
    <cfRule type="expression" dxfId="366" priority="43">
      <formula>$C$56&gt;0</formula>
    </cfRule>
  </conditionalFormatting>
  <conditionalFormatting sqref="D57:L57">
    <cfRule type="expression" dxfId="365" priority="42">
      <formula>$C$57&gt;0</formula>
    </cfRule>
  </conditionalFormatting>
  <conditionalFormatting sqref="E7:L16">
    <cfRule type="cellIs" dxfId="364" priority="41" operator="equal">
      <formula>3</formula>
    </cfRule>
  </conditionalFormatting>
  <conditionalFormatting sqref="B42">
    <cfRule type="expression" dxfId="363" priority="39">
      <formula>$C$42&gt;0</formula>
    </cfRule>
  </conditionalFormatting>
  <conditionalFormatting sqref="B43">
    <cfRule type="expression" dxfId="362" priority="38">
      <formula>$C$43&gt;0</formula>
    </cfRule>
  </conditionalFormatting>
  <conditionalFormatting sqref="B44">
    <cfRule type="expression" dxfId="361" priority="37">
      <formula>$C$44&gt;0</formula>
    </cfRule>
  </conditionalFormatting>
  <conditionalFormatting sqref="B45">
    <cfRule type="expression" dxfId="360" priority="36">
      <formula>$C$45&gt;0</formula>
    </cfRule>
  </conditionalFormatting>
  <conditionalFormatting sqref="B46">
    <cfRule type="expression" dxfId="359" priority="35">
      <formula>$C$46&gt;0</formula>
    </cfRule>
  </conditionalFormatting>
  <conditionalFormatting sqref="B47">
    <cfRule type="expression" dxfId="358" priority="34">
      <formula>$C$47&gt;0</formula>
    </cfRule>
  </conditionalFormatting>
  <conditionalFormatting sqref="B48">
    <cfRule type="expression" dxfId="357" priority="33">
      <formula>$C$48&gt;0</formula>
    </cfRule>
  </conditionalFormatting>
  <conditionalFormatting sqref="B49">
    <cfRule type="expression" dxfId="356" priority="32">
      <formula>$C$49&gt;0</formula>
    </cfRule>
  </conditionalFormatting>
  <conditionalFormatting sqref="B50">
    <cfRule type="expression" dxfId="355" priority="31">
      <formula>$C$50&gt;0</formula>
    </cfRule>
  </conditionalFormatting>
  <conditionalFormatting sqref="B51">
    <cfRule type="expression" dxfId="354" priority="30">
      <formula>$C$51&gt;0</formula>
    </cfRule>
  </conditionalFormatting>
  <conditionalFormatting sqref="B52">
    <cfRule type="expression" dxfId="353" priority="29">
      <formula>$C$52&gt;0</formula>
    </cfRule>
  </conditionalFormatting>
  <conditionalFormatting sqref="B53">
    <cfRule type="expression" dxfId="352" priority="28">
      <formula>$C$53&gt;0</formula>
    </cfRule>
  </conditionalFormatting>
  <conditionalFormatting sqref="B54">
    <cfRule type="expression" dxfId="351" priority="27">
      <formula>$C$54&gt;0</formula>
    </cfRule>
  </conditionalFormatting>
  <conditionalFormatting sqref="B55">
    <cfRule type="expression" dxfId="350" priority="26">
      <formula>$C$55&gt;0</formula>
    </cfRule>
  </conditionalFormatting>
  <conditionalFormatting sqref="B56">
    <cfRule type="expression" dxfId="349" priority="25">
      <formula>$C$56&gt;0</formula>
    </cfRule>
  </conditionalFormatting>
  <conditionalFormatting sqref="B57">
    <cfRule type="expression" dxfId="348" priority="24">
      <formula>$C$57&gt;0</formula>
    </cfRule>
  </conditionalFormatting>
  <conditionalFormatting sqref="W48:AD55">
    <cfRule type="cellIs" dxfId="347" priority="23" operator="equal">
      <formula>"XXXX"</formula>
    </cfRule>
  </conditionalFormatting>
  <conditionalFormatting sqref="W46:AD46">
    <cfRule type="cellIs" dxfId="346" priority="22" operator="equal">
      <formula>1</formula>
    </cfRule>
  </conditionalFormatting>
  <conditionalFormatting sqref="W55:AD55">
    <cfRule type="expression" dxfId="345" priority="11">
      <formula>$W$45&gt;1</formula>
    </cfRule>
  </conditionalFormatting>
  <conditionalFormatting sqref="W51:AD51">
    <cfRule type="expression" dxfId="344" priority="10">
      <formula>$X$45&gt;0</formula>
    </cfRule>
  </conditionalFormatting>
  <conditionalFormatting sqref="Z51 X51 X55 Z55 AB51 AB55 AD51 AD55">
    <cfRule type="expression" dxfId="343" priority="9">
      <formula>$Y$45&gt;0</formula>
    </cfRule>
  </conditionalFormatting>
  <conditionalFormatting sqref="W51 W55 Y51 Y55 AA51 AA55 AC51 AC55">
    <cfRule type="expression" dxfId="342" priority="8">
      <formula>$Z$45&gt;0</formula>
    </cfRule>
  </conditionalFormatting>
  <conditionalFormatting sqref="X51:Y51 X55:Y55 AB51:AC51 AB55:AC55">
    <cfRule type="expression" dxfId="341" priority="7">
      <formula>$AA$45&gt;0</formula>
    </cfRule>
  </conditionalFormatting>
  <conditionalFormatting sqref="AD55 AD51 Z51:AA51 Z55:AA55 W51 W55">
    <cfRule type="expression" dxfId="340" priority="6">
      <formula>$AB$45&gt;0</formula>
    </cfRule>
  </conditionalFormatting>
  <conditionalFormatting sqref="W51:Z51 W55:Z55">
    <cfRule type="expression" dxfId="339" priority="5">
      <formula>$AC$45&gt;0</formula>
    </cfRule>
  </conditionalFormatting>
  <conditionalFormatting sqref="AA51:AD51 AA55:AD55">
    <cfRule type="expression" dxfId="338" priority="4">
      <formula>$AD$45&gt;0</formula>
    </cfRule>
  </conditionalFormatting>
  <conditionalFormatting sqref="X51:Y51 X55:Y55 AB51:AC51 AB55:AC55">
    <cfRule type="expression" dxfId="337" priority="3">
      <formula>$AA$45&gt;0</formula>
    </cfRule>
  </conditionalFormatting>
  <conditionalFormatting sqref="E17:L25">
    <cfRule type="cellIs" dxfId="336" priority="2" operator="equal">
      <formula>3</formula>
    </cfRule>
  </conditionalFormatting>
  <conditionalFormatting sqref="R45 S47 T49 U51 T53 S51 R49 Q47 P49 O51 Q51 P53 R53 Q55 S55 R57">
    <cfRule type="cellIs" dxfId="335" priority="1" operator="equal">
      <formula>"x"</formula>
    </cfRule>
  </conditionalFormatting>
  <dataValidations count="1">
    <dataValidation type="list" allowBlank="1" sqref="R45 Q47 S47 P49 O51 R49 T49 Q51 P53 S51 U51 R53 Q55 T53 S55 R57">
      <formula1>$B$41:$B$57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4"/>
  <sheetViews>
    <sheetView topLeftCell="N43" zoomScale="85" zoomScaleNormal="85" workbookViewId="0">
      <selection activeCell="O45" sqref="O45:U58"/>
    </sheetView>
  </sheetViews>
  <sheetFormatPr defaultRowHeight="12.75" x14ac:dyDescent="0.25"/>
  <cols>
    <col min="1" max="1" width="9.06640625" style="13" hidden="1" customWidth="1"/>
    <col min="2" max="2" width="8.796875" style="13" hidden="1" customWidth="1"/>
    <col min="3" max="3" width="6.19921875" style="13" hidden="1" customWidth="1"/>
    <col min="4" max="4" width="9.796875" style="13" hidden="1" customWidth="1"/>
    <col min="5" max="13" width="6.19921875" style="13" hidden="1" customWidth="1"/>
    <col min="14" max="21" width="7.53125" style="13" customWidth="1"/>
    <col min="22" max="34" width="8.1328125" style="13" customWidth="1"/>
    <col min="35" max="40" width="4.265625" style="13" customWidth="1"/>
    <col min="41" max="41" width="4.6640625" style="13" customWidth="1"/>
    <col min="42" max="43" width="9.06640625" style="13" customWidth="1"/>
    <col min="44" max="16384" width="9.06640625" style="13"/>
  </cols>
  <sheetData>
    <row r="1" spans="1:38" s="5" customFormat="1" hidden="1" x14ac:dyDescent="0.25"/>
    <row r="2" spans="1:38" s="5" customFormat="1" ht="13.15" hidden="1" thickBot="1" x14ac:dyDescent="0.3"/>
    <row r="3" spans="1:38" s="5" customFormat="1" hidden="1" x14ac:dyDescent="0.25">
      <c r="A3" s="6"/>
      <c r="B3" s="6"/>
      <c r="C3" s="7" t="s">
        <v>6</v>
      </c>
      <c r="D3" s="6"/>
    </row>
    <row r="4" spans="1:38" s="5" customFormat="1" ht="13.15" hidden="1" thickBot="1" x14ac:dyDescent="0.3">
      <c r="C4" s="10">
        <v>3</v>
      </c>
    </row>
    <row r="5" spans="1:38" s="5" customFormat="1" hidden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U5" s="6"/>
      <c r="V5" s="6"/>
      <c r="AJ5" s="5" t="s">
        <v>14</v>
      </c>
      <c r="AK5" s="5">
        <f>SUM(AG28,AD28,AA28,X28)</f>
        <v>4</v>
      </c>
    </row>
    <row r="6" spans="1:38" s="5" customFormat="1" hidden="1" x14ac:dyDescent="0.25">
      <c r="M6" s="6" t="s">
        <v>14</v>
      </c>
      <c r="AI6" s="12" t="s">
        <v>2</v>
      </c>
      <c r="AJ6" s="12" t="s">
        <v>3</v>
      </c>
      <c r="AK6" s="13">
        <f t="shared" ref="AK6:AL9" si="0">SUM(X29,AA29,AD29,AG29)</f>
        <v>0</v>
      </c>
      <c r="AL6" s="13">
        <f t="shared" si="0"/>
        <v>0</v>
      </c>
    </row>
    <row r="7" spans="1:38" s="5" customFormat="1" hidden="1" x14ac:dyDescent="0.25">
      <c r="D7" s="42" t="s">
        <v>15</v>
      </c>
      <c r="E7" s="6">
        <f>IF(M7=0,"X",Q11)</f>
        <v>0</v>
      </c>
      <c r="F7" s="6">
        <f>IF(M7=0,"X",Q12)</f>
        <v>0</v>
      </c>
      <c r="G7" s="6">
        <f>IF(M7=0,"X",R11)</f>
        <v>0</v>
      </c>
      <c r="H7" s="6">
        <f>IF(M7=0,"X",R12)</f>
        <v>0</v>
      </c>
      <c r="I7" s="6">
        <f>IF(M7=0,"X",S11)</f>
        <v>0</v>
      </c>
      <c r="J7" s="6">
        <f>IF(M7=0,"X",S12)</f>
        <v>0</v>
      </c>
      <c r="K7" s="6">
        <f>IF(M7=0,"X",T11)</f>
        <v>0</v>
      </c>
      <c r="L7" s="6">
        <f>IF(M7=0,"X",T12)</f>
        <v>0</v>
      </c>
      <c r="M7" s="6">
        <f>U11</f>
        <v>4</v>
      </c>
      <c r="AI7" s="12" t="s">
        <v>1</v>
      </c>
      <c r="AJ7" s="12" t="s">
        <v>4</v>
      </c>
      <c r="AK7" s="13">
        <f t="shared" si="0"/>
        <v>0</v>
      </c>
      <c r="AL7" s="13">
        <f t="shared" si="0"/>
        <v>0</v>
      </c>
    </row>
    <row r="8" spans="1:38" s="5" customFormat="1" hidden="1" x14ac:dyDescent="0.25">
      <c r="D8" s="42" t="s">
        <v>16</v>
      </c>
      <c r="E8" s="6">
        <f>IF(M8=0,"X",Q14)</f>
        <v>0</v>
      </c>
      <c r="F8" s="6">
        <f>IF(M8=0,"X",Q15)</f>
        <v>0</v>
      </c>
      <c r="G8" s="6">
        <f>IF(M8=0,"X",R14)</f>
        <v>0</v>
      </c>
      <c r="H8" s="6">
        <f>IF(M8=0,"X",R15)</f>
        <v>0</v>
      </c>
      <c r="I8" s="6">
        <f>IF(M8=0,"X",S14)</f>
        <v>0</v>
      </c>
      <c r="J8" s="6">
        <f>IF(M8=0,"X",S15)</f>
        <v>0</v>
      </c>
      <c r="K8" s="6">
        <f>IF(M8=0,"X",T14)</f>
        <v>0</v>
      </c>
      <c r="L8" s="6">
        <f>IF(M8=0,"X",T15)</f>
        <v>0</v>
      </c>
      <c r="M8" s="6">
        <f>U14</f>
        <v>4</v>
      </c>
      <c r="N8" s="12"/>
      <c r="O8" s="12"/>
      <c r="P8" s="12"/>
      <c r="Q8" s="12" t="s">
        <v>2</v>
      </c>
      <c r="R8" s="12" t="s">
        <v>3</v>
      </c>
      <c r="S8" s="12">
        <v>1</v>
      </c>
      <c r="T8" s="12" t="s">
        <v>0</v>
      </c>
      <c r="U8" s="12"/>
      <c r="V8" s="12"/>
      <c r="AI8" s="12">
        <v>1</v>
      </c>
      <c r="AJ8" s="12" t="s">
        <v>0</v>
      </c>
      <c r="AK8" s="13">
        <f t="shared" si="0"/>
        <v>0</v>
      </c>
      <c r="AL8" s="13">
        <f t="shared" si="0"/>
        <v>0</v>
      </c>
    </row>
    <row r="9" spans="1:38" s="5" customFormat="1" hidden="1" x14ac:dyDescent="0.25">
      <c r="D9" s="42" t="s">
        <v>17</v>
      </c>
      <c r="E9" s="6">
        <f>IF(M9=0,"X",Q17)</f>
        <v>0</v>
      </c>
      <c r="F9" s="6">
        <f>IF(M9=0,"X",Q18)</f>
        <v>0</v>
      </c>
      <c r="G9" s="6">
        <f>IF(M9=0,"X",R17)</f>
        <v>0</v>
      </c>
      <c r="H9" s="6">
        <f>IF(M9=0,"X",R18)</f>
        <v>0</v>
      </c>
      <c r="I9" s="6">
        <f>IF(M9=0,"X",S17)</f>
        <v>0</v>
      </c>
      <c r="J9" s="6">
        <f>IF(M9=0,"X",S18)</f>
        <v>0</v>
      </c>
      <c r="K9" s="6">
        <f>IF(M9=0,"X",T17)</f>
        <v>0</v>
      </c>
      <c r="L9" s="6">
        <f>IF(M9=0,"X",T18)</f>
        <v>0</v>
      </c>
      <c r="M9" s="6">
        <f>U17</f>
        <v>4</v>
      </c>
      <c r="N9" s="12"/>
      <c r="O9" s="12"/>
      <c r="P9" s="12"/>
      <c r="Q9" s="12" t="s">
        <v>1</v>
      </c>
      <c r="R9" s="12" t="s">
        <v>4</v>
      </c>
      <c r="S9" s="12">
        <v>2</v>
      </c>
      <c r="T9" s="12" t="s">
        <v>5</v>
      </c>
      <c r="U9" s="12" t="s">
        <v>14</v>
      </c>
      <c r="V9" s="12"/>
      <c r="AI9" s="12">
        <v>2</v>
      </c>
      <c r="AJ9" s="12" t="s">
        <v>5</v>
      </c>
      <c r="AK9" s="13">
        <f t="shared" si="0"/>
        <v>0</v>
      </c>
      <c r="AL9" s="13">
        <f t="shared" si="0"/>
        <v>0</v>
      </c>
    </row>
    <row r="10" spans="1:38" s="5" customFormat="1" hidden="1" x14ac:dyDescent="0.25">
      <c r="D10" s="42" t="s">
        <v>18</v>
      </c>
      <c r="E10" s="6">
        <f>IF(M10=0,"X",Q20)</f>
        <v>0</v>
      </c>
      <c r="F10" s="6">
        <f>IF(M10=0,"X",Q21)</f>
        <v>0</v>
      </c>
      <c r="G10" s="6">
        <f>IF(M10=0,"X",R20)</f>
        <v>0</v>
      </c>
      <c r="H10" s="6">
        <f>IF(M10=0,"X",R21)</f>
        <v>0</v>
      </c>
      <c r="I10" s="6">
        <f>IF(M10=0,"X",S20)</f>
        <v>0</v>
      </c>
      <c r="J10" s="6">
        <f>IF(M10=0,"X",S21)</f>
        <v>0</v>
      </c>
      <c r="K10" s="6">
        <f>IF(M10=0,"X",T20)</f>
        <v>0</v>
      </c>
      <c r="L10" s="6">
        <f>IF(M10=0,"X",T21)</f>
        <v>0</v>
      </c>
      <c r="M10" s="6">
        <f>U20</f>
        <v>4</v>
      </c>
    </row>
    <row r="11" spans="1:38" s="5" customFormat="1" hidden="1" x14ac:dyDescent="0.25">
      <c r="D11" s="42" t="s">
        <v>19</v>
      </c>
      <c r="E11" s="6">
        <f>IF(M11=0,"X",X23)</f>
        <v>0</v>
      </c>
      <c r="F11" s="6">
        <f>IF(M11=0,"X",X24)</f>
        <v>0</v>
      </c>
      <c r="G11" s="6">
        <f>IF(M11=0,"X",Y23)</f>
        <v>0</v>
      </c>
      <c r="H11" s="6">
        <f>IF(M11=0,"X",Y24)</f>
        <v>0</v>
      </c>
      <c r="I11" s="6">
        <f>IF(M11=0,"X",X25)</f>
        <v>0</v>
      </c>
      <c r="J11" s="6">
        <f>IF(M11=0,"X",X26)</f>
        <v>0</v>
      </c>
      <c r="K11" s="6">
        <f>IF(M11=0,"X",Y25)</f>
        <v>0</v>
      </c>
      <c r="L11" s="6">
        <f>IF(M11=0,"X",Y26)</f>
        <v>0</v>
      </c>
      <c r="M11" s="6">
        <f>X22</f>
        <v>4</v>
      </c>
      <c r="Q11" s="15">
        <f>COUNTIF(O67:Y67,$Q$8)</f>
        <v>0</v>
      </c>
      <c r="R11" s="15">
        <f>COUNTIF(O67:Y67,$R$8)</f>
        <v>0</v>
      </c>
      <c r="S11" s="15">
        <f>COUNTIF(O68:Y68,S8)</f>
        <v>0</v>
      </c>
      <c r="T11" s="15">
        <f>COUNTIF(O68:Y68,T8)</f>
        <v>0</v>
      </c>
      <c r="U11" s="5">
        <f>COUNTIF(O67:Y68,$D$41)/4</f>
        <v>4</v>
      </c>
    </row>
    <row r="12" spans="1:38" s="5" customFormat="1" hidden="1" x14ac:dyDescent="0.25">
      <c r="D12" s="42" t="s">
        <v>20</v>
      </c>
      <c r="E12" s="6">
        <f>IF(M12=0,"X",AA23)</f>
        <v>0</v>
      </c>
      <c r="F12" s="6">
        <f>IF(M12=0,"X",AA24)</f>
        <v>0</v>
      </c>
      <c r="G12" s="6">
        <f>IF(M12=0,"X",AB23)</f>
        <v>0</v>
      </c>
      <c r="H12" s="6">
        <f>IF(M12=0,"X",AB24)</f>
        <v>0</v>
      </c>
      <c r="I12" s="6">
        <f>IF(M12=0,"X",AA25)</f>
        <v>0</v>
      </c>
      <c r="J12" s="6">
        <f>IF(M12=0,"X",AA26)</f>
        <v>0</v>
      </c>
      <c r="K12" s="6">
        <f>IF(M12=0,"X",AB25)</f>
        <v>0</v>
      </c>
      <c r="L12" s="6">
        <f>IF(M12=0,"X",AB26)</f>
        <v>0</v>
      </c>
      <c r="M12" s="6">
        <f>AA22</f>
        <v>4</v>
      </c>
      <c r="Q12" s="15">
        <f>COUNTIF(O67:Y67,$Q$9)</f>
        <v>0</v>
      </c>
      <c r="R12" s="15">
        <f>COUNTIF(O67:Y67,$R$9)</f>
        <v>0</v>
      </c>
      <c r="S12" s="15">
        <f>COUNTIF(O68:Y68,S9)</f>
        <v>0</v>
      </c>
      <c r="T12" s="15">
        <f>COUNTIF(O68:Y68,T9)</f>
        <v>0</v>
      </c>
    </row>
    <row r="13" spans="1:38" s="5" customFormat="1" hidden="1" x14ac:dyDescent="0.25">
      <c r="D13" s="42" t="s">
        <v>21</v>
      </c>
      <c r="E13" s="6">
        <f>IF(M13=0,"X",AD23)</f>
        <v>0</v>
      </c>
      <c r="F13" s="6">
        <f>IF(M13=0,"X",AD24)</f>
        <v>0</v>
      </c>
      <c r="G13" s="6">
        <f>IF(M13=0,"X",AE23)</f>
        <v>0</v>
      </c>
      <c r="H13" s="6">
        <f>IF(M13=0,"X",AE24)</f>
        <v>0</v>
      </c>
      <c r="I13" s="6">
        <f>IF(M13=0,"X",AD25)</f>
        <v>0</v>
      </c>
      <c r="J13" s="6">
        <f>IF(M13=0,"X",AD26)</f>
        <v>0</v>
      </c>
      <c r="K13" s="6">
        <f>IF(M13=0,"X",AE25)</f>
        <v>0</v>
      </c>
      <c r="L13" s="6">
        <f>IF(M13=0,"X",AE26)</f>
        <v>0</v>
      </c>
      <c r="M13" s="6">
        <f>AD22</f>
        <v>4</v>
      </c>
      <c r="Q13" s="15"/>
      <c r="R13" s="15"/>
      <c r="S13" s="15"/>
      <c r="T13" s="15"/>
    </row>
    <row r="14" spans="1:38" s="5" customFormat="1" hidden="1" x14ac:dyDescent="0.25">
      <c r="D14" s="42" t="s">
        <v>22</v>
      </c>
      <c r="E14" s="6">
        <f>IF(M14=0,"X",AG23)</f>
        <v>0</v>
      </c>
      <c r="F14" s="6">
        <f>IF(M14=0,"X",AG24)</f>
        <v>0</v>
      </c>
      <c r="G14" s="6">
        <f>IF(M14=0,"X",AH23)</f>
        <v>0</v>
      </c>
      <c r="H14" s="6">
        <f>IF(M14=0,"X",AH24)</f>
        <v>0</v>
      </c>
      <c r="I14" s="6">
        <f>IF(M14=0,"X",AG25)</f>
        <v>0</v>
      </c>
      <c r="J14" s="6">
        <f>IF(M14=0,"X",AG26)</f>
        <v>0</v>
      </c>
      <c r="K14" s="6">
        <f>IF(M14=0,"X",AH25)</f>
        <v>0</v>
      </c>
      <c r="L14" s="6">
        <f>IF(M14=0,"X",AH26)</f>
        <v>0</v>
      </c>
      <c r="M14" s="6">
        <f>AG22</f>
        <v>4</v>
      </c>
      <c r="Q14" s="15">
        <f>COUNTIF(O70:Y70,$Q$8)</f>
        <v>0</v>
      </c>
      <c r="R14" s="15">
        <f>COUNTIF(O70:Y70,$R$8)</f>
        <v>0</v>
      </c>
      <c r="S14" s="15">
        <f>COUNTIF(O71:Y71,S8)</f>
        <v>0</v>
      </c>
      <c r="T14" s="15">
        <f>COUNTIF(O71:Y71,T8)</f>
        <v>0</v>
      </c>
      <c r="U14" s="5">
        <f>COUNTIF(O70:Y71,$D$41)/4</f>
        <v>4</v>
      </c>
    </row>
    <row r="15" spans="1:38" s="5" customFormat="1" hidden="1" x14ac:dyDescent="0.25">
      <c r="D15" s="42" t="s">
        <v>24</v>
      </c>
      <c r="E15" s="6">
        <f>IF(M15=0,"X",AK22)</f>
        <v>0</v>
      </c>
      <c r="F15" s="6">
        <f>IF(M15=0,"X",AK23)</f>
        <v>0</v>
      </c>
      <c r="G15" s="6">
        <f>IF(M15=0,"X",AL22)</f>
        <v>0</v>
      </c>
      <c r="H15" s="6">
        <f>IF(M15=0,"X",AL23)</f>
        <v>0</v>
      </c>
      <c r="I15" s="6">
        <f>IF(M15=0,"X",AM22)</f>
        <v>0</v>
      </c>
      <c r="J15" s="6">
        <f>IF(M15=0,"X",AM23)</f>
        <v>0</v>
      </c>
      <c r="K15" s="6">
        <f>IF(M15=0,"X",AN22)</f>
        <v>0</v>
      </c>
      <c r="L15" s="6">
        <f>IF(M15=0,"X",AN23)</f>
        <v>0</v>
      </c>
      <c r="M15" s="6">
        <f>AO22</f>
        <v>4</v>
      </c>
      <c r="Q15" s="15">
        <f>COUNTIF(O70:Y70,$Q$9)</f>
        <v>0</v>
      </c>
      <c r="R15" s="15">
        <f>COUNTIF(O70:Y70,$R$9)</f>
        <v>0</v>
      </c>
      <c r="S15" s="15">
        <f>COUNTIF(O71:Y71,S9)</f>
        <v>0</v>
      </c>
      <c r="T15" s="15">
        <f>COUNTIF(O71:Y71,T9)</f>
        <v>0</v>
      </c>
    </row>
    <row r="16" spans="1:38" s="5" customFormat="1" hidden="1" x14ac:dyDescent="0.25">
      <c r="D16" s="42" t="s">
        <v>30</v>
      </c>
      <c r="E16" s="6">
        <f>IF(M16=0,"X",AK6)</f>
        <v>0</v>
      </c>
      <c r="F16" s="6">
        <f>IF(M16=0,"X",AK7)</f>
        <v>0</v>
      </c>
      <c r="G16" s="6">
        <f>IF(M16=0,"X",AL6)</f>
        <v>0</v>
      </c>
      <c r="H16" s="6">
        <f>IF(M16=0,"X",AL7)</f>
        <v>0</v>
      </c>
      <c r="I16" s="6">
        <f>IF(M16=0,"X",AK8)</f>
        <v>0</v>
      </c>
      <c r="J16" s="6">
        <f>IF(M16=0,"X",AK9)</f>
        <v>0</v>
      </c>
      <c r="K16" s="6">
        <f>IF(M16=0,"X",AL8)</f>
        <v>0</v>
      </c>
      <c r="L16" s="6">
        <f>IF(M16=0,"X",AL9)</f>
        <v>0</v>
      </c>
      <c r="M16" s="6">
        <f>AK5</f>
        <v>4</v>
      </c>
      <c r="Q16" s="15"/>
      <c r="R16" s="15"/>
      <c r="S16" s="15"/>
      <c r="T16" s="15"/>
    </row>
    <row r="17" spans="17:41" s="5" customFormat="1" hidden="1" x14ac:dyDescent="0.25">
      <c r="Q17" s="15">
        <f>COUNTIF(O73:Y73,$Q$8)</f>
        <v>0</v>
      </c>
      <c r="R17" s="15">
        <f>COUNTIF(O73:Y73,$R$8)</f>
        <v>0</v>
      </c>
      <c r="S17" s="15">
        <f>COUNTIF(O74:Y74,S8)</f>
        <v>0</v>
      </c>
      <c r="T17" s="15">
        <f>COUNTIF(O74:Y74,T8)</f>
        <v>0</v>
      </c>
      <c r="U17" s="5">
        <f>COUNTIF(O73:Y74,$D$41)/4</f>
        <v>4</v>
      </c>
    </row>
    <row r="18" spans="17:41" s="5" customFormat="1" hidden="1" x14ac:dyDescent="0.25">
      <c r="Q18" s="15">
        <f>COUNTIF(O73:Y73,$Q$9)</f>
        <v>0</v>
      </c>
      <c r="R18" s="15">
        <f>COUNTIF(O73:Y73,$R$9)</f>
        <v>0</v>
      </c>
      <c r="S18" s="15">
        <f>COUNTIF(O74:Y74,S9)</f>
        <v>0</v>
      </c>
      <c r="T18" s="15">
        <f>COUNTIF(O74:Y74,T9)</f>
        <v>0</v>
      </c>
    </row>
    <row r="19" spans="17:41" s="5" customFormat="1" hidden="1" x14ac:dyDescent="0.25">
      <c r="Q19" s="15"/>
      <c r="R19" s="15"/>
      <c r="S19" s="15"/>
      <c r="T19" s="15"/>
    </row>
    <row r="20" spans="17:41" s="5" customFormat="1" hidden="1" x14ac:dyDescent="0.25">
      <c r="Q20" s="15">
        <f>COUNTIF(O76:Y76,$Q$8)</f>
        <v>0</v>
      </c>
      <c r="R20" s="15">
        <f>COUNTIF(O76:Y76,$R$8)</f>
        <v>0</v>
      </c>
      <c r="S20" s="15">
        <f>COUNTIF(O77:Y77,S8)</f>
        <v>0</v>
      </c>
      <c r="T20" s="15">
        <f>COUNTIF(O77:Y77,T8)</f>
        <v>0</v>
      </c>
      <c r="U20" s="5">
        <f>COUNTIF(O76:Y77,$D$41)/4</f>
        <v>4</v>
      </c>
      <c r="AK20" s="12" t="s">
        <v>2</v>
      </c>
      <c r="AL20" s="12" t="s">
        <v>3</v>
      </c>
      <c r="AM20" s="12">
        <v>1</v>
      </c>
      <c r="AN20" s="12" t="s">
        <v>0</v>
      </c>
    </row>
    <row r="21" spans="17:41" s="5" customFormat="1" hidden="1" x14ac:dyDescent="0.25">
      <c r="Q21" s="15">
        <f>COUNTIF(O76:Y76,$Q$9)</f>
        <v>0</v>
      </c>
      <c r="R21" s="15">
        <f>COUNTIF(O76:Y76,$R$9)</f>
        <v>0</v>
      </c>
      <c r="S21" s="15">
        <f>COUNTIF(O77:Y77,S9)</f>
        <v>0</v>
      </c>
      <c r="T21" s="15">
        <f>COUNTIF(O77:Y77,T9)</f>
        <v>0</v>
      </c>
      <c r="AK21" s="12" t="s">
        <v>1</v>
      </c>
      <c r="AL21" s="12" t="s">
        <v>4</v>
      </c>
      <c r="AM21" s="12">
        <v>2</v>
      </c>
      <c r="AN21" s="12" t="s">
        <v>5</v>
      </c>
      <c r="AO21" s="5" t="s">
        <v>14</v>
      </c>
    </row>
    <row r="22" spans="17:41" s="5" customFormat="1" hidden="1" x14ac:dyDescent="0.25">
      <c r="W22" s="5" t="s">
        <v>14</v>
      </c>
      <c r="X22" s="5">
        <f>COUNTIF(O67:P77,$D$41)/4</f>
        <v>4</v>
      </c>
      <c r="AA22" s="5">
        <f>COUNTIF(R67:S77,$D$41)/4</f>
        <v>4</v>
      </c>
      <c r="AD22" s="5">
        <f>COUNTIF(U67:V77,$D$41)/4</f>
        <v>4</v>
      </c>
      <c r="AG22" s="5">
        <f>COUNTIF(X67:Y77,$D$41)/4</f>
        <v>4</v>
      </c>
      <c r="AK22" s="13">
        <f>SUM(X35,AA35,AD35,AG35)</f>
        <v>0</v>
      </c>
      <c r="AL22" s="13">
        <f>SUM(Y35,AB35,AE35,AH35)</f>
        <v>0</v>
      </c>
      <c r="AM22" s="13">
        <f>SUM(X37,AA37,AD37,AG37)</f>
        <v>0</v>
      </c>
      <c r="AN22" s="13">
        <f>SUM(Y37,AB37,AE37,AH37)</f>
        <v>0</v>
      </c>
      <c r="AO22" s="5">
        <f>SUM(AG34,AD34,AA34,X34)</f>
        <v>4</v>
      </c>
    </row>
    <row r="23" spans="17:41" s="5" customFormat="1" hidden="1" x14ac:dyDescent="0.25">
      <c r="V23" s="12" t="s">
        <v>2</v>
      </c>
      <c r="W23" s="12" t="s">
        <v>3</v>
      </c>
      <c r="X23" s="13">
        <f>COUNTIF(O67:O77,$V$23)</f>
        <v>0</v>
      </c>
      <c r="Y23" s="13">
        <f>COUNTIF(P67:P77,$W$23)</f>
        <v>0</v>
      </c>
      <c r="Z23" s="13"/>
      <c r="AA23" s="13">
        <f>COUNTIF(R67:R77,$V$23)</f>
        <v>0</v>
      </c>
      <c r="AB23" s="13">
        <f>COUNTIF(S67:S77,$W$23)</f>
        <v>0</v>
      </c>
      <c r="AC23" s="13"/>
      <c r="AD23" s="13">
        <f>COUNTIF(U67:U77,$V$23)</f>
        <v>0</v>
      </c>
      <c r="AE23" s="13">
        <f>COUNTIF(V67:V77,$W$23)</f>
        <v>0</v>
      </c>
      <c r="AF23" s="13"/>
      <c r="AG23" s="13">
        <f>COUNTIF(X67:X77,$V$23)</f>
        <v>0</v>
      </c>
      <c r="AH23" s="13">
        <f>COUNTIF(Y67:Y77,$W$23)</f>
        <v>0</v>
      </c>
      <c r="AK23" s="13">
        <f>SUM(X36,AA36,AD36,AG36)</f>
        <v>0</v>
      </c>
      <c r="AL23" s="13">
        <f>SUM(Y36,AB36,AE36,AH36)</f>
        <v>0</v>
      </c>
      <c r="AM23" s="13">
        <f>SUM(X38,AA38,AD38,AG38)</f>
        <v>0</v>
      </c>
      <c r="AN23" s="13">
        <f>SUM(Y38,AB38,AE38,AH38)</f>
        <v>0</v>
      </c>
    </row>
    <row r="24" spans="17:41" s="5" customFormat="1" hidden="1" x14ac:dyDescent="0.25">
      <c r="V24" s="12" t="s">
        <v>1</v>
      </c>
      <c r="W24" s="12" t="s">
        <v>4</v>
      </c>
      <c r="X24" s="13">
        <f>COUNTIF(O67:O77,$V$24)</f>
        <v>0</v>
      </c>
      <c r="Y24" s="13">
        <f>COUNTIF(P67:P77,$W$24)</f>
        <v>0</v>
      </c>
      <c r="Z24" s="13"/>
      <c r="AA24" s="13">
        <f>COUNTIF(R67:R77,$V$24)</f>
        <v>0</v>
      </c>
      <c r="AB24" s="13">
        <f>COUNTIF(S67:S77,$W$24)</f>
        <v>0</v>
      </c>
      <c r="AC24" s="13"/>
      <c r="AD24" s="13">
        <f>COUNTIF(U67:U77,$V$24)</f>
        <v>0</v>
      </c>
      <c r="AE24" s="13">
        <f>COUNTIF(V67:V77,$W$24)</f>
        <v>0</v>
      </c>
      <c r="AF24" s="13"/>
      <c r="AG24" s="13">
        <f>COUNTIF(X67:X77,$V$24)</f>
        <v>0</v>
      </c>
      <c r="AH24" s="13">
        <f>COUNTIF(Y67:Y77,$W$24)</f>
        <v>0</v>
      </c>
      <c r="AK24" s="13"/>
      <c r="AL24" s="13"/>
      <c r="AM24" s="13"/>
      <c r="AN24" s="13"/>
    </row>
    <row r="25" spans="17:41" s="5" customFormat="1" hidden="1" x14ac:dyDescent="0.25">
      <c r="V25" s="12">
        <v>1</v>
      </c>
      <c r="W25" s="12" t="s">
        <v>0</v>
      </c>
      <c r="X25" s="13">
        <f>COUNTIF(O67:O77,$V$25)</f>
        <v>0</v>
      </c>
      <c r="Y25" s="13">
        <f>COUNTIF(P67:P77,$W$25)</f>
        <v>0</v>
      </c>
      <c r="Z25" s="13"/>
      <c r="AA25" s="13">
        <f>COUNTIF(R67:R77,$V$25)</f>
        <v>0</v>
      </c>
      <c r="AB25" s="13">
        <f>COUNTIF(S67:S77,$W$25)</f>
        <v>0</v>
      </c>
      <c r="AC25" s="13"/>
      <c r="AD25" s="13">
        <f>COUNTIF(U67:U77,$V$25)</f>
        <v>0</v>
      </c>
      <c r="AE25" s="13">
        <f>COUNTIF(V67:V77,$W$25)</f>
        <v>0</v>
      </c>
      <c r="AF25" s="13"/>
      <c r="AG25" s="13">
        <f>COUNTIF(X67:X77,$V$25)</f>
        <v>0</v>
      </c>
      <c r="AH25" s="13">
        <f>COUNTIF(Y67:Y77,$W$25)</f>
        <v>0</v>
      </c>
    </row>
    <row r="26" spans="17:41" s="5" customFormat="1" hidden="1" x14ac:dyDescent="0.25">
      <c r="V26" s="12">
        <v>2</v>
      </c>
      <c r="W26" s="12" t="s">
        <v>5</v>
      </c>
      <c r="X26" s="13">
        <f>COUNTIF(O67:O77,$V$26)</f>
        <v>0</v>
      </c>
      <c r="Y26" s="13">
        <f>COUNTIF(P67:P77,$W$26)</f>
        <v>0</v>
      </c>
      <c r="Z26" s="13"/>
      <c r="AA26" s="13">
        <f>COUNTIF(R67:R77,$V$26)</f>
        <v>0</v>
      </c>
      <c r="AB26" s="13">
        <f>COUNTIF(S67:S77,$W$26)</f>
        <v>0</v>
      </c>
      <c r="AC26" s="13"/>
      <c r="AD26" s="13">
        <f>COUNTIF(U67:U77,$V$26)</f>
        <v>0</v>
      </c>
      <c r="AE26" s="13">
        <f>COUNTIF(V67:V77,$W$26)</f>
        <v>0</v>
      </c>
      <c r="AF26" s="13"/>
      <c r="AG26" s="13">
        <f>COUNTIF(X67:X77,$V$26)</f>
        <v>0</v>
      </c>
      <c r="AH26" s="13">
        <f>COUNTIF(Y67:Y77,$W$26)</f>
        <v>0</v>
      </c>
    </row>
    <row r="27" spans="17:41" s="5" customFormat="1" hidden="1" x14ac:dyDescent="0.25"/>
    <row r="28" spans="17:41" s="5" customFormat="1" hidden="1" x14ac:dyDescent="0.25">
      <c r="V28" s="5" t="s">
        <v>29</v>
      </c>
      <c r="W28" s="5" t="s">
        <v>14</v>
      </c>
      <c r="X28" s="5">
        <f>COUNTIF(O76:P77,D41)/4</f>
        <v>1</v>
      </c>
      <c r="AA28" s="5">
        <f>COUNTIF(R73:S74,D41)/4</f>
        <v>1</v>
      </c>
      <c r="AD28" s="5">
        <f>COUNTIF(U70:V71,D41)/4</f>
        <v>1</v>
      </c>
      <c r="AG28" s="5">
        <f>COUNTIF(X67:Y68,D41)/4</f>
        <v>1</v>
      </c>
    </row>
    <row r="29" spans="17:41" s="5" customFormat="1" hidden="1" x14ac:dyDescent="0.25">
      <c r="V29" s="21" t="s">
        <v>2</v>
      </c>
      <c r="W29" s="6" t="s">
        <v>3</v>
      </c>
      <c r="X29" s="5">
        <f>COUNTIF(O76:O77,$V$23)</f>
        <v>0</v>
      </c>
      <c r="Y29" s="5">
        <f>COUNTIF(P76:P77,$W$23)</f>
        <v>0</v>
      </c>
      <c r="AA29" s="5">
        <f>COUNTIF(R73:R74,$V$23)</f>
        <v>0</v>
      </c>
      <c r="AB29" s="5">
        <f>COUNTIF(S73:S74,$W$23)</f>
        <v>0</v>
      </c>
      <c r="AD29" s="5">
        <f>COUNTIF(U70:U71,$V$23)</f>
        <v>0</v>
      </c>
      <c r="AE29" s="5">
        <f>COUNTIF(V70:V71,$W$23)</f>
        <v>0</v>
      </c>
      <c r="AG29" s="5">
        <f>COUNTIF(X67:X68,$V$23)</f>
        <v>0</v>
      </c>
      <c r="AH29" s="5">
        <f>COUNTIF(Y67:Y68,$W$23)</f>
        <v>0</v>
      </c>
    </row>
    <row r="30" spans="17:41" s="5" customFormat="1" hidden="1" x14ac:dyDescent="0.25">
      <c r="V30" s="21" t="s">
        <v>1</v>
      </c>
      <c r="W30" s="6" t="s">
        <v>4</v>
      </c>
      <c r="X30" s="5">
        <f>COUNTIF(O76:O77,$V$24)</f>
        <v>0</v>
      </c>
      <c r="Y30" s="5">
        <f>COUNTIF(P76:P77,$W$24)</f>
        <v>0</v>
      </c>
      <c r="AA30" s="5">
        <f>COUNTIF(R73:R74,$V$24)</f>
        <v>0</v>
      </c>
      <c r="AB30" s="5">
        <f>COUNTIF(S73:S74,$W$24)</f>
        <v>0</v>
      </c>
      <c r="AD30" s="5">
        <f>COUNTIF(U70:U71,$V$24)</f>
        <v>0</v>
      </c>
      <c r="AE30" s="5">
        <f>COUNTIF(V70:V71,$W$24)</f>
        <v>0</v>
      </c>
      <c r="AG30" s="5">
        <f>COUNTIF(X67:X68,$V$24)</f>
        <v>0</v>
      </c>
      <c r="AH30" s="5">
        <f>COUNTIF(Y67:Y68,$W$24)</f>
        <v>0</v>
      </c>
    </row>
    <row r="31" spans="17:41" s="5" customFormat="1" hidden="1" x14ac:dyDescent="0.25">
      <c r="V31" s="21">
        <v>1</v>
      </c>
      <c r="W31" s="6" t="s">
        <v>0</v>
      </c>
      <c r="X31" s="5">
        <f>COUNTIF(O76:O77,$V$25)</f>
        <v>0</v>
      </c>
      <c r="Y31" s="5">
        <f>COUNTIF(P76:P77,$W$25)</f>
        <v>0</v>
      </c>
      <c r="AA31" s="5">
        <f>COUNTIF(R73:R74,$V$25)</f>
        <v>0</v>
      </c>
      <c r="AB31" s="5">
        <f>COUNTIF(S73:S74,$W$25)</f>
        <v>0</v>
      </c>
      <c r="AD31" s="5">
        <f>COUNTIF(U70:U71,$V$25)</f>
        <v>0</v>
      </c>
      <c r="AE31" s="5">
        <f>COUNTIF(V70:V71,$W$25)</f>
        <v>0</v>
      </c>
      <c r="AG31" s="5">
        <f>COUNTIF(X67:X68,$V$25)</f>
        <v>0</v>
      </c>
      <c r="AH31" s="5">
        <f>COUNTIF(Y67:Y68,$W$25)</f>
        <v>0</v>
      </c>
    </row>
    <row r="32" spans="17:41" s="5" customFormat="1" hidden="1" x14ac:dyDescent="0.25">
      <c r="V32" s="21">
        <v>2</v>
      </c>
      <c r="W32" s="6" t="s">
        <v>5</v>
      </c>
      <c r="X32" s="5">
        <f>COUNTIF(O76:O77,$V$26)</f>
        <v>0</v>
      </c>
      <c r="Y32" s="5">
        <f>COUNTIF(P76:P77,$W$26)</f>
        <v>0</v>
      </c>
      <c r="AA32" s="5">
        <f>COUNTIF(R73:R74,$V$26)</f>
        <v>0</v>
      </c>
      <c r="AB32" s="5">
        <f>COUNTIF(S73:S74,$W$26)</f>
        <v>0</v>
      </c>
      <c r="AD32" s="5">
        <f>COUNTIF(U70:U71,$V$26)</f>
        <v>0</v>
      </c>
      <c r="AE32" s="5">
        <f>COUNTIF(V70:V71,$W$26)</f>
        <v>0</v>
      </c>
      <c r="AG32" s="5">
        <f>COUNTIF(X67:X68,$V$26)</f>
        <v>0</v>
      </c>
      <c r="AH32" s="5">
        <f>COUNTIF(Y67:Y68,$W$26)</f>
        <v>0</v>
      </c>
    </row>
    <row r="33" spans="2:34" s="5" customFormat="1" hidden="1" x14ac:dyDescent="0.25"/>
    <row r="34" spans="2:34" s="5" customFormat="1" hidden="1" x14ac:dyDescent="0.25">
      <c r="V34" s="5" t="s">
        <v>28</v>
      </c>
      <c r="W34" s="5" t="s">
        <v>14</v>
      </c>
      <c r="X34" s="5">
        <f>COUNTIF(O67:P68,D41)/4</f>
        <v>1</v>
      </c>
      <c r="AA34" s="5">
        <f>COUNTIF(R70:S71,D41)/4</f>
        <v>1</v>
      </c>
      <c r="AD34" s="5">
        <f>COUNTIF(U73:V74,D41)/4</f>
        <v>1</v>
      </c>
      <c r="AG34" s="5">
        <f>COUNTIF(X76:Y77,D41)/4</f>
        <v>1</v>
      </c>
    </row>
    <row r="35" spans="2:34" s="5" customFormat="1" hidden="1" x14ac:dyDescent="0.25">
      <c r="V35" s="21" t="s">
        <v>2</v>
      </c>
      <c r="W35" s="6" t="s">
        <v>3</v>
      </c>
      <c r="X35" s="5">
        <f>COUNTIF(O67:O68,$V$23)</f>
        <v>0</v>
      </c>
      <c r="Y35" s="5">
        <f>COUNTIF(P67:P68,$W$23)</f>
        <v>0</v>
      </c>
      <c r="AA35" s="5">
        <f>COUNTIF(R70:R71,$V$23)</f>
        <v>0</v>
      </c>
      <c r="AB35" s="5">
        <f>COUNTIF(S70:S71,$W$23)</f>
        <v>0</v>
      </c>
      <c r="AD35" s="5">
        <f>COUNTIF(U73:U74,$V$23)</f>
        <v>0</v>
      </c>
      <c r="AE35" s="5">
        <f>COUNTIF(V73:V74,$W$23)</f>
        <v>0</v>
      </c>
      <c r="AG35" s="5">
        <f>COUNTIF(X76:X77,$V$23)</f>
        <v>0</v>
      </c>
      <c r="AH35" s="5">
        <f>COUNTIF(Y76:Y77,$W$23)</f>
        <v>0</v>
      </c>
    </row>
    <row r="36" spans="2:34" s="5" customFormat="1" hidden="1" x14ac:dyDescent="0.25">
      <c r="V36" s="21" t="s">
        <v>1</v>
      </c>
      <c r="W36" s="6" t="s">
        <v>4</v>
      </c>
      <c r="X36" s="5">
        <f>COUNTIF(O67:O68,$V$24)</f>
        <v>0</v>
      </c>
      <c r="Y36" s="5">
        <f>COUNTIF(P67:P68,$W$24)</f>
        <v>0</v>
      </c>
      <c r="AA36" s="5">
        <f>COUNTIF(R70:R71,$V$24)</f>
        <v>0</v>
      </c>
      <c r="AB36" s="5">
        <f>COUNTIF(S70:S71,$W$24)</f>
        <v>0</v>
      </c>
      <c r="AD36" s="5">
        <f>COUNTIF(U73:U74,$V$24)</f>
        <v>0</v>
      </c>
      <c r="AE36" s="5">
        <f>COUNTIF(V73:V74,$W$24)</f>
        <v>0</v>
      </c>
      <c r="AG36" s="5">
        <f>COUNTIF(X76:X77,$V$24)</f>
        <v>0</v>
      </c>
      <c r="AH36" s="5">
        <f>COUNTIF(Y76:Y77,$W$24)</f>
        <v>0</v>
      </c>
    </row>
    <row r="37" spans="2:34" s="5" customFormat="1" hidden="1" x14ac:dyDescent="0.25">
      <c r="V37" s="21">
        <v>1</v>
      </c>
      <c r="W37" s="6" t="s">
        <v>0</v>
      </c>
      <c r="X37" s="5">
        <f>COUNTIF(O67:O68,$V$25)</f>
        <v>0</v>
      </c>
      <c r="Y37" s="5">
        <f>COUNTIF(P67:P68,$W$25)</f>
        <v>0</v>
      </c>
      <c r="AA37" s="5">
        <f>COUNTIF(R70:R71,$V$25)</f>
        <v>0</v>
      </c>
      <c r="AB37" s="5">
        <f>COUNTIF(S70:S71,$W$25)</f>
        <v>0</v>
      </c>
      <c r="AD37" s="5">
        <f>COUNTIF(U73:U74,$V$25)</f>
        <v>0</v>
      </c>
      <c r="AE37" s="5">
        <f>COUNTIF(V73:V74,$W$25)</f>
        <v>0</v>
      </c>
      <c r="AG37" s="5">
        <f>COUNTIF(X76:X77,$V$25)</f>
        <v>0</v>
      </c>
      <c r="AH37" s="5">
        <f>COUNTIF(Y76:Y77,$W$25)</f>
        <v>0</v>
      </c>
    </row>
    <row r="38" spans="2:34" s="5" customFormat="1" hidden="1" x14ac:dyDescent="0.25">
      <c r="V38" s="21">
        <v>2</v>
      </c>
      <c r="W38" s="6" t="s">
        <v>5</v>
      </c>
      <c r="X38" s="5">
        <f>COUNTIF(O67:O68,$V$26)</f>
        <v>0</v>
      </c>
      <c r="Y38" s="5">
        <f>COUNTIF(P67:P68,$W$26)</f>
        <v>0</v>
      </c>
      <c r="AA38" s="5">
        <f>COUNTIF(R70:R71,$V$26)</f>
        <v>0</v>
      </c>
      <c r="AB38" s="5">
        <f>COUNTIF(S70:S71,$W$26)</f>
        <v>0</v>
      </c>
      <c r="AD38" s="5">
        <f>COUNTIF(U73:U74,$V$26)</f>
        <v>0</v>
      </c>
      <c r="AE38" s="5">
        <f>COUNTIF(V73:V74,$W$26)</f>
        <v>0</v>
      </c>
      <c r="AG38" s="5">
        <f>COUNTIF(X76:X77,$V$26)</f>
        <v>0</v>
      </c>
      <c r="AH38" s="5">
        <f>COUNTIF(Y76:Y77,$W$26)</f>
        <v>0</v>
      </c>
    </row>
    <row r="39" spans="2:34" s="5" customFormat="1" hidden="1" x14ac:dyDescent="0.25"/>
    <row r="40" spans="2:34" s="5" customFormat="1" ht="13.15" hidden="1" thickBot="1" x14ac:dyDescent="0.3"/>
    <row r="41" spans="2:34" s="5" customFormat="1" ht="13.15" hidden="1" thickBot="1" x14ac:dyDescent="0.3">
      <c r="B41" s="22" t="s">
        <v>14</v>
      </c>
      <c r="D41" s="22" t="s">
        <v>14</v>
      </c>
      <c r="E41" s="23" t="s">
        <v>2</v>
      </c>
      <c r="F41" s="24" t="s">
        <v>1</v>
      </c>
      <c r="G41" s="25" t="s">
        <v>3</v>
      </c>
      <c r="H41" s="26" t="s">
        <v>4</v>
      </c>
      <c r="I41" s="27">
        <v>1</v>
      </c>
      <c r="J41" s="28">
        <v>2</v>
      </c>
      <c r="K41" s="8" t="s">
        <v>0</v>
      </c>
      <c r="L41" s="29" t="s">
        <v>5</v>
      </c>
    </row>
    <row r="42" spans="2:34" s="5" customFormat="1" hidden="1" x14ac:dyDescent="0.25">
      <c r="B42" s="30" t="str">
        <f>IF(C42=0,"白1穴□","XXXX")</f>
        <v>白1穴□</v>
      </c>
      <c r="C42" s="5">
        <f t="shared" ref="C42:C57" si="1">COUNTIF($O$45:$U$57,D42)</f>
        <v>0</v>
      </c>
      <c r="D42" s="30" t="s">
        <v>34</v>
      </c>
      <c r="E42" s="30" t="s">
        <v>7</v>
      </c>
      <c r="F42" s="30"/>
      <c r="G42" s="30" t="s">
        <v>7</v>
      </c>
      <c r="H42" s="30"/>
      <c r="I42" s="30" t="s">
        <v>7</v>
      </c>
      <c r="J42" s="30"/>
      <c r="K42" s="30" t="s">
        <v>7</v>
      </c>
      <c r="L42" s="30"/>
    </row>
    <row r="43" spans="2:34" s="5" customFormat="1" ht="13.15" thickBot="1" x14ac:dyDescent="0.3">
      <c r="B43" s="30" t="str">
        <f>IF(C43=0,"白1穴〇","XXXX")</f>
        <v>白1穴〇</v>
      </c>
      <c r="C43" s="5">
        <f t="shared" si="1"/>
        <v>0</v>
      </c>
      <c r="D43" s="30" t="s">
        <v>35</v>
      </c>
      <c r="E43" s="30"/>
      <c r="F43" s="30" t="s">
        <v>7</v>
      </c>
      <c r="G43" s="30" t="s">
        <v>7</v>
      </c>
      <c r="H43" s="30"/>
      <c r="I43" s="30" t="s">
        <v>7</v>
      </c>
      <c r="J43" s="30"/>
      <c r="K43" s="30" t="s">
        <v>7</v>
      </c>
      <c r="L43" s="30"/>
    </row>
    <row r="44" spans="2:34" s="5" customFormat="1" ht="13.15" thickBot="1" x14ac:dyDescent="0.3">
      <c r="B44" s="30" t="str">
        <f>IF(C44=0,"白１無□","XXXX")</f>
        <v>白１無□</v>
      </c>
      <c r="C44" s="5">
        <f t="shared" si="1"/>
        <v>0</v>
      </c>
      <c r="D44" s="30" t="s">
        <v>36</v>
      </c>
      <c r="E44" s="30" t="s">
        <v>7</v>
      </c>
      <c r="F44" s="30"/>
      <c r="G44" s="30"/>
      <c r="H44" s="30" t="s">
        <v>7</v>
      </c>
      <c r="I44" s="30" t="s">
        <v>7</v>
      </c>
      <c r="J44" s="30"/>
      <c r="K44" s="30" t="s">
        <v>7</v>
      </c>
      <c r="L44" s="30"/>
      <c r="N44" s="45" t="s">
        <v>14</v>
      </c>
      <c r="O44" s="55" t="s">
        <v>14</v>
      </c>
      <c r="P44" s="55" t="s">
        <v>14</v>
      </c>
      <c r="Q44" s="55" t="s">
        <v>14</v>
      </c>
      <c r="R44" s="55" t="s">
        <v>14</v>
      </c>
      <c r="S44" s="55" t="s">
        <v>14</v>
      </c>
      <c r="T44" s="55" t="s">
        <v>14</v>
      </c>
      <c r="U44" s="55" t="s">
        <v>14</v>
      </c>
      <c r="V44" s="55"/>
      <c r="W44" s="71" t="s">
        <v>2</v>
      </c>
      <c r="X44" s="72" t="s">
        <v>1</v>
      </c>
      <c r="Y44" s="71" t="s">
        <v>56</v>
      </c>
      <c r="Z44" s="72" t="s">
        <v>4</v>
      </c>
      <c r="AA44" s="71">
        <v>1</v>
      </c>
      <c r="AB44" s="72">
        <v>2</v>
      </c>
      <c r="AC44" s="71" t="s">
        <v>0</v>
      </c>
      <c r="AD44" s="72" t="s">
        <v>5</v>
      </c>
    </row>
    <row r="45" spans="2:34" s="5" customFormat="1" ht="13.15" thickTop="1" x14ac:dyDescent="0.25">
      <c r="B45" s="30" t="str">
        <f>IF(C45=0,"白１無〇","XXXX")</f>
        <v>白１無〇</v>
      </c>
      <c r="C45" s="5">
        <f t="shared" si="1"/>
        <v>0</v>
      </c>
      <c r="D45" s="30" t="s">
        <v>37</v>
      </c>
      <c r="E45" s="30"/>
      <c r="F45" s="30" t="s">
        <v>7</v>
      </c>
      <c r="G45" s="30"/>
      <c r="H45" s="30" t="s">
        <v>7</v>
      </c>
      <c r="I45" s="30" t="s">
        <v>7</v>
      </c>
      <c r="J45" s="30"/>
      <c r="K45" s="30" t="s">
        <v>7</v>
      </c>
      <c r="L45" s="30"/>
      <c r="N45" s="56" t="s">
        <v>14</v>
      </c>
      <c r="O45" s="57" t="s">
        <v>31</v>
      </c>
      <c r="P45" s="57" t="s">
        <v>31</v>
      </c>
      <c r="Q45" s="57" t="s">
        <v>31</v>
      </c>
      <c r="R45" s="59" t="s">
        <v>31</v>
      </c>
      <c r="S45" s="57" t="s">
        <v>31</v>
      </c>
      <c r="T45" s="57" t="s">
        <v>31</v>
      </c>
      <c r="U45" s="57" t="s">
        <v>31</v>
      </c>
      <c r="V45" s="57" t="s">
        <v>14</v>
      </c>
      <c r="W45" s="73">
        <f t="shared" ref="W45:AD45" si="2">COUNTIF(E7:E16,$C$4)</f>
        <v>0</v>
      </c>
      <c r="X45" s="74">
        <f t="shared" si="2"/>
        <v>0</v>
      </c>
      <c r="Y45" s="73">
        <f t="shared" si="2"/>
        <v>0</v>
      </c>
      <c r="Z45" s="74">
        <f>COUNTIF(H7:H16,$C$4)</f>
        <v>0</v>
      </c>
      <c r="AA45" s="73">
        <f t="shared" si="2"/>
        <v>0</v>
      </c>
      <c r="AB45" s="74">
        <f t="shared" si="2"/>
        <v>0</v>
      </c>
      <c r="AC45" s="73">
        <f t="shared" si="2"/>
        <v>0</v>
      </c>
      <c r="AD45" s="74">
        <f t="shared" si="2"/>
        <v>0</v>
      </c>
      <c r="AE45" s="3"/>
      <c r="AF45" s="64" t="s">
        <v>54</v>
      </c>
    </row>
    <row r="46" spans="2:34" s="5" customFormat="1" ht="13.15" thickBot="1" x14ac:dyDescent="0.3">
      <c r="B46" s="30" t="str">
        <f>IF(C46=0,"白2穴□","XXXX")</f>
        <v>白2穴□</v>
      </c>
      <c r="C46" s="5">
        <f t="shared" si="1"/>
        <v>0</v>
      </c>
      <c r="D46" s="30" t="s">
        <v>38</v>
      </c>
      <c r="E46" s="30" t="s">
        <v>7</v>
      </c>
      <c r="F46" s="30"/>
      <c r="G46" s="30" t="s">
        <v>7</v>
      </c>
      <c r="H46" s="30"/>
      <c r="I46" s="30"/>
      <c r="J46" s="30" t="s">
        <v>7</v>
      </c>
      <c r="K46" s="30" t="s">
        <v>7</v>
      </c>
      <c r="L46" s="30"/>
      <c r="N46" s="56" t="s">
        <v>14</v>
      </c>
      <c r="O46" s="57" t="s">
        <v>31</v>
      </c>
      <c r="P46" s="57" t="s">
        <v>31</v>
      </c>
      <c r="Q46" s="57" t="s">
        <v>31</v>
      </c>
      <c r="R46" s="57" t="s">
        <v>31</v>
      </c>
      <c r="S46" s="57" t="s">
        <v>31</v>
      </c>
      <c r="T46" s="57" t="s">
        <v>31</v>
      </c>
      <c r="U46" s="57" t="s">
        <v>31</v>
      </c>
      <c r="V46" s="57" t="s">
        <v>14</v>
      </c>
      <c r="W46" s="75">
        <f>8-AE55</f>
        <v>8</v>
      </c>
      <c r="X46" s="76">
        <f>8-AE51</f>
        <v>8</v>
      </c>
      <c r="Y46" s="75">
        <f>8-AE59</f>
        <v>8</v>
      </c>
      <c r="Z46" s="76">
        <f>8-AE58</f>
        <v>8</v>
      </c>
      <c r="AA46" s="75">
        <f>8-AE57</f>
        <v>8</v>
      </c>
      <c r="AB46" s="76">
        <f>8-AE56</f>
        <v>8</v>
      </c>
      <c r="AC46" s="75">
        <f>8-COUNTIF(W51:Z55,AE46)</f>
        <v>8</v>
      </c>
      <c r="AD46" s="76">
        <f>8-COUNTIF(AA51:AD55,AE46)</f>
        <v>8</v>
      </c>
      <c r="AE46" s="3" t="s">
        <v>53</v>
      </c>
      <c r="AF46" s="61">
        <f>16-COUNTIF(W51:AD55,AE46)</f>
        <v>16</v>
      </c>
    </row>
    <row r="47" spans="2:34" s="5" customFormat="1" x14ac:dyDescent="0.25">
      <c r="B47" s="30" t="str">
        <f>IF(C47=0,"白2穴〇","XXXX")</f>
        <v>白2穴〇</v>
      </c>
      <c r="C47" s="5">
        <f t="shared" si="1"/>
        <v>0</v>
      </c>
      <c r="D47" s="30" t="s">
        <v>39</v>
      </c>
      <c r="E47" s="30"/>
      <c r="F47" s="30" t="s">
        <v>7</v>
      </c>
      <c r="G47" s="30" t="s">
        <v>7</v>
      </c>
      <c r="H47" s="30"/>
      <c r="I47" s="30"/>
      <c r="J47" s="30" t="s">
        <v>7</v>
      </c>
      <c r="K47" s="30" t="s">
        <v>7</v>
      </c>
      <c r="L47" s="30"/>
      <c r="N47" s="56" t="s">
        <v>14</v>
      </c>
      <c r="O47" s="57" t="s">
        <v>31</v>
      </c>
      <c r="P47" s="57" t="s">
        <v>31</v>
      </c>
      <c r="Q47" s="59" t="s">
        <v>31</v>
      </c>
      <c r="R47" s="57" t="s">
        <v>31</v>
      </c>
      <c r="S47" s="59" t="s">
        <v>31</v>
      </c>
      <c r="T47" s="57" t="s">
        <v>31</v>
      </c>
      <c r="U47" s="57" t="s">
        <v>31</v>
      </c>
      <c r="V47" s="67" t="s">
        <v>14</v>
      </c>
      <c r="AE47" s="66"/>
    </row>
    <row r="48" spans="2:34" s="5" customFormat="1" x14ac:dyDescent="0.25">
      <c r="B48" s="30" t="str">
        <f>IF(C48=0,"白2無□","XXXX")</f>
        <v>白2無□</v>
      </c>
      <c r="C48" s="5">
        <f t="shared" si="1"/>
        <v>0</v>
      </c>
      <c r="D48" s="30" t="s">
        <v>40</v>
      </c>
      <c r="E48" s="30" t="s">
        <v>7</v>
      </c>
      <c r="F48" s="30"/>
      <c r="G48" s="30"/>
      <c r="H48" s="30" t="s">
        <v>7</v>
      </c>
      <c r="I48" s="30"/>
      <c r="J48" s="30" t="s">
        <v>7</v>
      </c>
      <c r="K48" s="30" t="s">
        <v>7</v>
      </c>
      <c r="L48" s="30"/>
      <c r="N48" s="56" t="s">
        <v>14</v>
      </c>
      <c r="O48" s="57" t="s">
        <v>31</v>
      </c>
      <c r="P48" s="57" t="s">
        <v>31</v>
      </c>
      <c r="Q48" s="57" t="s">
        <v>31</v>
      </c>
      <c r="R48" s="57" t="s">
        <v>31</v>
      </c>
      <c r="S48" s="57" t="s">
        <v>31</v>
      </c>
      <c r="T48" s="57" t="s">
        <v>31</v>
      </c>
      <c r="U48" s="57" t="s">
        <v>31</v>
      </c>
      <c r="V48" s="67" t="s">
        <v>14</v>
      </c>
      <c r="W48" s="43"/>
      <c r="X48" s="43"/>
      <c r="Y48" s="43"/>
      <c r="Z48" s="43"/>
      <c r="AA48" s="43"/>
      <c r="AB48" s="43"/>
      <c r="AC48" s="43"/>
      <c r="AD48" s="43"/>
      <c r="AE48" s="66"/>
    </row>
    <row r="49" spans="2:32" s="5" customFormat="1" x14ac:dyDescent="0.25">
      <c r="B49" s="30" t="str">
        <f>IF(C49=0,"白2無〇","XXXX")</f>
        <v>白2無〇</v>
      </c>
      <c r="C49" s="5">
        <f t="shared" si="1"/>
        <v>0</v>
      </c>
      <c r="D49" s="30" t="s">
        <v>41</v>
      </c>
      <c r="E49" s="30"/>
      <c r="F49" s="30" t="s">
        <v>7</v>
      </c>
      <c r="G49" s="30"/>
      <c r="H49" s="30" t="s">
        <v>7</v>
      </c>
      <c r="I49" s="30"/>
      <c r="J49" s="30" t="s">
        <v>7</v>
      </c>
      <c r="K49" s="30" t="s">
        <v>7</v>
      </c>
      <c r="L49" s="30"/>
      <c r="N49" s="56" t="s">
        <v>14</v>
      </c>
      <c r="O49" s="57" t="s">
        <v>31</v>
      </c>
      <c r="P49" s="59" t="s">
        <v>31</v>
      </c>
      <c r="Q49" s="57" t="s">
        <v>31</v>
      </c>
      <c r="R49" s="59" t="s">
        <v>31</v>
      </c>
      <c r="S49" s="57" t="s">
        <v>31</v>
      </c>
      <c r="T49" s="59" t="s">
        <v>31</v>
      </c>
      <c r="U49" s="57" t="s">
        <v>31</v>
      </c>
      <c r="V49" s="67" t="s">
        <v>14</v>
      </c>
      <c r="W49" s="43"/>
      <c r="X49" s="43"/>
      <c r="Y49" s="43"/>
      <c r="Z49" s="43"/>
      <c r="AA49" s="43"/>
      <c r="AB49" s="43"/>
      <c r="AC49" s="43"/>
      <c r="AD49" s="43"/>
      <c r="AE49" s="66"/>
    </row>
    <row r="50" spans="2:32" s="5" customFormat="1" x14ac:dyDescent="0.25">
      <c r="B50" s="39" t="str">
        <f>IF(C50=0,"茶1穴□","XXXX")</f>
        <v>茶1穴□</v>
      </c>
      <c r="C50" s="5">
        <f t="shared" si="1"/>
        <v>0</v>
      </c>
      <c r="D50" s="39" t="s">
        <v>42</v>
      </c>
      <c r="E50" s="30" t="s">
        <v>7</v>
      </c>
      <c r="F50" s="30"/>
      <c r="G50" s="30" t="s">
        <v>7</v>
      </c>
      <c r="H50" s="30"/>
      <c r="I50" s="30" t="s">
        <v>7</v>
      </c>
      <c r="J50" s="30"/>
      <c r="K50" s="30"/>
      <c r="L50" s="30" t="s">
        <v>7</v>
      </c>
      <c r="N50" s="56" t="s">
        <v>14</v>
      </c>
      <c r="O50" s="57" t="s">
        <v>31</v>
      </c>
      <c r="P50" s="57" t="s">
        <v>31</v>
      </c>
      <c r="Q50" s="57" t="s">
        <v>31</v>
      </c>
      <c r="R50" s="57" t="s">
        <v>31</v>
      </c>
      <c r="S50" s="57" t="s">
        <v>31</v>
      </c>
      <c r="T50" s="57" t="s">
        <v>31</v>
      </c>
      <c r="U50" s="57" t="s">
        <v>31</v>
      </c>
      <c r="V50" s="67" t="s">
        <v>14</v>
      </c>
      <c r="W50" s="43"/>
      <c r="X50" s="43"/>
      <c r="Y50" s="43"/>
      <c r="Z50" s="43"/>
      <c r="AA50" s="43"/>
      <c r="AB50" s="43"/>
      <c r="AC50" s="43"/>
      <c r="AD50" s="43"/>
      <c r="AE50" s="66"/>
    </row>
    <row r="51" spans="2:32" s="5" customFormat="1" x14ac:dyDescent="0.25">
      <c r="B51" s="39" t="str">
        <f>IF(C51=0,"茶1穴〇","XXXX")</f>
        <v>茶1穴〇</v>
      </c>
      <c r="C51" s="5">
        <f t="shared" si="1"/>
        <v>0</v>
      </c>
      <c r="D51" s="39" t="s">
        <v>43</v>
      </c>
      <c r="E51" s="30"/>
      <c r="F51" s="30" t="s">
        <v>7</v>
      </c>
      <c r="G51" s="30" t="s">
        <v>7</v>
      </c>
      <c r="H51" s="30"/>
      <c r="I51" s="30" t="s">
        <v>7</v>
      </c>
      <c r="J51" s="30"/>
      <c r="K51" s="30"/>
      <c r="L51" s="30" t="s">
        <v>7</v>
      </c>
      <c r="N51" s="56" t="s">
        <v>14</v>
      </c>
      <c r="O51" s="59" t="s">
        <v>31</v>
      </c>
      <c r="P51" s="57" t="s">
        <v>31</v>
      </c>
      <c r="Q51" s="59" t="s">
        <v>31</v>
      </c>
      <c r="R51" s="57" t="s">
        <v>31</v>
      </c>
      <c r="S51" s="59" t="s">
        <v>31</v>
      </c>
      <c r="T51" s="57" t="s">
        <v>31</v>
      </c>
      <c r="U51" s="59" t="s">
        <v>31</v>
      </c>
      <c r="V51" s="67" t="s">
        <v>14</v>
      </c>
      <c r="W51" s="44" t="str">
        <f>B49</f>
        <v>白2無〇</v>
      </c>
      <c r="X51" s="43" t="str">
        <f>B43</f>
        <v>白1穴〇</v>
      </c>
      <c r="Y51" s="43" t="str">
        <f>B45</f>
        <v>白１無〇</v>
      </c>
      <c r="Z51" s="43" t="str">
        <f>B47</f>
        <v>白2穴〇</v>
      </c>
      <c r="AA51" s="44" t="str">
        <f>B57</f>
        <v>茶2無〇</v>
      </c>
      <c r="AB51" s="43" t="str">
        <f>B51</f>
        <v>茶1穴〇</v>
      </c>
      <c r="AC51" s="43" t="str">
        <f>B53</f>
        <v>茶１無〇</v>
      </c>
      <c r="AD51" s="43" t="str">
        <f>B55</f>
        <v>茶2穴〇</v>
      </c>
      <c r="AE51" s="66">
        <f>COUNTIF(W51:AD51,AE46)</f>
        <v>0</v>
      </c>
    </row>
    <row r="52" spans="2:32" s="5" customFormat="1" x14ac:dyDescent="0.25">
      <c r="B52" s="39" t="str">
        <f>IF(C52=0,"茶１無□","XXXX")</f>
        <v>茶１無□</v>
      </c>
      <c r="C52" s="5">
        <f t="shared" si="1"/>
        <v>0</v>
      </c>
      <c r="D52" s="39" t="s">
        <v>44</v>
      </c>
      <c r="E52" s="30" t="s">
        <v>7</v>
      </c>
      <c r="F52" s="30"/>
      <c r="G52" s="30"/>
      <c r="H52" s="30" t="s">
        <v>7</v>
      </c>
      <c r="I52" s="30" t="s">
        <v>7</v>
      </c>
      <c r="J52" s="30"/>
      <c r="K52" s="30"/>
      <c r="L52" s="30" t="s">
        <v>7</v>
      </c>
      <c r="N52" s="56" t="s">
        <v>14</v>
      </c>
      <c r="O52" s="57" t="s">
        <v>31</v>
      </c>
      <c r="P52" s="57" t="s">
        <v>31</v>
      </c>
      <c r="Q52" s="57" t="s">
        <v>31</v>
      </c>
      <c r="R52" s="57" t="s">
        <v>31</v>
      </c>
      <c r="S52" s="57" t="s">
        <v>31</v>
      </c>
      <c r="T52" s="57" t="s">
        <v>31</v>
      </c>
      <c r="U52" s="57" t="s">
        <v>31</v>
      </c>
      <c r="V52" s="67" t="s">
        <v>14</v>
      </c>
      <c r="W52" s="43"/>
      <c r="X52" s="43"/>
      <c r="Y52" s="43"/>
      <c r="Z52" s="43"/>
      <c r="AA52" s="43"/>
      <c r="AB52" s="43"/>
      <c r="AC52" s="43"/>
      <c r="AD52" s="43"/>
      <c r="AE52" s="66"/>
    </row>
    <row r="53" spans="2:32" x14ac:dyDescent="0.25">
      <c r="B53" s="39" t="str">
        <f>IF(C53=0,"茶１無〇","XXXX")</f>
        <v>茶１無〇</v>
      </c>
      <c r="C53" s="5">
        <f t="shared" si="1"/>
        <v>0</v>
      </c>
      <c r="D53" s="39" t="s">
        <v>45</v>
      </c>
      <c r="E53" s="30"/>
      <c r="F53" s="30" t="s">
        <v>7</v>
      </c>
      <c r="G53" s="30"/>
      <c r="H53" s="30" t="s">
        <v>7</v>
      </c>
      <c r="I53" s="30" t="s">
        <v>7</v>
      </c>
      <c r="J53" s="30"/>
      <c r="K53" s="30"/>
      <c r="L53" s="30" t="s">
        <v>7</v>
      </c>
      <c r="M53" s="5"/>
      <c r="N53" s="56" t="s">
        <v>14</v>
      </c>
      <c r="O53" s="57" t="s">
        <v>31</v>
      </c>
      <c r="P53" s="59" t="s">
        <v>31</v>
      </c>
      <c r="Q53" s="57" t="s">
        <v>31</v>
      </c>
      <c r="R53" s="59" t="s">
        <v>31</v>
      </c>
      <c r="S53" s="57" t="s">
        <v>31</v>
      </c>
      <c r="T53" s="59" t="s">
        <v>31</v>
      </c>
      <c r="U53" s="57" t="s">
        <v>31</v>
      </c>
      <c r="V53" s="67" t="s">
        <v>14</v>
      </c>
      <c r="W53" s="44"/>
      <c r="X53" s="44"/>
      <c r="Y53" s="44"/>
      <c r="Z53" s="44"/>
      <c r="AA53" s="44"/>
      <c r="AB53" s="44"/>
      <c r="AC53" s="44"/>
      <c r="AD53" s="44"/>
      <c r="AE53" s="66"/>
    </row>
    <row r="54" spans="2:32" x14ac:dyDescent="0.25">
      <c r="B54" s="39" t="str">
        <f>IF(C54=0,"茶2穴□","XXXX")</f>
        <v>茶2穴□</v>
      </c>
      <c r="C54" s="5">
        <f t="shared" si="1"/>
        <v>0</v>
      </c>
      <c r="D54" s="39" t="s">
        <v>46</v>
      </c>
      <c r="E54" s="30" t="s">
        <v>7</v>
      </c>
      <c r="F54" s="30"/>
      <c r="G54" s="30" t="s">
        <v>7</v>
      </c>
      <c r="H54" s="30"/>
      <c r="I54" s="30"/>
      <c r="J54" s="30" t="s">
        <v>7</v>
      </c>
      <c r="K54" s="30"/>
      <c r="L54" s="30" t="s">
        <v>7</v>
      </c>
      <c r="M54" s="5"/>
      <c r="N54" s="56" t="s">
        <v>14</v>
      </c>
      <c r="O54" s="57" t="s">
        <v>31</v>
      </c>
      <c r="P54" s="57" t="s">
        <v>31</v>
      </c>
      <c r="Q54" s="57" t="s">
        <v>31</v>
      </c>
      <c r="R54" s="57" t="s">
        <v>31</v>
      </c>
      <c r="S54" s="57" t="s">
        <v>31</v>
      </c>
      <c r="T54" s="57" t="s">
        <v>31</v>
      </c>
      <c r="U54" s="57" t="s">
        <v>31</v>
      </c>
      <c r="V54" s="67" t="s">
        <v>14</v>
      </c>
      <c r="W54" s="44"/>
      <c r="X54" s="44"/>
      <c r="Y54" s="44"/>
      <c r="Z54" s="44"/>
      <c r="AA54" s="44"/>
      <c r="AB54" s="44"/>
      <c r="AC54" s="44"/>
      <c r="AD54" s="44"/>
      <c r="AE54" s="66"/>
    </row>
    <row r="55" spans="2:32" x14ac:dyDescent="0.25">
      <c r="B55" s="39" t="str">
        <f>IF(C55=0,"茶2穴〇","XXXX")</f>
        <v>茶2穴〇</v>
      </c>
      <c r="C55" s="5">
        <f t="shared" si="1"/>
        <v>0</v>
      </c>
      <c r="D55" s="39" t="s">
        <v>47</v>
      </c>
      <c r="E55" s="30"/>
      <c r="F55" s="30" t="s">
        <v>7</v>
      </c>
      <c r="G55" s="30" t="s">
        <v>7</v>
      </c>
      <c r="H55" s="30"/>
      <c r="I55" s="30"/>
      <c r="J55" s="30" t="s">
        <v>7</v>
      </c>
      <c r="K55" s="30"/>
      <c r="L55" s="30" t="s">
        <v>7</v>
      </c>
      <c r="M55" s="5"/>
      <c r="N55" s="56" t="s">
        <v>14</v>
      </c>
      <c r="O55" s="57" t="s">
        <v>31</v>
      </c>
      <c r="P55" s="57" t="s">
        <v>31</v>
      </c>
      <c r="Q55" s="59" t="s">
        <v>31</v>
      </c>
      <c r="R55" s="57" t="s">
        <v>31</v>
      </c>
      <c r="S55" s="59" t="s">
        <v>31</v>
      </c>
      <c r="T55" s="57" t="s">
        <v>31</v>
      </c>
      <c r="U55" s="57" t="s">
        <v>31</v>
      </c>
      <c r="V55" s="67" t="s">
        <v>14</v>
      </c>
      <c r="W55" s="43" t="str">
        <f>B48</f>
        <v>白2無□</v>
      </c>
      <c r="X55" s="44" t="str">
        <f>B42</f>
        <v>白1穴□</v>
      </c>
      <c r="Y55" s="44" t="str">
        <f>B44</f>
        <v>白１無□</v>
      </c>
      <c r="Z55" s="44" t="str">
        <f>B46</f>
        <v>白2穴□</v>
      </c>
      <c r="AA55" s="43" t="str">
        <f>B56</f>
        <v>茶2無□</v>
      </c>
      <c r="AB55" s="44" t="str">
        <f>B50</f>
        <v>茶1穴□</v>
      </c>
      <c r="AC55" s="44" t="str">
        <f>B52</f>
        <v>茶１無□</v>
      </c>
      <c r="AD55" s="44" t="str">
        <f>B54</f>
        <v>茶2穴□</v>
      </c>
      <c r="AE55" s="66">
        <f>COUNTIF(W55:AD55,AE46)</f>
        <v>0</v>
      </c>
    </row>
    <row r="56" spans="2:32" x14ac:dyDescent="0.25">
      <c r="B56" s="39" t="str">
        <f>IF(C56=0,"茶2無□","XXXX")</f>
        <v>茶2無□</v>
      </c>
      <c r="C56" s="5">
        <f t="shared" si="1"/>
        <v>0</v>
      </c>
      <c r="D56" s="39" t="s">
        <v>48</v>
      </c>
      <c r="E56" s="30" t="s">
        <v>7</v>
      </c>
      <c r="F56" s="30"/>
      <c r="G56" s="30"/>
      <c r="H56" s="30" t="s">
        <v>7</v>
      </c>
      <c r="I56" s="30"/>
      <c r="J56" s="30" t="s">
        <v>7</v>
      </c>
      <c r="K56" s="30"/>
      <c r="L56" s="30" t="s">
        <v>7</v>
      </c>
      <c r="M56" s="5"/>
      <c r="N56" s="56" t="s">
        <v>14</v>
      </c>
      <c r="O56" s="57" t="s">
        <v>31</v>
      </c>
      <c r="P56" s="57" t="s">
        <v>31</v>
      </c>
      <c r="Q56" s="57" t="s">
        <v>31</v>
      </c>
      <c r="R56" s="57" t="s">
        <v>31</v>
      </c>
      <c r="S56" s="57" t="s">
        <v>31</v>
      </c>
      <c r="T56" s="57" t="s">
        <v>31</v>
      </c>
      <c r="U56" s="57" t="s">
        <v>31</v>
      </c>
      <c r="V56" s="67" t="s">
        <v>14</v>
      </c>
      <c r="W56" s="66">
        <f>COUNTIF(W51:W55,$AE$46)</f>
        <v>0</v>
      </c>
      <c r="X56" s="66"/>
      <c r="Y56" s="66"/>
      <c r="Z56" s="66">
        <f>COUNTIF(Z51:Z55,$AE$46)</f>
        <v>0</v>
      </c>
      <c r="AA56" s="66">
        <f>COUNTIF(AA51:AA55,$AE$46)</f>
        <v>0</v>
      </c>
      <c r="AB56" s="66"/>
      <c r="AC56" s="66"/>
      <c r="AD56" s="66">
        <f>COUNTIF(AD51:AD55,$AE$46)</f>
        <v>0</v>
      </c>
      <c r="AE56" s="66">
        <f>SUM(W56:AD56)</f>
        <v>0</v>
      </c>
      <c r="AF56" s="66"/>
    </row>
    <row r="57" spans="2:32" x14ac:dyDescent="0.25">
      <c r="B57" s="39" t="str">
        <f>IF(C57=0,"茶2無〇","XXXX")</f>
        <v>茶2無〇</v>
      </c>
      <c r="C57" s="5">
        <f t="shared" si="1"/>
        <v>0</v>
      </c>
      <c r="D57" s="39" t="s">
        <v>49</v>
      </c>
      <c r="E57" s="30"/>
      <c r="F57" s="30" t="s">
        <v>7</v>
      </c>
      <c r="G57" s="30"/>
      <c r="H57" s="30" t="s">
        <v>7</v>
      </c>
      <c r="I57" s="30"/>
      <c r="J57" s="30" t="s">
        <v>7</v>
      </c>
      <c r="K57" s="30"/>
      <c r="L57" s="30" t="s">
        <v>7</v>
      </c>
      <c r="M57" s="5"/>
      <c r="N57" s="56" t="s">
        <v>14</v>
      </c>
      <c r="O57" s="57" t="s">
        <v>31</v>
      </c>
      <c r="P57" s="57" t="s">
        <v>31</v>
      </c>
      <c r="Q57" s="57" t="s">
        <v>31</v>
      </c>
      <c r="R57" s="59" t="s">
        <v>31</v>
      </c>
      <c r="S57" s="57" t="s">
        <v>31</v>
      </c>
      <c r="T57" s="57" t="s">
        <v>31</v>
      </c>
      <c r="U57" s="57" t="s">
        <v>31</v>
      </c>
      <c r="V57" s="67" t="s">
        <v>14</v>
      </c>
      <c r="W57" s="66"/>
      <c r="X57" s="66">
        <f>COUNTIF(X51:X55,$AE$46)</f>
        <v>0</v>
      </c>
      <c r="Y57" s="66">
        <f>COUNTIF(Y51:Y55,$AE$46)</f>
        <v>0</v>
      </c>
      <c r="Z57" s="66"/>
      <c r="AA57" s="66"/>
      <c r="AB57" s="66">
        <f>COUNTIF(AB51:AB55,$AE$46)</f>
        <v>0</v>
      </c>
      <c r="AC57" s="66">
        <f>COUNTIF(AC51:AC55,$AE$46)</f>
        <v>0</v>
      </c>
      <c r="AD57" s="66"/>
      <c r="AE57" s="66">
        <f>SUM(W57:AD57)</f>
        <v>0</v>
      </c>
      <c r="AF57" s="66"/>
    </row>
    <row r="58" spans="2:32" x14ac:dyDescent="0.25">
      <c r="E58" s="13">
        <f t="shared" ref="E58:K58" si="3">W45</f>
        <v>0</v>
      </c>
      <c r="F58" s="13">
        <f t="shared" si="3"/>
        <v>0</v>
      </c>
      <c r="G58" s="13">
        <f t="shared" si="3"/>
        <v>0</v>
      </c>
      <c r="H58" s="13">
        <f t="shared" si="3"/>
        <v>0</v>
      </c>
      <c r="I58" s="13">
        <f t="shared" si="3"/>
        <v>0</v>
      </c>
      <c r="J58" s="13">
        <f t="shared" si="3"/>
        <v>0</v>
      </c>
      <c r="K58" s="13">
        <f t="shared" si="3"/>
        <v>0</v>
      </c>
      <c r="L58" s="13">
        <f>AD45</f>
        <v>0</v>
      </c>
      <c r="M58" s="5"/>
      <c r="N58" s="56" t="s">
        <v>14</v>
      </c>
      <c r="O58" s="57" t="s">
        <v>31</v>
      </c>
      <c r="P58" s="57" t="s">
        <v>31</v>
      </c>
      <c r="Q58" s="57" t="s">
        <v>31</v>
      </c>
      <c r="R58" s="57" t="s">
        <v>31</v>
      </c>
      <c r="S58" s="57" t="s">
        <v>31</v>
      </c>
      <c r="T58" s="57" t="s">
        <v>31</v>
      </c>
      <c r="U58" s="57" t="s">
        <v>31</v>
      </c>
      <c r="V58" s="67" t="s">
        <v>14</v>
      </c>
      <c r="W58" s="66">
        <f>COUNTIF(W51:W55,$AE$46)</f>
        <v>0</v>
      </c>
      <c r="X58" s="66"/>
      <c r="Y58" s="66">
        <f>COUNTIF(Y51:Y55,$AE$46)</f>
        <v>0</v>
      </c>
      <c r="Z58" s="66"/>
      <c r="AA58" s="66">
        <f>COUNTIF(AA51:AA55,$AE$46)</f>
        <v>0</v>
      </c>
      <c r="AB58" s="66"/>
      <c r="AC58" s="66">
        <f>COUNTIF(AC51:AC55,$AE$46)</f>
        <v>0</v>
      </c>
      <c r="AD58" s="66"/>
      <c r="AE58" s="66">
        <f>SUM(W58:AD58)</f>
        <v>0</v>
      </c>
      <c r="AF58" s="66"/>
    </row>
    <row r="59" spans="2:32" ht="13.15" thickBot="1" x14ac:dyDescent="0.3">
      <c r="M59" s="5"/>
      <c r="N59" s="68"/>
      <c r="O59" s="69"/>
      <c r="P59" s="69"/>
      <c r="Q59" s="69"/>
      <c r="R59" s="69"/>
      <c r="S59" s="69"/>
      <c r="T59" s="69"/>
      <c r="U59" s="69"/>
      <c r="V59" s="70" t="s">
        <v>52</v>
      </c>
      <c r="W59" s="66"/>
      <c r="X59" s="66">
        <f>COUNTIF(X51:X55,$AE$46)</f>
        <v>0</v>
      </c>
      <c r="Y59" s="66"/>
      <c r="Z59" s="66">
        <f>COUNTIF(Z51:Z55,$AE$46)</f>
        <v>0</v>
      </c>
      <c r="AA59" s="66"/>
      <c r="AB59" s="66">
        <f>COUNTIF(AB51:AB55,$AE$46)</f>
        <v>0</v>
      </c>
      <c r="AC59" s="66"/>
      <c r="AD59" s="66">
        <f>COUNTIF(AD51:AD55,$AE$46)</f>
        <v>0</v>
      </c>
      <c r="AE59" s="66">
        <f t="shared" ref="AE59" si="4">SUM(W59:AD59)</f>
        <v>0</v>
      </c>
      <c r="AF59" s="66"/>
    </row>
    <row r="60" spans="2:32" x14ac:dyDescent="0.25">
      <c r="N60" s="48"/>
      <c r="O60" s="48"/>
      <c r="P60" s="48"/>
      <c r="Q60" s="48"/>
      <c r="R60" s="48"/>
      <c r="S60" s="48"/>
      <c r="T60" s="48"/>
      <c r="U60" s="48"/>
      <c r="V60" s="48"/>
      <c r="W60" s="57"/>
      <c r="X60" s="57"/>
      <c r="Y60" s="57"/>
      <c r="Z60" s="57"/>
      <c r="AA60" s="66"/>
      <c r="AB60" s="66"/>
      <c r="AC60" s="66"/>
      <c r="AD60" s="66"/>
      <c r="AE60" s="66"/>
      <c r="AF60" s="66"/>
    </row>
    <row r="61" spans="2:32" x14ac:dyDescent="0.25">
      <c r="N61" s="48"/>
      <c r="O61" s="48"/>
      <c r="P61" s="48"/>
      <c r="Q61" s="48"/>
      <c r="R61" s="49"/>
      <c r="S61" s="48"/>
      <c r="T61" s="48"/>
      <c r="U61" s="48"/>
      <c r="V61" s="48"/>
      <c r="X61" s="48"/>
      <c r="Y61" s="48"/>
      <c r="Z61" s="48"/>
    </row>
    <row r="62" spans="2:32" hidden="1" x14ac:dyDescent="0.25">
      <c r="N62" s="48"/>
      <c r="O62" s="48"/>
      <c r="P62" s="48"/>
      <c r="Q62" s="48"/>
      <c r="R62" s="49"/>
      <c r="S62" s="48"/>
      <c r="T62" s="48"/>
      <c r="U62" s="48"/>
      <c r="V62" s="48"/>
      <c r="W62" s="48"/>
      <c r="X62" s="48"/>
      <c r="Y62" s="48"/>
      <c r="Z62" s="48"/>
    </row>
    <row r="63" spans="2:32" hidden="1" x14ac:dyDescent="0.25">
      <c r="N63" s="48"/>
      <c r="O63" s="48"/>
      <c r="P63" s="48"/>
      <c r="Q63" s="48"/>
      <c r="R63" s="49"/>
      <c r="S63" s="49"/>
      <c r="T63" s="49"/>
      <c r="U63" s="49"/>
      <c r="V63" s="49"/>
      <c r="W63" s="49"/>
      <c r="X63" s="49"/>
      <c r="Y63" s="49"/>
      <c r="Z63" s="49"/>
    </row>
    <row r="64" spans="2:32" hidden="1" x14ac:dyDescent="0.25">
      <c r="N64" s="48"/>
      <c r="O64" s="48"/>
      <c r="P64" s="48"/>
      <c r="Q64" s="48"/>
      <c r="R64" s="49"/>
      <c r="S64" s="49"/>
      <c r="T64" s="49"/>
      <c r="U64" s="49"/>
      <c r="V64" s="49"/>
      <c r="W64" s="49"/>
      <c r="X64" s="49"/>
      <c r="Y64" s="49"/>
      <c r="Z64" s="49"/>
    </row>
    <row r="65" spans="14:26" hidden="1" x14ac:dyDescent="0.25"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4:26" hidden="1" x14ac:dyDescent="0.25"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4:26" hidden="1" x14ac:dyDescent="0.25">
      <c r="N67" s="50"/>
      <c r="O67" s="58" t="str">
        <f>IF(O51=D41,"X",IF(OR(O51=D42,O51=D44,O51=D46,O51=D48,O51=D50,O51=D52,O51=D54,O51=D56),"□","〇"))</f>
        <v>X</v>
      </c>
      <c r="P67" s="58" t="str">
        <f>IF(O51=D41,"X",IF(OR(O51=D42,O51=D43,O51=D46,O51=D47,O51=D50,O51=D51,O51=D54,O51=D55),"有","無"))</f>
        <v>X</v>
      </c>
      <c r="Q67" s="51"/>
      <c r="R67" s="58" t="str">
        <f>IF(P49=D41,"X",IF(OR(P49=D42,P49=D44,P49=D46,P49=D48,P49=D50,P49=D52,P49=D54,P49=D56),"□","〇"))</f>
        <v>X</v>
      </c>
      <c r="S67" s="58" t="str">
        <f>IF(P49=D41,"X",IF(OR(P49=D42,P49=D43,P49=D46,P49=D47,P49=D50,P49=D51,P49=D54,P49=D55),"有","無"))</f>
        <v>X</v>
      </c>
      <c r="T67" s="51"/>
      <c r="U67" s="58" t="str">
        <f>IF(Q47=D41,"X",IF(OR(Q47=D42,Q47=D44,Q47=D46,Q47=D48,Q47=D50,Q47=D52,Q47=D54,Q47=D56),"□","〇"))</f>
        <v>X</v>
      </c>
      <c r="V67" s="58" t="str">
        <f>IF(Q47=D41,"X",IF(OR(Q47=D42,Q47=D43,Q47=D46,Q47=D47,Q47=D50,Q47=D51,Q47=D54,Q47=D55),"有","無"))</f>
        <v>X</v>
      </c>
      <c r="W67" s="51"/>
      <c r="X67" s="58" t="str">
        <f>IF(R45=D41,"X",IF(OR(R45=D42,R45=D44,R45=D46,R45=D48,R45=D50,R45=D52,R45=D54,R45=D56),"□","〇"))</f>
        <v>X</v>
      </c>
      <c r="Y67" s="58" t="str">
        <f>IF(R45=D41,"X",IF(OR(R45=D42,R45=D43,R45=D46,R45=D47,R45=D50,R45=D51,R45=D54,R45=D55),"有","無"))</f>
        <v>X</v>
      </c>
      <c r="Z67" s="50"/>
    </row>
    <row r="68" spans="14:26" hidden="1" x14ac:dyDescent="0.25">
      <c r="N68" s="50"/>
      <c r="O68" s="58" t="str">
        <f>IF(O51=D41,"X",IF(OR(O51=D42,O51=D43,O51=D44,O51=D45,O51=D50,O51=D51,O51=D52,O51=D53),1,2))</f>
        <v>X</v>
      </c>
      <c r="P68" s="58" t="str">
        <f>IF(O51=D41,"X",IF(OR(O51=D42,O51=D43,O51=D44,O51=D45,O51=D46,O51=D47,O51=D48,O51=D49),"白","茶"))</f>
        <v>X</v>
      </c>
      <c r="Q68" s="51"/>
      <c r="R68" s="58" t="str">
        <f>IF(P49=D41,"X",IF(OR(P49=D42,P49=D43,P49=D44,P49=D45,P49=D50,P49=D51,P49=D52,P49=D53),1,2))</f>
        <v>X</v>
      </c>
      <c r="S68" s="58" t="str">
        <f>IF(P49=D41,"X",IF(OR(P49=D42,P49=D43,P49=D44,P49=D45,P49=D46,P49=D47,P49=D48,P49=D49),"白","茶"))</f>
        <v>X</v>
      </c>
      <c r="T68" s="51"/>
      <c r="U68" s="58" t="str">
        <f>IF(Q47=D41,"X",IF(OR(Q47=D42,Q47=D43,Q47=D44,Q47=D45,Q47=D50,Q47=D51,Q47=D52,Q47=D53),1,2))</f>
        <v>X</v>
      </c>
      <c r="V68" s="58" t="str">
        <f>IF(Q47=D41,"X",IF(OR(Q47=D42,Q47=D43,Q47=D44,Q47=D45,Q47=D46,Q47=D47,Q47=D48,Q47=D49),"白","茶"))</f>
        <v>X</v>
      </c>
      <c r="W68" s="51"/>
      <c r="X68" s="58" t="str">
        <f>IF(R45=D41,"X",IF(OR(R45=D42,R45=D43,R45=D44,R45=D45,R45=D50,R45=D51,R45=D52,R45=D53),1,2))</f>
        <v>X</v>
      </c>
      <c r="Y68" s="58" t="str">
        <f>IF(R45=D41,"X",IF(OR(R45=D42,R45=D43,R45=D44,R45=D45,R45=D46,R45=D47,R45=D48,R45=D49),"白","茶"))</f>
        <v>X</v>
      </c>
      <c r="Z68" s="50"/>
    </row>
    <row r="69" spans="14:26" hidden="1" x14ac:dyDescent="0.25">
      <c r="N69" s="50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0"/>
    </row>
    <row r="70" spans="14:26" hidden="1" x14ac:dyDescent="0.25">
      <c r="N70" s="50"/>
      <c r="O70" s="58" t="str">
        <f>IF(P53=D41,"X",IF(OR(P53=D42,P53=D44,P53=D46,P53=D48,P53=D50,P53=D52,P53=D54,P53=D56),"□","〇"))</f>
        <v>X</v>
      </c>
      <c r="P70" s="58" t="str">
        <f>IF(P53=D41,"X",IF(OR(P53=D42,P53=D43,P53=D46,P53=D47,P53=D50,P53=D51,P53=D54,P53=D55),"有","無"))</f>
        <v>X</v>
      </c>
      <c r="Q70" s="51"/>
      <c r="R70" s="58" t="str">
        <f>IF(Q51=D41,"X",IF(OR(Q51=D42,Q51=D44,Q51=D46,Q51=D48,Q51=D50,Q51=D52,Q51=D54,Q51=D56),"□","〇"))</f>
        <v>X</v>
      </c>
      <c r="S70" s="58" t="str">
        <f>IF(Q51=D41,"X",IF(OR(Q51=D42,Q51=D43,Q51=D46,Q51=D47,Q51=D50,Q51=D51,Q51=D54,Q51=D55),"有","無"))</f>
        <v>X</v>
      </c>
      <c r="T70" s="51"/>
      <c r="U70" s="58" t="str">
        <f>IF(R49=D41,"X",IF(OR(R49=D42,R49=D44,R49=D46,R49=D48,R49=D50,R49=D52,R49=D54,R49=D56),"□","〇"))</f>
        <v>X</v>
      </c>
      <c r="V70" s="58" t="str">
        <f>IF(R49=D41,"X",IF(OR(R49=D42,R49=D43,R49=D46,R49=D47,R49=D50,R49=D51,R49=D54,R49=D55),"有","無"))</f>
        <v>X</v>
      </c>
      <c r="W70" s="51"/>
      <c r="X70" s="58" t="str">
        <f>IF(S47=D41,"X",IF(OR(S47=D42,S47=D44,S47=D46,S47=D48,S47=D50,S47=D52,S47=D54,S47=D56),"□","〇"))</f>
        <v>X</v>
      </c>
      <c r="Y70" s="58" t="str">
        <f>IF(S47=D41,"X",IF(OR(S47=D42,S47=D43,S47=D46,S47=D47,S47=D50,S47=D51,S47=D54,S47=D55),"有","無"))</f>
        <v>X</v>
      </c>
      <c r="Z70" s="50"/>
    </row>
    <row r="71" spans="14:26" hidden="1" x14ac:dyDescent="0.25">
      <c r="N71" s="50"/>
      <c r="O71" s="58" t="str">
        <f>IF(P53=D41,"X",IF(OR(P53=D42,P53=D43,P53=D44,P53=D45,P53=D50,P53=D51,P53=D52,P53=D53),1,2))</f>
        <v>X</v>
      </c>
      <c r="P71" s="58" t="str">
        <f>IF(P53=D41,"X",IF(OR(P53=D42,P53=D43,P53=D44,P53=D45,P53=D46,P53=D47,P53=D48,P53=D49),"白","茶"))</f>
        <v>X</v>
      </c>
      <c r="Q71" s="51"/>
      <c r="R71" s="58" t="str">
        <f>IF(Q51=D41,"X",IF(OR(Q51=D42,Q51=D43,Q51=D44,Q51=D45,Q51=D50,Q51=D51,Q51=D52,Q51=D53),1,2))</f>
        <v>X</v>
      </c>
      <c r="S71" s="58" t="str">
        <f>IF(Q51=D41,"X",IF(OR(Q51=D42,Q51=D43,Q51=D44,Q51=D45,Q51=D46,Q51=D47,Q51=D48,Q51=D49),"白","茶"))</f>
        <v>X</v>
      </c>
      <c r="T71" s="51"/>
      <c r="U71" s="58" t="str">
        <f>IF(R49=D41,"X",IF(OR(R49=D42,R49=D43,R49=D44,R49=D45,R49=D50,R49=D51,R49=D52,R49=D53),1,2))</f>
        <v>X</v>
      </c>
      <c r="V71" s="58" t="str">
        <f>IF(R49=D41,"X",IF(OR(R49=D42,R49=D43,R49=D44,R49=D45,R49=D46,R49=D47,R49=D48,R49=D49),"白","茶"))</f>
        <v>X</v>
      </c>
      <c r="W71" s="51"/>
      <c r="X71" s="58" t="str">
        <f>IF(S47=D41,"X",IF(OR(S47=D42,S47=D43,S47=D44,S47=D45,S47=D50,S47=D51,S47=D52,S47=D53),1,2))</f>
        <v>X</v>
      </c>
      <c r="Y71" s="58" t="str">
        <f>IF(S47=D41,"X",IF(OR(S47=D42,S47=D43,S47=D44,S47=D45,S47=D46,S47=D47,S47=D48,S47=D49),"白","茶"))</f>
        <v>X</v>
      </c>
      <c r="Z71" s="50"/>
    </row>
    <row r="72" spans="14:26" hidden="1" x14ac:dyDescent="0.25">
      <c r="N72" s="50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0"/>
    </row>
    <row r="73" spans="14:26" hidden="1" x14ac:dyDescent="0.25">
      <c r="N73" s="50"/>
      <c r="O73" s="58" t="str">
        <f>IF(Q55=D41,"X",IF(OR(Q55=D42,Q55=D44,Q55=D46,Q55=D48,Q55=D50,Q55=D52,Q55=D54,Q55=D56),"□","〇"))</f>
        <v>X</v>
      </c>
      <c r="P73" s="58" t="str">
        <f>IF(Q55=D41,"X",IF(OR(Q55=D42,Q55=D43,Q55=D46,Q55=D47,Q55=D50,Q55=D51,Q55=D54,Q55=D55),"有","無"))</f>
        <v>X</v>
      </c>
      <c r="Q73" s="51"/>
      <c r="R73" s="58" t="str">
        <f>IF(R53=D41,"X",IF(OR(R53=D42,R53=D44,R53=D46,R53=D48,R53=D50,R53=D52,R53=D54,R53=D56),"□","〇"))</f>
        <v>X</v>
      </c>
      <c r="S73" s="58" t="str">
        <f>IF(R53=D41,"X",IF(OR(R53=D42,R53=D43,R53=D46,R53=D47,R53=D50,R53=D51,R53=D54,R53=D55),"有","無"))</f>
        <v>X</v>
      </c>
      <c r="T73" s="51"/>
      <c r="U73" s="58" t="str">
        <f>IF(S51=D41,"X",IF(OR(S51=D42,S51=D44,S51=D46,S51=D48,S51=D50,S51=D52,S51=D54,S51=D56),"□","〇"))</f>
        <v>X</v>
      </c>
      <c r="V73" s="58" t="str">
        <f>IF(S51=D41,"X",IF(OR(S51=D42,S51=D43,S51=D46,S51=D47,S51=D50,S51=D51,S51=D54,S51=D55),"有","無"))</f>
        <v>X</v>
      </c>
      <c r="W73" s="51"/>
      <c r="X73" s="58" t="str">
        <f>IF(T49=D41,"X",IF(OR(T49=D42,T49=D44,T49=D46,T49=D48,T49=D50,T49=D52,T49=D54,T49=D56),"□","〇"))</f>
        <v>X</v>
      </c>
      <c r="Y73" s="58" t="str">
        <f>IF(T49=D41,"X",IF(OR(T49=D42,T49=D43,T49=D46,T49=D47,T49=D50,T49=D51,T49=D54,T49=D55),"有","無"))</f>
        <v>X</v>
      </c>
      <c r="Z73" s="50"/>
    </row>
    <row r="74" spans="14:26" hidden="1" x14ac:dyDescent="0.25">
      <c r="N74" s="50"/>
      <c r="O74" s="58" t="str">
        <f>IF(Q55=D41,"X",IF(OR(Q55=D42,Q55=D43,Q55=D44,Q55=D45,Q55=D50,Q55=D51,Q55=D52,Q55=D53),1,2))</f>
        <v>X</v>
      </c>
      <c r="P74" s="58" t="str">
        <f>IF(Q55=D41,"X",IF(OR(Q55=D42,Q55=D43,Q55=D44,Q55=D45,Q55=D46,Q55=D47,Q55=D48,Q55=D49),"白","茶"))</f>
        <v>X</v>
      </c>
      <c r="Q74" s="51"/>
      <c r="R74" s="58" t="str">
        <f>IF(R53=D41,"X",IF(OR(R53=D42,R53=D43,R53=D44,R53=D45,R53=D50,R53=D51,R53=D52,R53=D53),1,2))</f>
        <v>X</v>
      </c>
      <c r="S74" s="58" t="str">
        <f>IF(R53=D41,"X",IF(OR(R53=D42,R53=D43,R53=D44,R53=D45,R53=D46,R53=D47,R53=D48,R53=D49),"白","茶"))</f>
        <v>X</v>
      </c>
      <c r="T74" s="51"/>
      <c r="U74" s="58" t="str">
        <f>IF(S51=D41,"X",IF(OR(S51=D42,S51=D43,S51=D44,S51=D45,S51=D50,S51=D51,S51=D52,S51=D53),1,2))</f>
        <v>X</v>
      </c>
      <c r="V74" s="58" t="str">
        <f>IF(S51=D41,"X",IF(OR(S51=D42,S51=D43,S51=D44,S51=D45,S51=D46,S51=D47,S51=D48,S51=D49),"白","茶"))</f>
        <v>X</v>
      </c>
      <c r="W74" s="51"/>
      <c r="X74" s="58" t="str">
        <f>IF(T49=D41,"X",IF(OR(T49=D42,T49=D43,T49=D44,T49=D45,T49=D50,T49=D51,T49=D52,T49=D53),1,2))</f>
        <v>X</v>
      </c>
      <c r="Y74" s="58" t="str">
        <f>IF(T49=D41,"X",IF(OR(T49=D42,T49=D43,T49=D44,T49=D45,T49=D46,T49=D47,T49=D48,T49=D49),"白","茶"))</f>
        <v>X</v>
      </c>
      <c r="Z74" s="50"/>
    </row>
    <row r="75" spans="14:26" hidden="1" x14ac:dyDescent="0.25">
      <c r="N75" s="50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0"/>
    </row>
    <row r="76" spans="14:26" hidden="1" x14ac:dyDescent="0.25">
      <c r="N76" s="50"/>
      <c r="O76" s="58" t="str">
        <f>IF(R57=D41,"X",IF(OR(R57=D42,R57=D44,R57=D46,R57=D48,R57=D50,R57=D52,R57=D54,R57=D56),"□","〇"))</f>
        <v>X</v>
      </c>
      <c r="P76" s="58" t="str">
        <f>IF(R57=D41,"X",IF(OR(R57=D42,R57=D43,R57=D46,R57=D47,R57=D50,R57=D51,R57=D54,R57=D55),"有","無"))</f>
        <v>X</v>
      </c>
      <c r="Q76" s="51"/>
      <c r="R76" s="58" t="str">
        <f>IF(S55=D41,"X",IF(OR(S55=D42,S55=D44,S55=D46,S55=D48,S55=D50,S55=D52,S55=D54,S55=D56),"□","〇"))</f>
        <v>X</v>
      </c>
      <c r="S76" s="58" t="str">
        <f>IF(S55=D41,"X",IF(OR(S55=D42,S55=D43,S55=D46,S55=D47,S55=D50,S55=D51,S55=D54,S55=D55),"有","無"))</f>
        <v>X</v>
      </c>
      <c r="T76" s="51"/>
      <c r="U76" s="58" t="str">
        <f>IF(T53=D41,"X",IF(OR(T53=D42,T53=D44,T53=D46,T53=D48,T53=D50,T53=D52,T53=D54,T53=D56),"□","〇"))</f>
        <v>X</v>
      </c>
      <c r="V76" s="58" t="str">
        <f>IF(T53=D41,"X",IF(OR(T53=D42,T53=D43,T53=D46,T53=D47,T53=D50,T53=D51,T53=D54,T53=D55),"有","無"))</f>
        <v>X</v>
      </c>
      <c r="W76" s="51"/>
      <c r="X76" s="58" t="str">
        <f>IF(U51=D41,"X",IF(OR(U51=D42,U51=D44,U51=D46,U51=D48,U51=D50,U51=D52,U51=D54,U51=D56),"□","〇"))</f>
        <v>X</v>
      </c>
      <c r="Y76" s="58" t="str">
        <f>IF(U51=D41,"X",IF(OR(U51=D42,U51=D43,U51=D46,U51=D47,U51=D50,U51=D51,U51=D54,U51=D55),"有","無"))</f>
        <v>X</v>
      </c>
      <c r="Z76" s="50"/>
    </row>
    <row r="77" spans="14:26" hidden="1" x14ac:dyDescent="0.25">
      <c r="N77" s="50"/>
      <c r="O77" s="58" t="str">
        <f>IF(R57=D41,"X",IF(OR(R57=D42,R57=D43,R57=D44,R57=D45,R57=D50,R57=D51,R57=D52,R57=D53),1,2))</f>
        <v>X</v>
      </c>
      <c r="P77" s="58" t="str">
        <f>IF(R57=D41,"X",IF(OR(R57=D42,R57=D43,R57=D44,R57=D45,R57=D46,R57=D47,R57=D48,R57=D49),"白","茶"))</f>
        <v>X</v>
      </c>
      <c r="Q77" s="51"/>
      <c r="R77" s="58" t="str">
        <f>IF(S55=D41,"X",IF(OR(S55=D42,S55=D43,S55=D44,S55=D45,S55=D50,S55=D51,S55=D52,S55=D53),1,2))</f>
        <v>X</v>
      </c>
      <c r="S77" s="58" t="str">
        <f>IF(S55=D41,"X",IF(OR(S55=D42,S55=D43,S55=D44,S55=D45,S55=D46,S55=D47,S55=D48,S55=D49),"白","茶"))</f>
        <v>X</v>
      </c>
      <c r="T77" s="51"/>
      <c r="U77" s="58" t="str">
        <f>IF(T53=D41,"X",IF(OR(T53=D42,T53=D43,T53=D44,T53=D45,T53=D50,T53=D51,T53=D52,T53=D53),1,2))</f>
        <v>X</v>
      </c>
      <c r="V77" s="58" t="str">
        <f>IF(T53=D41,"X",IF(OR(T53=D42,T53=D43,T53=D44,T53=D45,T53=D46,T53=D47,T53=D48,T53=D49),"白","茶"))</f>
        <v>X</v>
      </c>
      <c r="W77" s="51"/>
      <c r="X77" s="58" t="str">
        <f>IF(U51=D41,"X",IF(OR(U51=D42,U51=D43,U51=D44,U51=D45,U51=D50,U51=D51,U51=D52,U51=D53),1,2))</f>
        <v>X</v>
      </c>
      <c r="Y77" s="58" t="str">
        <f>IF(U51=D41,"X",IF(OR(U51=D42,U51=D43,U51=D44,U51=D45,U51=D46,U51=D47,U51=D48,U51=D49),"白","茶"))</f>
        <v>X</v>
      </c>
      <c r="Z77" s="50"/>
    </row>
    <row r="78" spans="14:26" hidden="1" x14ac:dyDescent="0.25"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4:26" hidden="1" x14ac:dyDescent="0.25"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4:26" hidden="1" x14ac:dyDescent="0.25"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4:26" hidden="1" x14ac:dyDescent="0.25"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4:26" hidden="1" x14ac:dyDescent="0.25"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4:26" hidden="1" x14ac:dyDescent="0.25"/>
    <row r="84" spans="14:26" hidden="1" x14ac:dyDescent="0.25"/>
  </sheetData>
  <phoneticPr fontId="1"/>
  <conditionalFormatting sqref="O67">
    <cfRule type="expression" dxfId="334" priority="71">
      <formula>"1=IF(($J$24=3),1,0)"</formula>
    </cfRule>
  </conditionalFormatting>
  <conditionalFormatting sqref="X23:AH26">
    <cfRule type="cellIs" dxfId="333" priority="70" operator="equal">
      <formula>3</formula>
    </cfRule>
  </conditionalFormatting>
  <conditionalFormatting sqref="Q11:T21">
    <cfRule type="cellIs" dxfId="332" priority="69" operator="equal">
      <formula>3</formula>
    </cfRule>
  </conditionalFormatting>
  <conditionalFormatting sqref="AK6:AL9">
    <cfRule type="cellIs" dxfId="331" priority="68" operator="equal">
      <formula>3</formula>
    </cfRule>
  </conditionalFormatting>
  <conditionalFormatting sqref="AK22:AN24">
    <cfRule type="cellIs" dxfId="330" priority="67" operator="equal">
      <formula>3</formula>
    </cfRule>
  </conditionalFormatting>
  <conditionalFormatting sqref="C4">
    <cfRule type="cellIs" dxfId="329" priority="66" operator="equal">
      <formula>3</formula>
    </cfRule>
  </conditionalFormatting>
  <conditionalFormatting sqref="W45:AD45">
    <cfRule type="cellIs" dxfId="328" priority="65" operator="greaterThan">
      <formula>0.5</formula>
    </cfRule>
  </conditionalFormatting>
  <conditionalFormatting sqref="E42:L57">
    <cfRule type="cellIs" dxfId="327" priority="64" operator="equal">
      <formula>0</formula>
    </cfRule>
  </conditionalFormatting>
  <conditionalFormatting sqref="N66:Z78 R45 Q47 S47 O51 P49 R49 T49 P53 Q51 S51 U51 Q55 R53 T53 R57 S55">
    <cfRule type="cellIs" dxfId="326" priority="63" operator="equal">
      <formula>"X"</formula>
    </cfRule>
  </conditionalFormatting>
  <conditionalFormatting sqref="P68 S68 V68 Y68 Y71 V71 S71 P71 P74 S74 V74 Y74 Y77 V77 S77 P77">
    <cfRule type="cellIs" dxfId="325" priority="62" operator="equal">
      <formula>"茶"</formula>
    </cfRule>
  </conditionalFormatting>
  <conditionalFormatting sqref="P67 S67 V67 Y67 Y70 V70 S70 P70 P73 P76 S73 S76 V73 V76 Y73 Y76">
    <cfRule type="cellIs" dxfId="324" priority="60" operator="equal">
      <formula>"無"</formula>
    </cfRule>
    <cfRule type="cellIs" dxfId="323" priority="61" operator="equal">
      <formula>"有"</formula>
    </cfRule>
  </conditionalFormatting>
  <conditionalFormatting sqref="X68 U68 R68 O68 X71 U71 R71 O71 O74 R74 U74 X74 X77 U77 R77 O77">
    <cfRule type="cellIs" dxfId="322" priority="58" operator="equal">
      <formula>2</formula>
    </cfRule>
    <cfRule type="cellIs" dxfId="321" priority="59" operator="equal">
      <formula>1</formula>
    </cfRule>
  </conditionalFormatting>
  <conditionalFormatting sqref="X76 X73 X70 X67 U67 U70 U73 U76 R76 R70 R67 O67 O70 O73 O76">
    <cfRule type="cellIs" dxfId="320" priority="57" operator="equal">
      <formula>"□"</formula>
    </cfRule>
  </conditionalFormatting>
  <conditionalFormatting sqref="X76 X73 X70 X67 U67 U70 U73 U76 R76 R70 R67 O67 O70 O73 O76 R73">
    <cfRule type="cellIs" dxfId="319" priority="56" operator="equal">
      <formula>"〇"</formula>
    </cfRule>
  </conditionalFormatting>
  <conditionalFormatting sqref="D42:L42">
    <cfRule type="expression" dxfId="318" priority="55">
      <formula>$C$42&gt;0</formula>
    </cfRule>
  </conditionalFormatting>
  <conditionalFormatting sqref="D43:L43">
    <cfRule type="expression" dxfId="317" priority="54">
      <formula>$C$43&gt;0</formula>
    </cfRule>
  </conditionalFormatting>
  <conditionalFormatting sqref="D44:L44">
    <cfRule type="expression" dxfId="316" priority="53">
      <formula>$C$44&gt;0</formula>
    </cfRule>
  </conditionalFormatting>
  <conditionalFormatting sqref="D45:L45">
    <cfRule type="expression" dxfId="315" priority="52">
      <formula>$C$45&gt;0</formula>
    </cfRule>
  </conditionalFormatting>
  <conditionalFormatting sqref="D46:L46">
    <cfRule type="expression" dxfId="314" priority="51">
      <formula>$C$46&gt;0</formula>
    </cfRule>
  </conditionalFormatting>
  <conditionalFormatting sqref="D47:L47">
    <cfRule type="expression" dxfId="313" priority="50">
      <formula>$C$47&gt;0</formula>
    </cfRule>
  </conditionalFormatting>
  <conditionalFormatting sqref="D48:L48">
    <cfRule type="expression" dxfId="312" priority="49">
      <formula>$C$48&gt;0</formula>
    </cfRule>
  </conditionalFormatting>
  <conditionalFormatting sqref="D49:L49">
    <cfRule type="expression" dxfId="311" priority="48">
      <formula>$C$49&gt;0</formula>
    </cfRule>
  </conditionalFormatting>
  <conditionalFormatting sqref="D50:L50">
    <cfRule type="expression" dxfId="310" priority="47">
      <formula>$C$50&gt;0</formula>
    </cfRule>
  </conditionalFormatting>
  <conditionalFormatting sqref="D51:L51">
    <cfRule type="expression" dxfId="309" priority="46">
      <formula>$C$51&gt;0</formula>
    </cfRule>
  </conditionalFormatting>
  <conditionalFormatting sqref="D52:L52">
    <cfRule type="expression" dxfId="308" priority="45">
      <formula>$C$52&gt;0</formula>
    </cfRule>
  </conditionalFormatting>
  <conditionalFormatting sqref="D53:L53">
    <cfRule type="expression" dxfId="307" priority="44">
      <formula>$C$53&gt;0</formula>
    </cfRule>
  </conditionalFormatting>
  <conditionalFormatting sqref="D54:L54">
    <cfRule type="expression" dxfId="306" priority="43">
      <formula>$C$54&gt;0</formula>
    </cfRule>
  </conditionalFormatting>
  <conditionalFormatting sqref="D55:L55">
    <cfRule type="expression" dxfId="305" priority="42">
      <formula>$C$55&gt;0</formula>
    </cfRule>
  </conditionalFormatting>
  <conditionalFormatting sqref="D56:L56">
    <cfRule type="expression" dxfId="304" priority="41">
      <formula>$C$56&gt;0</formula>
    </cfRule>
  </conditionalFormatting>
  <conditionalFormatting sqref="D57:L57">
    <cfRule type="expression" dxfId="303" priority="40">
      <formula>$C$57&gt;0</formula>
    </cfRule>
  </conditionalFormatting>
  <conditionalFormatting sqref="E7:L16">
    <cfRule type="cellIs" dxfId="302" priority="39" operator="equal">
      <formula>3</formula>
    </cfRule>
  </conditionalFormatting>
  <conditionalFormatting sqref="R45 Q47 S47 O51 P49 R49 T49 P53 Q51 S51 U51 Q55 R53 T53 R57 S55">
    <cfRule type="cellIs" dxfId="301" priority="38" operator="between">
      <formula>9</formula>
      <formula>16</formula>
    </cfRule>
  </conditionalFormatting>
  <conditionalFormatting sqref="B42">
    <cfRule type="expression" dxfId="300" priority="37">
      <formula>$C$42&gt;0</formula>
    </cfRule>
  </conditionalFormatting>
  <conditionalFormatting sqref="B43">
    <cfRule type="expression" dxfId="299" priority="36">
      <formula>$C$43&gt;0</formula>
    </cfRule>
  </conditionalFormatting>
  <conditionalFormatting sqref="B44">
    <cfRule type="expression" dxfId="298" priority="35">
      <formula>$C$44&gt;0</formula>
    </cfRule>
  </conditionalFormatting>
  <conditionalFormatting sqref="B45">
    <cfRule type="expression" dxfId="297" priority="34">
      <formula>$C$45&gt;0</formula>
    </cfRule>
  </conditionalFormatting>
  <conditionalFormatting sqref="B46">
    <cfRule type="expression" dxfId="296" priority="33">
      <formula>$C$46&gt;0</formula>
    </cfRule>
  </conditionalFormatting>
  <conditionalFormatting sqref="B47">
    <cfRule type="expression" dxfId="295" priority="32">
      <formula>$C$47&gt;0</formula>
    </cfRule>
  </conditionalFormatting>
  <conditionalFormatting sqref="B48">
    <cfRule type="expression" dxfId="294" priority="31">
      <formula>$C$48&gt;0</formula>
    </cfRule>
  </conditionalFormatting>
  <conditionalFormatting sqref="B49">
    <cfRule type="expression" dxfId="293" priority="30">
      <formula>$C$49&gt;0</formula>
    </cfRule>
  </conditionalFormatting>
  <conditionalFormatting sqref="B50">
    <cfRule type="expression" dxfId="292" priority="29">
      <formula>$C$50&gt;0</formula>
    </cfRule>
  </conditionalFormatting>
  <conditionalFormatting sqref="B51">
    <cfRule type="expression" dxfId="291" priority="28">
      <formula>$C$51&gt;0</formula>
    </cfRule>
  </conditionalFormatting>
  <conditionalFormatting sqref="B52">
    <cfRule type="expression" dxfId="290" priority="27">
      <formula>$C$52&gt;0</formula>
    </cfRule>
  </conditionalFormatting>
  <conditionalFormatting sqref="B53">
    <cfRule type="expression" dxfId="289" priority="26">
      <formula>$C$53&gt;0</formula>
    </cfRule>
  </conditionalFormatting>
  <conditionalFormatting sqref="B54">
    <cfRule type="expression" dxfId="288" priority="25">
      <formula>$C$54&gt;0</formula>
    </cfRule>
  </conditionalFormatting>
  <conditionalFormatting sqref="B55">
    <cfRule type="expression" dxfId="287" priority="24">
      <formula>$C$55&gt;0</formula>
    </cfRule>
  </conditionalFormatting>
  <conditionalFormatting sqref="B56">
    <cfRule type="expression" dxfId="286" priority="23">
      <formula>$C$56&gt;0</formula>
    </cfRule>
  </conditionalFormatting>
  <conditionalFormatting sqref="B57">
    <cfRule type="expression" dxfId="285" priority="22">
      <formula>$C$57&gt;0</formula>
    </cfRule>
  </conditionalFormatting>
  <conditionalFormatting sqref="W48:AD55">
    <cfRule type="cellIs" dxfId="284" priority="21" operator="equal">
      <formula>"XXXX"</formula>
    </cfRule>
  </conditionalFormatting>
  <conditionalFormatting sqref="W46:AD46">
    <cfRule type="cellIs" dxfId="283" priority="20" operator="equal">
      <formula>1</formula>
    </cfRule>
  </conditionalFormatting>
  <conditionalFormatting sqref="R45 R57 R53 R49">
    <cfRule type="expression" dxfId="282" priority="19">
      <formula>COUNTIF($E$16:$L$16,$C$4)&gt;0</formula>
    </cfRule>
  </conditionalFormatting>
  <conditionalFormatting sqref="U51 S51 Q51 O51">
    <cfRule type="expression" dxfId="281" priority="18">
      <formula>COUNTIF($E$15:$L$15,$C$4)&gt;0</formula>
    </cfRule>
  </conditionalFormatting>
  <conditionalFormatting sqref="O51 P49 Q47 R45">
    <cfRule type="expression" dxfId="280" priority="17">
      <formula>COUNTIF($E$7:$L$7,$C$4)&gt;0</formula>
    </cfRule>
  </conditionalFormatting>
  <conditionalFormatting sqref="P53 Q51 R49 S47">
    <cfRule type="expression" dxfId="279" priority="16">
      <formula>COUNTIF($E$8:$L$8,$C$4)&gt;0</formula>
    </cfRule>
  </conditionalFormatting>
  <conditionalFormatting sqref="Q55 R53 S51 T49">
    <cfRule type="expression" dxfId="278" priority="15">
      <formula>COUNTIF($E$9:$L$9,$C$4)&gt;0</formula>
    </cfRule>
  </conditionalFormatting>
  <conditionalFormatting sqref="R57 S55 T53 U51">
    <cfRule type="expression" dxfId="277" priority="14">
      <formula>COUNTIF($E$10:$L$10,$C$4)&gt;0</formula>
    </cfRule>
  </conditionalFormatting>
  <conditionalFormatting sqref="O51 P53 Q55 R57">
    <cfRule type="expression" dxfId="276" priority="13">
      <formula>COUNTIF($E$11:$L$11,$C$4)&gt;0</formula>
    </cfRule>
  </conditionalFormatting>
  <conditionalFormatting sqref="P49 Q51 R53 S55">
    <cfRule type="expression" dxfId="275" priority="12">
      <formula>COUNTIF($E$12:$L$12,$C$4)&gt;0</formula>
    </cfRule>
  </conditionalFormatting>
  <conditionalFormatting sqref="Q47 R49 S51 T53">
    <cfRule type="expression" dxfId="274" priority="11">
      <formula>COUNTIF($E$13:$L$13,$C$4)&gt;0</formula>
    </cfRule>
  </conditionalFormatting>
  <conditionalFormatting sqref="R45 S47 T49 U51">
    <cfRule type="expression" dxfId="273" priority="10">
      <formula>COUNTIF($E$14:$L$14,$C$4)&gt;0</formula>
    </cfRule>
  </conditionalFormatting>
  <conditionalFormatting sqref="W55:AD55">
    <cfRule type="expression" dxfId="272" priority="9">
      <formula>$W$45=1</formula>
    </cfRule>
  </conditionalFormatting>
  <conditionalFormatting sqref="W51:AD51">
    <cfRule type="expression" dxfId="271" priority="8">
      <formula>$X$45=1</formula>
    </cfRule>
  </conditionalFormatting>
  <conditionalFormatting sqref="Z51 X51 X55 Z55 AB51 AB55 AD51 AD55">
    <cfRule type="expression" dxfId="270" priority="7">
      <formula>$Y$45=1</formula>
    </cfRule>
  </conditionalFormatting>
  <conditionalFormatting sqref="W51 W55 Y51 Y55 AA51 AA55 AC51 AC55">
    <cfRule type="expression" dxfId="269" priority="6">
      <formula>$Z$45=1</formula>
    </cfRule>
  </conditionalFormatting>
  <conditionalFormatting sqref="X51:Y51 X55:Y55 AB51:AC51 AB55:AC55">
    <cfRule type="expression" dxfId="268" priority="5">
      <formula>"$AA$45=1"</formula>
    </cfRule>
  </conditionalFormatting>
  <conditionalFormatting sqref="AD55 AD51 Z51:AA51 Z55:AA55 W51 W55">
    <cfRule type="expression" dxfId="267" priority="4">
      <formula>$AB$45=1</formula>
    </cfRule>
  </conditionalFormatting>
  <conditionalFormatting sqref="W51:Z51 W55:Z55">
    <cfRule type="expression" dxfId="266" priority="3">
      <formula>$AC$45=1</formula>
    </cfRule>
  </conditionalFormatting>
  <conditionalFormatting sqref="AA51:AD51 AA55:AD55">
    <cfRule type="expression" dxfId="265" priority="2">
      <formula>$AD$45=1</formula>
    </cfRule>
  </conditionalFormatting>
  <conditionalFormatting sqref="X51:Y51 X55:Y55 AB51:AC51 AB55:AC55">
    <cfRule type="expression" dxfId="264" priority="1">
      <formula>$AA$45=1</formula>
    </cfRule>
  </conditionalFormatting>
  <dataValidations count="1">
    <dataValidation type="list" allowBlank="1" sqref="R45 Q47 S47 P49 O51 R49 T49 Q51 P53 S51 U51 R53 Q55 T53 S55 R57">
      <formula1>$B$41:$B$57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opLeftCell="N42" zoomScale="70" zoomScaleNormal="70" workbookViewId="0">
      <selection activeCell="O45" sqref="O45:U57"/>
    </sheetView>
  </sheetViews>
  <sheetFormatPr defaultRowHeight="12.75" x14ac:dyDescent="0.25"/>
  <cols>
    <col min="1" max="1" width="9.06640625" style="13" hidden="1" customWidth="1"/>
    <col min="2" max="2" width="8.796875" style="13" hidden="1" customWidth="1"/>
    <col min="3" max="3" width="6.19921875" style="13" hidden="1" customWidth="1"/>
    <col min="4" max="4" width="9.796875" style="13" hidden="1" customWidth="1"/>
    <col min="5" max="13" width="6.19921875" style="13" hidden="1" customWidth="1"/>
    <col min="14" max="21" width="7.53125" style="13" customWidth="1"/>
    <col min="22" max="34" width="8.1328125" style="13" customWidth="1"/>
    <col min="35" max="40" width="4.265625" style="13" customWidth="1"/>
    <col min="41" max="41" width="4.6640625" style="13" customWidth="1"/>
    <col min="42" max="43" width="9.06640625" style="13" customWidth="1"/>
    <col min="44" max="16384" width="9.06640625" style="13"/>
  </cols>
  <sheetData>
    <row r="1" spans="1:38" s="5" customFormat="1" hidden="1" x14ac:dyDescent="0.25"/>
    <row r="2" spans="1:38" s="5" customFormat="1" ht="13.15" hidden="1" thickBot="1" x14ac:dyDescent="0.3"/>
    <row r="3" spans="1:38" s="5" customFormat="1" hidden="1" x14ac:dyDescent="0.25">
      <c r="A3" s="6"/>
      <c r="B3" s="6"/>
      <c r="C3" s="7" t="s">
        <v>6</v>
      </c>
      <c r="D3" s="6"/>
    </row>
    <row r="4" spans="1:38" s="5" customFormat="1" ht="13.15" hidden="1" thickBot="1" x14ac:dyDescent="0.3">
      <c r="C4" s="10">
        <v>3</v>
      </c>
    </row>
    <row r="5" spans="1:38" s="5" customFormat="1" hidden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U5" s="6"/>
      <c r="V5" s="6"/>
      <c r="AJ5" s="5" t="s">
        <v>26</v>
      </c>
      <c r="AK5" s="5">
        <f>SUM(AG28,AD28,AA28,X28)</f>
        <v>4</v>
      </c>
    </row>
    <row r="6" spans="1:38" s="5" customFormat="1" hidden="1" x14ac:dyDescent="0.25">
      <c r="M6" s="6" t="s">
        <v>27</v>
      </c>
      <c r="AI6" s="12" t="s">
        <v>2</v>
      </c>
      <c r="AJ6" s="12" t="s">
        <v>3</v>
      </c>
      <c r="AK6" s="13">
        <f t="shared" ref="AK6:AL9" si="0">SUM(X29,AA29,AD29,AG29)</f>
        <v>0</v>
      </c>
      <c r="AL6" s="13">
        <f t="shared" si="0"/>
        <v>0</v>
      </c>
    </row>
    <row r="7" spans="1:38" s="5" customFormat="1" hidden="1" x14ac:dyDescent="0.25">
      <c r="D7" s="42" t="s">
        <v>15</v>
      </c>
      <c r="E7" s="6">
        <f>IF(M7=0,"X",Q11)</f>
        <v>0</v>
      </c>
      <c r="F7" s="6">
        <f>IF(M7=0,"X",Q12)</f>
        <v>0</v>
      </c>
      <c r="G7" s="6">
        <f>IF(M7=0,"X",R11)</f>
        <v>0</v>
      </c>
      <c r="H7" s="6">
        <f>IF(M7=0,"X",R12)</f>
        <v>0</v>
      </c>
      <c r="I7" s="6">
        <f>IF(M7=0,"X",S11)</f>
        <v>0</v>
      </c>
      <c r="J7" s="6">
        <f>IF(M7=0,"X",S12)</f>
        <v>0</v>
      </c>
      <c r="K7" s="6">
        <f>IF(M7=0,"X",T11)</f>
        <v>0</v>
      </c>
      <c r="L7" s="6">
        <f>IF(M7=0,"X",T12)</f>
        <v>0</v>
      </c>
      <c r="M7" s="6">
        <f>U11</f>
        <v>4</v>
      </c>
      <c r="AI7" s="12" t="s">
        <v>1</v>
      </c>
      <c r="AJ7" s="12" t="s">
        <v>4</v>
      </c>
      <c r="AK7" s="13">
        <f t="shared" si="0"/>
        <v>0</v>
      </c>
      <c r="AL7" s="13">
        <f t="shared" si="0"/>
        <v>0</v>
      </c>
    </row>
    <row r="8" spans="1:38" s="5" customFormat="1" hidden="1" x14ac:dyDescent="0.25">
      <c r="D8" s="42" t="s">
        <v>16</v>
      </c>
      <c r="E8" s="6">
        <f>IF(M8=0,"X",Q14)</f>
        <v>0</v>
      </c>
      <c r="F8" s="6">
        <f>IF(M8=0,"X",Q15)</f>
        <v>0</v>
      </c>
      <c r="G8" s="6">
        <f>IF(M8=0,"X",R14)</f>
        <v>0</v>
      </c>
      <c r="H8" s="6">
        <f>IF(M8=0,"X",R15)</f>
        <v>0</v>
      </c>
      <c r="I8" s="6">
        <f>IF(M8=0,"X",S14)</f>
        <v>0</v>
      </c>
      <c r="J8" s="6">
        <f>IF(M8=0,"X",S15)</f>
        <v>0</v>
      </c>
      <c r="K8" s="6">
        <f>IF(M8=0,"X",T14)</f>
        <v>0</v>
      </c>
      <c r="L8" s="6">
        <f>IF(M8=0,"X",T15)</f>
        <v>0</v>
      </c>
      <c r="M8" s="6">
        <f>U14</f>
        <v>4</v>
      </c>
      <c r="N8" s="12"/>
      <c r="O8" s="12"/>
      <c r="P8" s="12"/>
      <c r="Q8" s="12" t="s">
        <v>2</v>
      </c>
      <c r="R8" s="12" t="s">
        <v>3</v>
      </c>
      <c r="S8" s="12">
        <v>1</v>
      </c>
      <c r="T8" s="12" t="s">
        <v>0</v>
      </c>
      <c r="U8" s="12"/>
      <c r="V8" s="12"/>
      <c r="AI8" s="12">
        <v>1</v>
      </c>
      <c r="AJ8" s="12" t="s">
        <v>0</v>
      </c>
      <c r="AK8" s="13">
        <f t="shared" si="0"/>
        <v>0</v>
      </c>
      <c r="AL8" s="13">
        <f t="shared" si="0"/>
        <v>0</v>
      </c>
    </row>
    <row r="9" spans="1:38" s="5" customFormat="1" hidden="1" x14ac:dyDescent="0.25">
      <c r="D9" s="42" t="s">
        <v>17</v>
      </c>
      <c r="E9" s="6">
        <f>IF(M9=0,"X",Q17)</f>
        <v>0</v>
      </c>
      <c r="F9" s="6">
        <f>IF(M9=0,"X",Q18)</f>
        <v>0</v>
      </c>
      <c r="G9" s="6">
        <f>IF(M9=0,"X",R17)</f>
        <v>0</v>
      </c>
      <c r="H9" s="6">
        <f>IF(M9=0,"X",R18)</f>
        <v>0</v>
      </c>
      <c r="I9" s="6">
        <f>IF(M9=0,"X",S17)</f>
        <v>0</v>
      </c>
      <c r="J9" s="6">
        <f>IF(M9=0,"X",S18)</f>
        <v>0</v>
      </c>
      <c r="K9" s="6">
        <f>IF(M9=0,"X",T17)</f>
        <v>0</v>
      </c>
      <c r="L9" s="6">
        <f>IF(M9=0,"X",T18)</f>
        <v>0</v>
      </c>
      <c r="M9" s="6">
        <f>U17</f>
        <v>4</v>
      </c>
      <c r="N9" s="12"/>
      <c r="O9" s="12"/>
      <c r="P9" s="12"/>
      <c r="Q9" s="12" t="s">
        <v>1</v>
      </c>
      <c r="R9" s="12" t="s">
        <v>4</v>
      </c>
      <c r="S9" s="12">
        <v>2</v>
      </c>
      <c r="T9" s="12" t="s">
        <v>5</v>
      </c>
      <c r="U9" s="12" t="s">
        <v>25</v>
      </c>
      <c r="V9" s="12"/>
      <c r="AI9" s="12">
        <v>2</v>
      </c>
      <c r="AJ9" s="12" t="s">
        <v>5</v>
      </c>
      <c r="AK9" s="13">
        <f t="shared" si="0"/>
        <v>0</v>
      </c>
      <c r="AL9" s="13">
        <f t="shared" si="0"/>
        <v>0</v>
      </c>
    </row>
    <row r="10" spans="1:38" s="5" customFormat="1" hidden="1" x14ac:dyDescent="0.25">
      <c r="D10" s="42" t="s">
        <v>18</v>
      </c>
      <c r="E10" s="6">
        <f>IF(M10=0,"X",Q20)</f>
        <v>0</v>
      </c>
      <c r="F10" s="6">
        <f>IF(M10=0,"X",Q21)</f>
        <v>0</v>
      </c>
      <c r="G10" s="6">
        <f>IF(M10=0,"X",R20)</f>
        <v>0</v>
      </c>
      <c r="H10" s="6">
        <f>IF(M10=0,"X",R21)</f>
        <v>0</v>
      </c>
      <c r="I10" s="6">
        <f>IF(M10=0,"X",S20)</f>
        <v>0</v>
      </c>
      <c r="J10" s="6">
        <f>IF(M10=0,"X",S21)</f>
        <v>0</v>
      </c>
      <c r="K10" s="6">
        <f>IF(M10=0,"X",T20)</f>
        <v>0</v>
      </c>
      <c r="L10" s="6">
        <f>IF(M10=0,"X",T21)</f>
        <v>0</v>
      </c>
      <c r="M10" s="6">
        <f>U20</f>
        <v>4</v>
      </c>
    </row>
    <row r="11" spans="1:38" s="5" customFormat="1" hidden="1" x14ac:dyDescent="0.25">
      <c r="D11" s="42" t="s">
        <v>19</v>
      </c>
      <c r="E11" s="6">
        <f>IF(M11=0,"X",X23)</f>
        <v>0</v>
      </c>
      <c r="F11" s="6">
        <f>IF(M11=0,"X",X24)</f>
        <v>0</v>
      </c>
      <c r="G11" s="6">
        <f>IF(M11=0,"X",Y23)</f>
        <v>0</v>
      </c>
      <c r="H11" s="6">
        <f>IF(M11=0,"X",Y24)</f>
        <v>0</v>
      </c>
      <c r="I11" s="6">
        <f>IF(M11=0,"X",X25)</f>
        <v>0</v>
      </c>
      <c r="J11" s="6">
        <f>IF(M11=0,"X",X26)</f>
        <v>0</v>
      </c>
      <c r="K11" s="6">
        <f>IF(M11=0,"X",Y25)</f>
        <v>0</v>
      </c>
      <c r="L11" s="6">
        <f>IF(M11=0,"X",Y26)</f>
        <v>0</v>
      </c>
      <c r="M11" s="6">
        <f>X22</f>
        <v>4</v>
      </c>
      <c r="Q11" s="15">
        <f>COUNTIF(O67:Y67,$Q$8)</f>
        <v>0</v>
      </c>
      <c r="R11" s="15">
        <f>COUNTIF(O67:Y67,$R$8)</f>
        <v>0</v>
      </c>
      <c r="S11" s="15">
        <f>COUNTIF(O68:Y68,S8)</f>
        <v>0</v>
      </c>
      <c r="T11" s="15">
        <f>COUNTIF(O68:Y68,T8)</f>
        <v>0</v>
      </c>
      <c r="U11" s="5">
        <f>COUNTIF(O67:Y68,$D$41)/4</f>
        <v>4</v>
      </c>
    </row>
    <row r="12" spans="1:38" s="5" customFormat="1" hidden="1" x14ac:dyDescent="0.25">
      <c r="D12" s="42" t="s">
        <v>20</v>
      </c>
      <c r="E12" s="6">
        <f>IF(M12=0,"X",AA23)</f>
        <v>0</v>
      </c>
      <c r="F12" s="6">
        <f>IF(M12=0,"X",AA24)</f>
        <v>0</v>
      </c>
      <c r="G12" s="6">
        <f>IF(M12=0,"X",AB23)</f>
        <v>0</v>
      </c>
      <c r="H12" s="6">
        <f>IF(M12=0,"X",AB24)</f>
        <v>0</v>
      </c>
      <c r="I12" s="6">
        <f>IF(M12=0,"X",AA25)</f>
        <v>0</v>
      </c>
      <c r="J12" s="6">
        <f>IF(M12=0,"X",AA26)</f>
        <v>0</v>
      </c>
      <c r="K12" s="6">
        <f>IF(M12=0,"X",AB25)</f>
        <v>0</v>
      </c>
      <c r="L12" s="6">
        <f>IF(M12=0,"X",AB26)</f>
        <v>0</v>
      </c>
      <c r="M12" s="6">
        <f>AA22</f>
        <v>4</v>
      </c>
      <c r="Q12" s="15">
        <f>COUNTIF(O67:Y67,$Q$9)</f>
        <v>0</v>
      </c>
      <c r="R12" s="15">
        <f>COUNTIF(O67:Y67,$R$9)</f>
        <v>0</v>
      </c>
      <c r="S12" s="15">
        <f>COUNTIF(O68:Y68,S9)</f>
        <v>0</v>
      </c>
      <c r="T12" s="15">
        <f>COUNTIF(O68:Y68,T9)</f>
        <v>0</v>
      </c>
    </row>
    <row r="13" spans="1:38" s="5" customFormat="1" hidden="1" x14ac:dyDescent="0.25">
      <c r="D13" s="42" t="s">
        <v>21</v>
      </c>
      <c r="E13" s="6">
        <f>IF(M13=0,"X",AD23)</f>
        <v>0</v>
      </c>
      <c r="F13" s="6">
        <f>IF(M13=0,"X",AD24)</f>
        <v>0</v>
      </c>
      <c r="G13" s="6">
        <f>IF(M13=0,"X",AE23)</f>
        <v>0</v>
      </c>
      <c r="H13" s="6">
        <f>IF(M13=0,"X",AE24)</f>
        <v>0</v>
      </c>
      <c r="I13" s="6">
        <f>IF(M13=0,"X",AD25)</f>
        <v>0</v>
      </c>
      <c r="J13" s="6">
        <f>IF(M13=0,"X",AD26)</f>
        <v>0</v>
      </c>
      <c r="K13" s="6">
        <f>IF(M13=0,"X",AE25)</f>
        <v>0</v>
      </c>
      <c r="L13" s="6">
        <f>IF(M13=0,"X",AE26)</f>
        <v>0</v>
      </c>
      <c r="M13" s="6">
        <f>AD22</f>
        <v>4</v>
      </c>
      <c r="Q13" s="15"/>
      <c r="R13" s="15"/>
      <c r="S13" s="15"/>
      <c r="T13" s="15"/>
    </row>
    <row r="14" spans="1:38" s="5" customFormat="1" hidden="1" x14ac:dyDescent="0.25">
      <c r="D14" s="42" t="s">
        <v>22</v>
      </c>
      <c r="E14" s="6">
        <f>IF(M14=0,"X",AG23)</f>
        <v>0</v>
      </c>
      <c r="F14" s="6">
        <f>IF(M14=0,"X",AG24)</f>
        <v>0</v>
      </c>
      <c r="G14" s="6">
        <f>IF(M14=0,"X",AH23)</f>
        <v>0</v>
      </c>
      <c r="H14" s="6">
        <f>IF(M14=0,"X",AH24)</f>
        <v>0</v>
      </c>
      <c r="I14" s="6">
        <f>IF(M14=0,"X",AG25)</f>
        <v>0</v>
      </c>
      <c r="J14" s="6">
        <f>IF(M14=0,"X",AG26)</f>
        <v>0</v>
      </c>
      <c r="K14" s="6">
        <f>IF(M14=0,"X",AH25)</f>
        <v>0</v>
      </c>
      <c r="L14" s="6">
        <f>IF(M14=0,"X",AH26)</f>
        <v>0</v>
      </c>
      <c r="M14" s="6">
        <f>AG22</f>
        <v>4</v>
      </c>
      <c r="Q14" s="15">
        <f>COUNTIF(O70:Y70,$Q$8)</f>
        <v>0</v>
      </c>
      <c r="R14" s="15">
        <f>COUNTIF(O70:Y70,$R$8)</f>
        <v>0</v>
      </c>
      <c r="S14" s="15">
        <f>COUNTIF(O71:Y71,S8)</f>
        <v>0</v>
      </c>
      <c r="T14" s="15">
        <f>COUNTIF(O71:Y71,T8)</f>
        <v>0</v>
      </c>
      <c r="U14" s="5">
        <f>COUNTIF(O70:Y71,$D$41)/4</f>
        <v>4</v>
      </c>
    </row>
    <row r="15" spans="1:38" s="5" customFormat="1" hidden="1" x14ac:dyDescent="0.25">
      <c r="D15" s="42" t="s">
        <v>24</v>
      </c>
      <c r="E15" s="6">
        <f>IF(M15=0,"X",AK22)</f>
        <v>0</v>
      </c>
      <c r="F15" s="6">
        <f>IF(M15=0,"X",AK23)</f>
        <v>0</v>
      </c>
      <c r="G15" s="6">
        <f>IF(M15=0,"X",AL22)</f>
        <v>0</v>
      </c>
      <c r="H15" s="6">
        <f>IF(M15=0,"X",AL23)</f>
        <v>0</v>
      </c>
      <c r="I15" s="6">
        <f>IF(M15=0,"X",AM22)</f>
        <v>0</v>
      </c>
      <c r="J15" s="6">
        <f>IF(M15=0,"X",AM23)</f>
        <v>0</v>
      </c>
      <c r="K15" s="6">
        <f>IF(M15=0,"X",AN22)</f>
        <v>0</v>
      </c>
      <c r="L15" s="6">
        <f>IF(M15=0,"X",AN23)</f>
        <v>0</v>
      </c>
      <c r="M15" s="6">
        <f>AO22</f>
        <v>4</v>
      </c>
      <c r="Q15" s="15">
        <f>COUNTIF(O70:Y70,$Q$9)</f>
        <v>0</v>
      </c>
      <c r="R15" s="15">
        <f>COUNTIF(O70:Y70,$R$9)</f>
        <v>0</v>
      </c>
      <c r="S15" s="15">
        <f>COUNTIF(O71:Y71,S9)</f>
        <v>0</v>
      </c>
      <c r="T15" s="15">
        <f>COUNTIF(O71:Y71,T9)</f>
        <v>0</v>
      </c>
    </row>
    <row r="16" spans="1:38" s="5" customFormat="1" hidden="1" x14ac:dyDescent="0.25">
      <c r="D16" s="42" t="s">
        <v>30</v>
      </c>
      <c r="E16" s="6">
        <f>IF(M16=0,"X",AK6)</f>
        <v>0</v>
      </c>
      <c r="F16" s="6">
        <f>IF(M16=0,"X",AK7)</f>
        <v>0</v>
      </c>
      <c r="G16" s="6">
        <f>IF(M16=0,"X",AL6)</f>
        <v>0</v>
      </c>
      <c r="H16" s="6">
        <f>IF(M16=0,"X",AL7)</f>
        <v>0</v>
      </c>
      <c r="I16" s="6">
        <f>IF(M16=0,"X",AK8)</f>
        <v>0</v>
      </c>
      <c r="J16" s="6">
        <f>IF(M16=0,"X",AK9)</f>
        <v>0</v>
      </c>
      <c r="K16" s="6">
        <f>IF(M16=0,"X",AL8)</f>
        <v>0</v>
      </c>
      <c r="L16" s="6">
        <f>IF(M16=0,"X",AL9)</f>
        <v>0</v>
      </c>
      <c r="M16" s="6">
        <f>AK5</f>
        <v>4</v>
      </c>
      <c r="Q16" s="15"/>
      <c r="R16" s="15"/>
      <c r="S16" s="15"/>
      <c r="T16" s="15"/>
    </row>
    <row r="17" spans="17:41" s="5" customFormat="1" hidden="1" x14ac:dyDescent="0.25">
      <c r="Q17" s="15">
        <f>COUNTIF(O73:Y73,$Q$8)</f>
        <v>0</v>
      </c>
      <c r="R17" s="15">
        <f>COUNTIF(O73:Y73,$R$8)</f>
        <v>0</v>
      </c>
      <c r="S17" s="15">
        <f>COUNTIF(O74:Y74,S8)</f>
        <v>0</v>
      </c>
      <c r="T17" s="15">
        <f>COUNTIF(O74:Y74,T8)</f>
        <v>0</v>
      </c>
      <c r="U17" s="5">
        <f>COUNTIF(O73:Y74,$D$41)/4</f>
        <v>4</v>
      </c>
    </row>
    <row r="18" spans="17:41" s="5" customFormat="1" hidden="1" x14ac:dyDescent="0.25">
      <c r="Q18" s="15">
        <f>COUNTIF(O73:Y73,$Q$9)</f>
        <v>0</v>
      </c>
      <c r="R18" s="15">
        <f>COUNTIF(O73:Y73,$R$9)</f>
        <v>0</v>
      </c>
      <c r="S18" s="15">
        <f>COUNTIF(O74:Y74,S9)</f>
        <v>0</v>
      </c>
      <c r="T18" s="15">
        <f>COUNTIF(O74:Y74,T9)</f>
        <v>0</v>
      </c>
    </row>
    <row r="19" spans="17:41" s="5" customFormat="1" hidden="1" x14ac:dyDescent="0.25">
      <c r="Q19" s="15"/>
      <c r="R19" s="15"/>
      <c r="S19" s="15"/>
      <c r="T19" s="15"/>
    </row>
    <row r="20" spans="17:41" s="5" customFormat="1" hidden="1" x14ac:dyDescent="0.25">
      <c r="Q20" s="15">
        <f>COUNTIF(O76:Y76,$Q$8)</f>
        <v>0</v>
      </c>
      <c r="R20" s="15">
        <f>COUNTIF(O76:Y76,$R$8)</f>
        <v>0</v>
      </c>
      <c r="S20" s="15">
        <f>COUNTIF(O77:Y77,S8)</f>
        <v>0</v>
      </c>
      <c r="T20" s="15">
        <f>COUNTIF(O77:Y77,T8)</f>
        <v>0</v>
      </c>
      <c r="U20" s="5">
        <f>COUNTIF(O76:Y77,$D$41)/4</f>
        <v>4</v>
      </c>
      <c r="AK20" s="12" t="s">
        <v>2</v>
      </c>
      <c r="AL20" s="12" t="s">
        <v>3</v>
      </c>
      <c r="AM20" s="12">
        <v>1</v>
      </c>
      <c r="AN20" s="12" t="s">
        <v>0</v>
      </c>
    </row>
    <row r="21" spans="17:41" s="5" customFormat="1" hidden="1" x14ac:dyDescent="0.25">
      <c r="Q21" s="15">
        <f>COUNTIF(O76:Y76,$Q$9)</f>
        <v>0</v>
      </c>
      <c r="R21" s="15">
        <f>COUNTIF(O76:Y76,$R$9)</f>
        <v>0</v>
      </c>
      <c r="S21" s="15">
        <f>COUNTIF(O77:Y77,S9)</f>
        <v>0</v>
      </c>
      <c r="T21" s="15">
        <f>COUNTIF(O77:Y77,T9)</f>
        <v>0</v>
      </c>
      <c r="AK21" s="12" t="s">
        <v>1</v>
      </c>
      <c r="AL21" s="12" t="s">
        <v>4</v>
      </c>
      <c r="AM21" s="12">
        <v>2</v>
      </c>
      <c r="AN21" s="12" t="s">
        <v>5</v>
      </c>
      <c r="AO21" s="5" t="s">
        <v>26</v>
      </c>
    </row>
    <row r="22" spans="17:41" s="5" customFormat="1" hidden="1" x14ac:dyDescent="0.25">
      <c r="W22" s="5" t="s">
        <v>26</v>
      </c>
      <c r="X22" s="5">
        <f>COUNTIF(O67:P77,$D$41)/4</f>
        <v>4</v>
      </c>
      <c r="AA22" s="5">
        <f>COUNTIF(R67:S77,$D$41)/4</f>
        <v>4</v>
      </c>
      <c r="AD22" s="5">
        <f>COUNTIF(U67:V77,$D$41)/4</f>
        <v>4</v>
      </c>
      <c r="AG22" s="5">
        <f>COUNTIF(X67:Y77,$D$41)/4</f>
        <v>4</v>
      </c>
      <c r="AK22" s="13">
        <f>SUM(X35,AA35,AD35,AG35)</f>
        <v>0</v>
      </c>
      <c r="AL22" s="13">
        <f>SUM(Y35,AB35,AE35,AH35)</f>
        <v>0</v>
      </c>
      <c r="AM22" s="13">
        <f>SUM(X37,AA37,AD37,AG37)</f>
        <v>0</v>
      </c>
      <c r="AN22" s="13">
        <f>SUM(Y37,AB37,AE37,AH37)</f>
        <v>0</v>
      </c>
      <c r="AO22" s="5">
        <f>SUM(AG34,AD34,AA34,X34)</f>
        <v>4</v>
      </c>
    </row>
    <row r="23" spans="17:41" s="5" customFormat="1" hidden="1" x14ac:dyDescent="0.25">
      <c r="V23" s="12" t="s">
        <v>2</v>
      </c>
      <c r="W23" s="12" t="s">
        <v>3</v>
      </c>
      <c r="X23" s="13">
        <f>COUNTIF(O67:O77,$V$23)</f>
        <v>0</v>
      </c>
      <c r="Y23" s="13">
        <f>COUNTIF(P67:P77,$W$23)</f>
        <v>0</v>
      </c>
      <c r="Z23" s="13"/>
      <c r="AA23" s="13">
        <f>COUNTIF(R67:R77,$V$23)</f>
        <v>0</v>
      </c>
      <c r="AB23" s="13">
        <f>COUNTIF(S67:S77,$W$23)</f>
        <v>0</v>
      </c>
      <c r="AC23" s="13"/>
      <c r="AD23" s="13">
        <f>COUNTIF(U67:U77,$V$23)</f>
        <v>0</v>
      </c>
      <c r="AE23" s="13">
        <f>COUNTIF(V67:V77,$W$23)</f>
        <v>0</v>
      </c>
      <c r="AF23" s="13"/>
      <c r="AG23" s="13">
        <f>COUNTIF(X67:X77,$V$23)</f>
        <v>0</v>
      </c>
      <c r="AH23" s="13">
        <f>COUNTIF(Y67:Y77,$W$23)</f>
        <v>0</v>
      </c>
      <c r="AK23" s="13">
        <f>SUM(X36,AA36,AD36,AG36)</f>
        <v>0</v>
      </c>
      <c r="AL23" s="13">
        <f>SUM(Y36,AB36,AE36,AH36)</f>
        <v>0</v>
      </c>
      <c r="AM23" s="13">
        <f>SUM(X38,AA38,AD38,AG38)</f>
        <v>0</v>
      </c>
      <c r="AN23" s="13">
        <f>SUM(Y38,AB38,AE38,AH38)</f>
        <v>0</v>
      </c>
    </row>
    <row r="24" spans="17:41" s="5" customFormat="1" hidden="1" x14ac:dyDescent="0.25">
      <c r="V24" s="12" t="s">
        <v>1</v>
      </c>
      <c r="W24" s="12" t="s">
        <v>4</v>
      </c>
      <c r="X24" s="13">
        <f>COUNTIF(O67:O77,$V$24)</f>
        <v>0</v>
      </c>
      <c r="Y24" s="13">
        <f>COUNTIF(P67:P77,$W$24)</f>
        <v>0</v>
      </c>
      <c r="Z24" s="13"/>
      <c r="AA24" s="13">
        <f>COUNTIF(R67:R77,$V$24)</f>
        <v>0</v>
      </c>
      <c r="AB24" s="13">
        <f>COUNTIF(S67:S77,$W$24)</f>
        <v>0</v>
      </c>
      <c r="AC24" s="13"/>
      <c r="AD24" s="13">
        <f>COUNTIF(U67:U77,$V$24)</f>
        <v>0</v>
      </c>
      <c r="AE24" s="13">
        <f>COUNTIF(V67:V77,$W$24)</f>
        <v>0</v>
      </c>
      <c r="AF24" s="13"/>
      <c r="AG24" s="13">
        <f>COUNTIF(X67:X77,$V$24)</f>
        <v>0</v>
      </c>
      <c r="AH24" s="13">
        <f>COUNTIF(Y67:Y77,$W$24)</f>
        <v>0</v>
      </c>
      <c r="AK24" s="13"/>
      <c r="AL24" s="13"/>
      <c r="AM24" s="13"/>
      <c r="AN24" s="13"/>
    </row>
    <row r="25" spans="17:41" s="5" customFormat="1" hidden="1" x14ac:dyDescent="0.25">
      <c r="V25" s="12">
        <v>1</v>
      </c>
      <c r="W25" s="12" t="s">
        <v>0</v>
      </c>
      <c r="X25" s="13">
        <f>COUNTIF(O67:O77,$V$25)</f>
        <v>0</v>
      </c>
      <c r="Y25" s="13">
        <f>COUNTIF(P67:P77,$W$25)</f>
        <v>0</v>
      </c>
      <c r="Z25" s="13"/>
      <c r="AA25" s="13">
        <f>COUNTIF(R67:R77,$V$25)</f>
        <v>0</v>
      </c>
      <c r="AB25" s="13">
        <f>COUNTIF(S67:S77,$W$25)</f>
        <v>0</v>
      </c>
      <c r="AC25" s="13"/>
      <c r="AD25" s="13">
        <f>COUNTIF(U67:U77,$V$25)</f>
        <v>0</v>
      </c>
      <c r="AE25" s="13">
        <f>COUNTIF(V67:V77,$W$25)</f>
        <v>0</v>
      </c>
      <c r="AF25" s="13"/>
      <c r="AG25" s="13">
        <f>COUNTIF(X67:X77,$V$25)</f>
        <v>0</v>
      </c>
      <c r="AH25" s="13">
        <f>COUNTIF(Y67:Y77,$W$25)</f>
        <v>0</v>
      </c>
    </row>
    <row r="26" spans="17:41" s="5" customFormat="1" hidden="1" x14ac:dyDescent="0.25">
      <c r="V26" s="12">
        <v>2</v>
      </c>
      <c r="W26" s="12" t="s">
        <v>5</v>
      </c>
      <c r="X26" s="13">
        <f>COUNTIF(O67:O77,$V$26)</f>
        <v>0</v>
      </c>
      <c r="Y26" s="13">
        <f>COUNTIF(P67:P77,$W$26)</f>
        <v>0</v>
      </c>
      <c r="Z26" s="13"/>
      <c r="AA26" s="13">
        <f>COUNTIF(R67:R77,$V$26)</f>
        <v>0</v>
      </c>
      <c r="AB26" s="13">
        <f>COUNTIF(S67:S77,$W$26)</f>
        <v>0</v>
      </c>
      <c r="AC26" s="13"/>
      <c r="AD26" s="13">
        <f>COUNTIF(U67:U77,$V$26)</f>
        <v>0</v>
      </c>
      <c r="AE26" s="13">
        <f>COUNTIF(V67:V77,$W$26)</f>
        <v>0</v>
      </c>
      <c r="AF26" s="13"/>
      <c r="AG26" s="13">
        <f>COUNTIF(X67:X77,$V$26)</f>
        <v>0</v>
      </c>
      <c r="AH26" s="13">
        <f>COUNTIF(Y67:Y77,$W$26)</f>
        <v>0</v>
      </c>
    </row>
    <row r="27" spans="17:41" s="5" customFormat="1" hidden="1" x14ac:dyDescent="0.25"/>
    <row r="28" spans="17:41" s="5" customFormat="1" hidden="1" x14ac:dyDescent="0.25">
      <c r="V28" s="5" t="s">
        <v>29</v>
      </c>
      <c r="W28" s="5" t="s">
        <v>26</v>
      </c>
      <c r="X28" s="5">
        <f>COUNTIF(O76:P77,D41)/4</f>
        <v>1</v>
      </c>
      <c r="AA28" s="5">
        <f>COUNTIF(R73:S74,D41)/4</f>
        <v>1</v>
      </c>
      <c r="AD28" s="5">
        <f>COUNTIF(U70:V71,D41)/4</f>
        <v>1</v>
      </c>
      <c r="AG28" s="5">
        <f>COUNTIF(X67:Y68,D41)/4</f>
        <v>1</v>
      </c>
    </row>
    <row r="29" spans="17:41" s="5" customFormat="1" hidden="1" x14ac:dyDescent="0.25">
      <c r="V29" s="21" t="s">
        <v>2</v>
      </c>
      <c r="W29" s="6" t="s">
        <v>3</v>
      </c>
      <c r="X29" s="5">
        <f>COUNTIF(O76:O77,$V$23)</f>
        <v>0</v>
      </c>
      <c r="Y29" s="5">
        <f>COUNTIF(P76:P77,$W$23)</f>
        <v>0</v>
      </c>
      <c r="AA29" s="5">
        <f>COUNTIF(R73:R74,$V$23)</f>
        <v>0</v>
      </c>
      <c r="AB29" s="5">
        <f>COUNTIF(S73:S74,$W$23)</f>
        <v>0</v>
      </c>
      <c r="AD29" s="5">
        <f>COUNTIF(U70:U71,$V$23)</f>
        <v>0</v>
      </c>
      <c r="AE29" s="5">
        <f>COUNTIF(V70:V71,$W$23)</f>
        <v>0</v>
      </c>
      <c r="AG29" s="5">
        <f>COUNTIF(X67:X68,$V$23)</f>
        <v>0</v>
      </c>
      <c r="AH29" s="5">
        <f>COUNTIF(Y67:Y68,$W$23)</f>
        <v>0</v>
      </c>
    </row>
    <row r="30" spans="17:41" s="5" customFormat="1" hidden="1" x14ac:dyDescent="0.25">
      <c r="V30" s="21" t="s">
        <v>1</v>
      </c>
      <c r="W30" s="6" t="s">
        <v>4</v>
      </c>
      <c r="X30" s="5">
        <f>COUNTIF(O76:O77,$V$24)</f>
        <v>0</v>
      </c>
      <c r="Y30" s="5">
        <f>COUNTIF(P76:P77,$W$24)</f>
        <v>0</v>
      </c>
      <c r="AA30" s="5">
        <f>COUNTIF(R73:R74,$V$24)</f>
        <v>0</v>
      </c>
      <c r="AB30" s="5">
        <f>COUNTIF(S73:S74,$W$24)</f>
        <v>0</v>
      </c>
      <c r="AD30" s="5">
        <f>COUNTIF(U70:U71,$V$24)</f>
        <v>0</v>
      </c>
      <c r="AE30" s="5">
        <f>COUNTIF(V70:V71,$W$24)</f>
        <v>0</v>
      </c>
      <c r="AG30" s="5">
        <f>COUNTIF(X67:X68,$V$24)</f>
        <v>0</v>
      </c>
      <c r="AH30" s="5">
        <f>COUNTIF(Y67:Y68,$W$24)</f>
        <v>0</v>
      </c>
    </row>
    <row r="31" spans="17:41" s="5" customFormat="1" hidden="1" x14ac:dyDescent="0.25">
      <c r="V31" s="21">
        <v>1</v>
      </c>
      <c r="W31" s="6" t="s">
        <v>0</v>
      </c>
      <c r="X31" s="5">
        <f>COUNTIF(O76:O77,$V$25)</f>
        <v>0</v>
      </c>
      <c r="Y31" s="5">
        <f>COUNTIF(P76:P77,$W$25)</f>
        <v>0</v>
      </c>
      <c r="AA31" s="5">
        <f>COUNTIF(R73:R74,$V$25)</f>
        <v>0</v>
      </c>
      <c r="AB31" s="5">
        <f>COUNTIF(S73:S74,$W$25)</f>
        <v>0</v>
      </c>
      <c r="AD31" s="5">
        <f>COUNTIF(U70:U71,$V$25)</f>
        <v>0</v>
      </c>
      <c r="AE31" s="5">
        <f>COUNTIF(V70:V71,$W$25)</f>
        <v>0</v>
      </c>
      <c r="AG31" s="5">
        <f>COUNTIF(X67:X68,$V$25)</f>
        <v>0</v>
      </c>
      <c r="AH31" s="5">
        <f>COUNTIF(Y67:Y68,$W$25)</f>
        <v>0</v>
      </c>
    </row>
    <row r="32" spans="17:41" s="5" customFormat="1" hidden="1" x14ac:dyDescent="0.25">
      <c r="V32" s="21">
        <v>2</v>
      </c>
      <c r="W32" s="6" t="s">
        <v>5</v>
      </c>
      <c r="X32" s="5">
        <f>COUNTIF(O76:O77,$V$26)</f>
        <v>0</v>
      </c>
      <c r="Y32" s="5">
        <f>COUNTIF(P76:P77,$W$26)</f>
        <v>0</v>
      </c>
      <c r="AA32" s="5">
        <f>COUNTIF(R73:R74,$V$26)</f>
        <v>0</v>
      </c>
      <c r="AB32" s="5">
        <f>COUNTIF(S73:S74,$W$26)</f>
        <v>0</v>
      </c>
      <c r="AD32" s="5">
        <f>COUNTIF(U70:U71,$V$26)</f>
        <v>0</v>
      </c>
      <c r="AE32" s="5">
        <f>COUNTIF(V70:V71,$W$26)</f>
        <v>0</v>
      </c>
      <c r="AG32" s="5">
        <f>COUNTIF(X67:X68,$V$26)</f>
        <v>0</v>
      </c>
      <c r="AH32" s="5">
        <f>COUNTIF(Y67:Y68,$W$26)</f>
        <v>0</v>
      </c>
    </row>
    <row r="33" spans="2:34" s="5" customFormat="1" hidden="1" x14ac:dyDescent="0.25"/>
    <row r="34" spans="2:34" s="5" customFormat="1" hidden="1" x14ac:dyDescent="0.25">
      <c r="V34" s="5" t="s">
        <v>28</v>
      </c>
      <c r="W34" s="5" t="s">
        <v>26</v>
      </c>
      <c r="X34" s="5">
        <f>COUNTIF(O67:P68,D41)/4</f>
        <v>1</v>
      </c>
      <c r="AA34" s="5">
        <f>COUNTIF(R70:S71,D41)/4</f>
        <v>1</v>
      </c>
      <c r="AD34" s="5">
        <f>COUNTIF(U73:V74,D41)/4</f>
        <v>1</v>
      </c>
      <c r="AG34" s="5">
        <f>COUNTIF(X76:Y77,D41)/4</f>
        <v>1</v>
      </c>
    </row>
    <row r="35" spans="2:34" s="5" customFormat="1" hidden="1" x14ac:dyDescent="0.25">
      <c r="V35" s="21" t="s">
        <v>2</v>
      </c>
      <c r="W35" s="6" t="s">
        <v>3</v>
      </c>
      <c r="X35" s="5">
        <f>COUNTIF(O67:O68,$V$23)</f>
        <v>0</v>
      </c>
      <c r="Y35" s="5">
        <f>COUNTIF(P67:P68,$W$23)</f>
        <v>0</v>
      </c>
      <c r="AA35" s="5">
        <f>COUNTIF(R70:R71,$V$23)</f>
        <v>0</v>
      </c>
      <c r="AB35" s="5">
        <f>COUNTIF(S70:S71,$W$23)</f>
        <v>0</v>
      </c>
      <c r="AD35" s="5">
        <f>COUNTIF(U73:U74,$V$23)</f>
        <v>0</v>
      </c>
      <c r="AE35" s="5">
        <f>COUNTIF(V73:V74,$W$23)</f>
        <v>0</v>
      </c>
      <c r="AG35" s="5">
        <f>COUNTIF(X76:X77,$V$23)</f>
        <v>0</v>
      </c>
      <c r="AH35" s="5">
        <f>COUNTIF(Y76:Y77,$W$23)</f>
        <v>0</v>
      </c>
    </row>
    <row r="36" spans="2:34" s="5" customFormat="1" hidden="1" x14ac:dyDescent="0.25">
      <c r="V36" s="21" t="s">
        <v>1</v>
      </c>
      <c r="W36" s="6" t="s">
        <v>4</v>
      </c>
      <c r="X36" s="5">
        <f>COUNTIF(O67:O68,$V$24)</f>
        <v>0</v>
      </c>
      <c r="Y36" s="5">
        <f>COUNTIF(P67:P68,$W$24)</f>
        <v>0</v>
      </c>
      <c r="AA36" s="5">
        <f>COUNTIF(R70:R71,$V$24)</f>
        <v>0</v>
      </c>
      <c r="AB36" s="5">
        <f>COUNTIF(S70:S71,$W$24)</f>
        <v>0</v>
      </c>
      <c r="AD36" s="5">
        <f>COUNTIF(U73:U74,$V$24)</f>
        <v>0</v>
      </c>
      <c r="AE36" s="5">
        <f>COUNTIF(V73:V74,$W$24)</f>
        <v>0</v>
      </c>
      <c r="AG36" s="5">
        <f>COUNTIF(X76:X77,$V$24)</f>
        <v>0</v>
      </c>
      <c r="AH36" s="5">
        <f>COUNTIF(Y76:Y77,$W$24)</f>
        <v>0</v>
      </c>
    </row>
    <row r="37" spans="2:34" s="5" customFormat="1" hidden="1" x14ac:dyDescent="0.25">
      <c r="V37" s="21">
        <v>1</v>
      </c>
      <c r="W37" s="6" t="s">
        <v>0</v>
      </c>
      <c r="X37" s="5">
        <f>COUNTIF(O67:O68,$V$25)</f>
        <v>0</v>
      </c>
      <c r="Y37" s="5">
        <f>COUNTIF(P67:P68,$W$25)</f>
        <v>0</v>
      </c>
      <c r="AA37" s="5">
        <f>COUNTIF(R70:R71,$V$25)</f>
        <v>0</v>
      </c>
      <c r="AB37" s="5">
        <f>COUNTIF(S70:S71,$W$25)</f>
        <v>0</v>
      </c>
      <c r="AD37" s="5">
        <f>COUNTIF(U73:U74,$V$25)</f>
        <v>0</v>
      </c>
      <c r="AE37" s="5">
        <f>COUNTIF(V73:V74,$W$25)</f>
        <v>0</v>
      </c>
      <c r="AG37" s="5">
        <f>COUNTIF(X76:X77,$V$25)</f>
        <v>0</v>
      </c>
      <c r="AH37" s="5">
        <f>COUNTIF(Y76:Y77,$W$25)</f>
        <v>0</v>
      </c>
    </row>
    <row r="38" spans="2:34" s="5" customFormat="1" hidden="1" x14ac:dyDescent="0.25">
      <c r="V38" s="21">
        <v>2</v>
      </c>
      <c r="W38" s="6" t="s">
        <v>5</v>
      </c>
      <c r="X38" s="5">
        <f>COUNTIF(O67:O68,$V$26)</f>
        <v>0</v>
      </c>
      <c r="Y38" s="5">
        <f>COUNTIF(P67:P68,$W$26)</f>
        <v>0</v>
      </c>
      <c r="AA38" s="5">
        <f>COUNTIF(R70:R71,$V$26)</f>
        <v>0</v>
      </c>
      <c r="AB38" s="5">
        <f>COUNTIF(S70:S71,$W$26)</f>
        <v>0</v>
      </c>
      <c r="AD38" s="5">
        <f>COUNTIF(U73:U74,$V$26)</f>
        <v>0</v>
      </c>
      <c r="AE38" s="5">
        <f>COUNTIF(V73:V74,$W$26)</f>
        <v>0</v>
      </c>
      <c r="AG38" s="5">
        <f>COUNTIF(X76:X77,$V$26)</f>
        <v>0</v>
      </c>
      <c r="AH38" s="5">
        <f>COUNTIF(Y76:Y77,$W$26)</f>
        <v>0</v>
      </c>
    </row>
    <row r="39" spans="2:34" s="5" customFormat="1" hidden="1" x14ac:dyDescent="0.25"/>
    <row r="40" spans="2:34" s="5" customFormat="1" ht="13.15" hidden="1" thickBot="1" x14ac:dyDescent="0.3"/>
    <row r="41" spans="2:34" s="5" customFormat="1" ht="13.15" hidden="1" thickBot="1" x14ac:dyDescent="0.3">
      <c r="B41" s="22" t="s">
        <v>14</v>
      </c>
      <c r="D41" s="22" t="s">
        <v>14</v>
      </c>
      <c r="E41" s="23" t="s">
        <v>2</v>
      </c>
      <c r="F41" s="24" t="s">
        <v>1</v>
      </c>
      <c r="G41" s="25" t="s">
        <v>3</v>
      </c>
      <c r="H41" s="26" t="s">
        <v>4</v>
      </c>
      <c r="I41" s="27">
        <v>1</v>
      </c>
      <c r="J41" s="28">
        <v>2</v>
      </c>
      <c r="K41" s="8" t="s">
        <v>0</v>
      </c>
      <c r="L41" s="29" t="s">
        <v>5</v>
      </c>
    </row>
    <row r="42" spans="2:34" s="5" customFormat="1" x14ac:dyDescent="0.25">
      <c r="B42" s="30" t="str">
        <f>IF(C42=0,"白1穴□","XXXX")</f>
        <v>白1穴□</v>
      </c>
      <c r="C42" s="5">
        <f t="shared" ref="C42:C57" si="1">COUNTIF($O$45:$U$57,D42)</f>
        <v>0</v>
      </c>
      <c r="D42" s="30" t="s">
        <v>34</v>
      </c>
      <c r="E42" s="30" t="s">
        <v>7</v>
      </c>
      <c r="F42" s="30"/>
      <c r="G42" s="30" t="s">
        <v>7</v>
      </c>
      <c r="H42" s="30"/>
      <c r="I42" s="30" t="s">
        <v>7</v>
      </c>
      <c r="J42" s="30"/>
      <c r="K42" s="30" t="s">
        <v>7</v>
      </c>
      <c r="L42" s="30"/>
    </row>
    <row r="43" spans="2:34" s="5" customFormat="1" ht="13.15" thickBot="1" x14ac:dyDescent="0.3">
      <c r="B43" s="30" t="str">
        <f>IF(C43=0,"白1穴〇","XXXX")</f>
        <v>白1穴〇</v>
      </c>
      <c r="C43" s="5">
        <f t="shared" si="1"/>
        <v>0</v>
      </c>
      <c r="D43" s="30" t="s">
        <v>35</v>
      </c>
      <c r="E43" s="30"/>
      <c r="F43" s="30" t="s">
        <v>7</v>
      </c>
      <c r="G43" s="30" t="s">
        <v>7</v>
      </c>
      <c r="H43" s="30"/>
      <c r="I43" s="30" t="s">
        <v>7</v>
      </c>
      <c r="J43" s="30"/>
      <c r="K43" s="30" t="s">
        <v>7</v>
      </c>
      <c r="L43" s="30"/>
    </row>
    <row r="44" spans="2:34" s="5" customFormat="1" ht="13.15" thickBot="1" x14ac:dyDescent="0.3">
      <c r="B44" s="30" t="str">
        <f>IF(C44=0,"白１無□","XXXX")</f>
        <v>白１無□</v>
      </c>
      <c r="C44" s="5">
        <f t="shared" si="1"/>
        <v>0</v>
      </c>
      <c r="D44" s="30" t="s">
        <v>36</v>
      </c>
      <c r="E44" s="30" t="s">
        <v>7</v>
      </c>
      <c r="F44" s="30"/>
      <c r="G44" s="30"/>
      <c r="H44" s="30" t="s">
        <v>7</v>
      </c>
      <c r="I44" s="30" t="s">
        <v>7</v>
      </c>
      <c r="J44" s="30"/>
      <c r="K44" s="30" t="s">
        <v>7</v>
      </c>
      <c r="L44" s="30"/>
      <c r="N44" s="45" t="s">
        <v>50</v>
      </c>
      <c r="O44" s="55" t="s">
        <v>58</v>
      </c>
      <c r="P44" s="55" t="s">
        <v>59</v>
      </c>
      <c r="Q44" s="55" t="s">
        <v>58</v>
      </c>
      <c r="R44" s="55" t="s">
        <v>58</v>
      </c>
      <c r="S44" s="55" t="s">
        <v>58</v>
      </c>
      <c r="T44" s="55" t="s">
        <v>58</v>
      </c>
      <c r="U44" s="55" t="s">
        <v>59</v>
      </c>
      <c r="V44" s="55"/>
      <c r="W44" s="71" t="s">
        <v>2</v>
      </c>
      <c r="X44" s="72" t="s">
        <v>1</v>
      </c>
      <c r="Y44" s="71" t="s">
        <v>56</v>
      </c>
      <c r="Z44" s="72" t="s">
        <v>4</v>
      </c>
      <c r="AA44" s="71">
        <v>1</v>
      </c>
      <c r="AB44" s="72">
        <v>2</v>
      </c>
      <c r="AC44" s="71" t="s">
        <v>0</v>
      </c>
      <c r="AD44" s="72" t="s">
        <v>5</v>
      </c>
    </row>
    <row r="45" spans="2:34" s="5" customFormat="1" ht="13.15" thickTop="1" x14ac:dyDescent="0.25">
      <c r="B45" s="30" t="str">
        <f>IF(C45=0,"白１無〇","XXXX")</f>
        <v>白１無〇</v>
      </c>
      <c r="C45" s="5">
        <f t="shared" si="1"/>
        <v>0</v>
      </c>
      <c r="D45" s="30" t="s">
        <v>37</v>
      </c>
      <c r="E45" s="30"/>
      <c r="F45" s="30" t="s">
        <v>7</v>
      </c>
      <c r="G45" s="30"/>
      <c r="H45" s="30" t="s">
        <v>7</v>
      </c>
      <c r="I45" s="30" t="s">
        <v>7</v>
      </c>
      <c r="J45" s="30"/>
      <c r="K45" s="30" t="s">
        <v>7</v>
      </c>
      <c r="L45" s="30"/>
      <c r="N45" s="56" t="s">
        <v>55</v>
      </c>
      <c r="O45" s="57" t="s">
        <v>14</v>
      </c>
      <c r="P45" s="57" t="s">
        <v>14</v>
      </c>
      <c r="Q45" s="57" t="s">
        <v>14</v>
      </c>
      <c r="R45" s="59" t="s">
        <v>14</v>
      </c>
      <c r="S45" s="57" t="s">
        <v>14</v>
      </c>
      <c r="T45" s="57" t="s">
        <v>14</v>
      </c>
      <c r="U45" s="57" t="s">
        <v>14</v>
      </c>
      <c r="V45" s="57" t="s">
        <v>55</v>
      </c>
      <c r="W45" s="73">
        <f t="shared" ref="W45:AD45" si="2">COUNTIF(E7:E16,$C$4)</f>
        <v>0</v>
      </c>
      <c r="X45" s="74">
        <f t="shared" si="2"/>
        <v>0</v>
      </c>
      <c r="Y45" s="73">
        <f t="shared" si="2"/>
        <v>0</v>
      </c>
      <c r="Z45" s="74">
        <f>COUNTIF(H7:H16,$C$4)</f>
        <v>0</v>
      </c>
      <c r="AA45" s="73">
        <f t="shared" si="2"/>
        <v>0</v>
      </c>
      <c r="AB45" s="74">
        <f t="shared" si="2"/>
        <v>0</v>
      </c>
      <c r="AC45" s="73">
        <f t="shared" si="2"/>
        <v>0</v>
      </c>
      <c r="AD45" s="74">
        <f t="shared" si="2"/>
        <v>0</v>
      </c>
      <c r="AE45" s="3"/>
      <c r="AF45" s="64" t="s">
        <v>54</v>
      </c>
    </row>
    <row r="46" spans="2:34" s="5" customFormat="1" ht="13.15" thickBot="1" x14ac:dyDescent="0.3">
      <c r="B46" s="30" t="str">
        <f>IF(C46=0,"白2穴□","XXXX")</f>
        <v>白2穴□</v>
      </c>
      <c r="C46" s="5">
        <f t="shared" si="1"/>
        <v>0</v>
      </c>
      <c r="D46" s="30" t="s">
        <v>38</v>
      </c>
      <c r="E46" s="30" t="s">
        <v>7</v>
      </c>
      <c r="F46" s="30"/>
      <c r="G46" s="30" t="s">
        <v>7</v>
      </c>
      <c r="H46" s="30"/>
      <c r="I46" s="30"/>
      <c r="J46" s="30" t="s">
        <v>7</v>
      </c>
      <c r="K46" s="30" t="s">
        <v>7</v>
      </c>
      <c r="L46" s="30"/>
      <c r="N46" s="56" t="s">
        <v>55</v>
      </c>
      <c r="O46" s="57" t="s">
        <v>14</v>
      </c>
      <c r="P46" s="57" t="s">
        <v>14</v>
      </c>
      <c r="Q46" s="57" t="s">
        <v>14</v>
      </c>
      <c r="R46" s="57" t="s">
        <v>14</v>
      </c>
      <c r="S46" s="57" t="s">
        <v>14</v>
      </c>
      <c r="T46" s="57" t="s">
        <v>14</v>
      </c>
      <c r="U46" s="57" t="s">
        <v>14</v>
      </c>
      <c r="V46" s="57" t="s">
        <v>14</v>
      </c>
      <c r="W46" s="75">
        <f>8-AE55</f>
        <v>8</v>
      </c>
      <c r="X46" s="76">
        <f>8-AE51</f>
        <v>8</v>
      </c>
      <c r="Y46" s="75">
        <f>8-AE59</f>
        <v>8</v>
      </c>
      <c r="Z46" s="76">
        <f>8-AE58</f>
        <v>8</v>
      </c>
      <c r="AA46" s="75">
        <f>8-AE57</f>
        <v>8</v>
      </c>
      <c r="AB46" s="76">
        <f>8-AE56</f>
        <v>8</v>
      </c>
      <c r="AC46" s="75">
        <f>8-COUNTIF(W51:Z55,AE46)</f>
        <v>8</v>
      </c>
      <c r="AD46" s="76">
        <f>8-COUNTIF(AA51:AD55,AE46)</f>
        <v>8</v>
      </c>
      <c r="AE46" s="3" t="s">
        <v>53</v>
      </c>
      <c r="AF46" s="61">
        <f>16-COUNTIF(W51:AD55,AE46)</f>
        <v>16</v>
      </c>
    </row>
    <row r="47" spans="2:34" s="5" customFormat="1" x14ac:dyDescent="0.25">
      <c r="B47" s="30" t="str">
        <f>IF(C47=0,"白2穴〇","XXXX")</f>
        <v>白2穴〇</v>
      </c>
      <c r="C47" s="5">
        <f t="shared" si="1"/>
        <v>0</v>
      </c>
      <c r="D47" s="30" t="s">
        <v>39</v>
      </c>
      <c r="E47" s="30"/>
      <c r="F47" s="30" t="s">
        <v>7</v>
      </c>
      <c r="G47" s="30" t="s">
        <v>7</v>
      </c>
      <c r="H47" s="30"/>
      <c r="I47" s="30"/>
      <c r="J47" s="30" t="s">
        <v>7</v>
      </c>
      <c r="K47" s="30" t="s">
        <v>7</v>
      </c>
      <c r="L47" s="30"/>
      <c r="N47" s="56" t="s">
        <v>14</v>
      </c>
      <c r="O47" s="57" t="s">
        <v>14</v>
      </c>
      <c r="P47" s="57" t="s">
        <v>14</v>
      </c>
      <c r="Q47" s="59" t="s">
        <v>14</v>
      </c>
      <c r="R47" s="57" t="s">
        <v>14</v>
      </c>
      <c r="S47" s="59" t="s">
        <v>14</v>
      </c>
      <c r="T47" s="57" t="s">
        <v>14</v>
      </c>
      <c r="U47" s="57" t="s">
        <v>14</v>
      </c>
      <c r="V47" s="67" t="s">
        <v>55</v>
      </c>
      <c r="AE47" s="66"/>
    </row>
    <row r="48" spans="2:34" s="5" customFormat="1" x14ac:dyDescent="0.25">
      <c r="B48" s="30" t="str">
        <f>IF(C48=0,"白2無□","XXXX")</f>
        <v>白2無□</v>
      </c>
      <c r="C48" s="5">
        <f t="shared" si="1"/>
        <v>0</v>
      </c>
      <c r="D48" s="30" t="s">
        <v>40</v>
      </c>
      <c r="E48" s="30" t="s">
        <v>7</v>
      </c>
      <c r="F48" s="30"/>
      <c r="G48" s="30"/>
      <c r="H48" s="30" t="s">
        <v>7</v>
      </c>
      <c r="I48" s="30"/>
      <c r="J48" s="30" t="s">
        <v>7</v>
      </c>
      <c r="K48" s="30" t="s">
        <v>7</v>
      </c>
      <c r="L48" s="30"/>
      <c r="N48" s="56" t="s">
        <v>14</v>
      </c>
      <c r="O48" s="57" t="s">
        <v>14</v>
      </c>
      <c r="P48" s="57" t="s">
        <v>14</v>
      </c>
      <c r="Q48" s="57" t="s">
        <v>14</v>
      </c>
      <c r="R48" s="57" t="s">
        <v>14</v>
      </c>
      <c r="S48" s="57" t="s">
        <v>14</v>
      </c>
      <c r="T48" s="57" t="s">
        <v>14</v>
      </c>
      <c r="U48" s="57" t="s">
        <v>14</v>
      </c>
      <c r="V48" s="67" t="s">
        <v>55</v>
      </c>
      <c r="W48" s="43"/>
      <c r="X48" s="43"/>
      <c r="Y48" s="43"/>
      <c r="Z48" s="43"/>
      <c r="AA48" s="43"/>
      <c r="AB48" s="43"/>
      <c r="AC48" s="43"/>
      <c r="AD48" s="43"/>
      <c r="AE48" s="66"/>
    </row>
    <row r="49" spans="2:32" s="5" customFormat="1" x14ac:dyDescent="0.25">
      <c r="B49" s="30" t="str">
        <f>IF(C49=0,"白2無〇","XXXX")</f>
        <v>白2無〇</v>
      </c>
      <c r="C49" s="5">
        <f t="shared" si="1"/>
        <v>0</v>
      </c>
      <c r="D49" s="30" t="s">
        <v>41</v>
      </c>
      <c r="E49" s="30"/>
      <c r="F49" s="30" t="s">
        <v>7</v>
      </c>
      <c r="G49" s="30"/>
      <c r="H49" s="30" t="s">
        <v>7</v>
      </c>
      <c r="I49" s="30"/>
      <c r="J49" s="30" t="s">
        <v>7</v>
      </c>
      <c r="K49" s="30" t="s">
        <v>7</v>
      </c>
      <c r="L49" s="30"/>
      <c r="N49" s="56" t="s">
        <v>55</v>
      </c>
      <c r="O49" s="57" t="s">
        <v>14</v>
      </c>
      <c r="P49" s="59" t="s">
        <v>14</v>
      </c>
      <c r="Q49" s="57" t="s">
        <v>14</v>
      </c>
      <c r="R49" s="59" t="s">
        <v>14</v>
      </c>
      <c r="S49" s="57" t="s">
        <v>14</v>
      </c>
      <c r="T49" s="59" t="s">
        <v>14</v>
      </c>
      <c r="U49" s="57" t="s">
        <v>14</v>
      </c>
      <c r="V49" s="67" t="s">
        <v>14</v>
      </c>
      <c r="W49" s="43"/>
      <c r="X49" s="43"/>
      <c r="Y49" s="43"/>
      <c r="Z49" s="43"/>
      <c r="AA49" s="43"/>
      <c r="AB49" s="43"/>
      <c r="AC49" s="43"/>
      <c r="AD49" s="43"/>
      <c r="AE49" s="66"/>
    </row>
    <row r="50" spans="2:32" s="5" customFormat="1" x14ac:dyDescent="0.25">
      <c r="B50" s="39" t="str">
        <f>IF(C50=0,"茶1穴□","XXXX")</f>
        <v>茶1穴□</v>
      </c>
      <c r="C50" s="5">
        <f t="shared" si="1"/>
        <v>0</v>
      </c>
      <c r="D50" s="39" t="s">
        <v>42</v>
      </c>
      <c r="E50" s="30" t="s">
        <v>7</v>
      </c>
      <c r="F50" s="30"/>
      <c r="G50" s="30" t="s">
        <v>7</v>
      </c>
      <c r="H50" s="30"/>
      <c r="I50" s="30" t="s">
        <v>7</v>
      </c>
      <c r="J50" s="30"/>
      <c r="K50" s="30"/>
      <c r="L50" s="30" t="s">
        <v>7</v>
      </c>
      <c r="N50" s="56" t="s">
        <v>14</v>
      </c>
      <c r="O50" s="57" t="s">
        <v>14</v>
      </c>
      <c r="P50" s="57" t="s">
        <v>14</v>
      </c>
      <c r="Q50" s="57" t="s">
        <v>14</v>
      </c>
      <c r="R50" s="57" t="s">
        <v>14</v>
      </c>
      <c r="S50" s="57" t="s">
        <v>14</v>
      </c>
      <c r="T50" s="57" t="s">
        <v>14</v>
      </c>
      <c r="U50" s="57" t="s">
        <v>14</v>
      </c>
      <c r="V50" s="67" t="s">
        <v>14</v>
      </c>
      <c r="W50" s="43"/>
      <c r="X50" s="43"/>
      <c r="Y50" s="43"/>
      <c r="Z50" s="43"/>
      <c r="AA50" s="43"/>
      <c r="AB50" s="43"/>
      <c r="AC50" s="43"/>
      <c r="AD50" s="43"/>
      <c r="AE50" s="66"/>
    </row>
    <row r="51" spans="2:32" s="5" customFormat="1" x14ac:dyDescent="0.25">
      <c r="B51" s="39" t="str">
        <f>IF(C51=0,"茶1穴〇","XXXX")</f>
        <v>茶1穴〇</v>
      </c>
      <c r="C51" s="5">
        <f t="shared" si="1"/>
        <v>0</v>
      </c>
      <c r="D51" s="39" t="s">
        <v>43</v>
      </c>
      <c r="E51" s="30"/>
      <c r="F51" s="30" t="s">
        <v>7</v>
      </c>
      <c r="G51" s="30" t="s">
        <v>7</v>
      </c>
      <c r="H51" s="30"/>
      <c r="I51" s="30" t="s">
        <v>7</v>
      </c>
      <c r="J51" s="30"/>
      <c r="K51" s="30"/>
      <c r="L51" s="30" t="s">
        <v>7</v>
      </c>
      <c r="N51" s="56" t="s">
        <v>55</v>
      </c>
      <c r="O51" s="59" t="s">
        <v>14</v>
      </c>
      <c r="P51" s="57" t="s">
        <v>14</v>
      </c>
      <c r="Q51" s="59" t="s">
        <v>14</v>
      </c>
      <c r="R51" s="57" t="s">
        <v>14</v>
      </c>
      <c r="S51" s="59" t="s">
        <v>14</v>
      </c>
      <c r="T51" s="57" t="s">
        <v>14</v>
      </c>
      <c r="U51" s="59" t="s">
        <v>14</v>
      </c>
      <c r="V51" s="67" t="s">
        <v>14</v>
      </c>
      <c r="W51" s="44" t="str">
        <f>B49</f>
        <v>白2無〇</v>
      </c>
      <c r="X51" s="43" t="str">
        <f>B43</f>
        <v>白1穴〇</v>
      </c>
      <c r="Y51" s="43" t="str">
        <f>B45</f>
        <v>白１無〇</v>
      </c>
      <c r="Z51" s="43" t="str">
        <f>B47</f>
        <v>白2穴〇</v>
      </c>
      <c r="AA51" s="44" t="str">
        <f>B57</f>
        <v>茶2無〇</v>
      </c>
      <c r="AB51" s="43" t="str">
        <f>B51</f>
        <v>茶1穴〇</v>
      </c>
      <c r="AC51" s="43" t="str">
        <f>B53</f>
        <v>茶１無〇</v>
      </c>
      <c r="AD51" s="43" t="str">
        <f>B55</f>
        <v>茶2穴〇</v>
      </c>
      <c r="AE51" s="66">
        <f>COUNTIF(W51:AD51,AE46)</f>
        <v>0</v>
      </c>
    </row>
    <row r="52" spans="2:32" s="5" customFormat="1" x14ac:dyDescent="0.25">
      <c r="B52" s="39" t="str">
        <f>IF(C52=0,"茶１無□","XXXX")</f>
        <v>茶１無□</v>
      </c>
      <c r="C52" s="5">
        <f t="shared" si="1"/>
        <v>0</v>
      </c>
      <c r="D52" s="39" t="s">
        <v>44</v>
      </c>
      <c r="E52" s="30" t="s">
        <v>7</v>
      </c>
      <c r="F52" s="30"/>
      <c r="G52" s="30"/>
      <c r="H52" s="30" t="s">
        <v>7</v>
      </c>
      <c r="I52" s="30" t="s">
        <v>7</v>
      </c>
      <c r="J52" s="30"/>
      <c r="K52" s="30"/>
      <c r="L52" s="30" t="s">
        <v>7</v>
      </c>
      <c r="N52" s="56" t="s">
        <v>14</v>
      </c>
      <c r="O52" s="57" t="s">
        <v>14</v>
      </c>
      <c r="P52" s="57" t="s">
        <v>14</v>
      </c>
      <c r="Q52" s="57" t="s">
        <v>14</v>
      </c>
      <c r="R52" s="57" t="s">
        <v>14</v>
      </c>
      <c r="S52" s="57" t="s">
        <v>14</v>
      </c>
      <c r="T52" s="57" t="s">
        <v>14</v>
      </c>
      <c r="U52" s="57" t="s">
        <v>14</v>
      </c>
      <c r="V52" s="67" t="s">
        <v>14</v>
      </c>
      <c r="W52" s="43"/>
      <c r="X52" s="43"/>
      <c r="Y52" s="43"/>
      <c r="Z52" s="43"/>
      <c r="AA52" s="43"/>
      <c r="AB52" s="43"/>
      <c r="AC52" s="43"/>
      <c r="AD52" s="43"/>
      <c r="AE52" s="66"/>
    </row>
    <row r="53" spans="2:32" x14ac:dyDescent="0.25">
      <c r="B53" s="39" t="str">
        <f>IF(C53=0,"茶１無〇","XXXX")</f>
        <v>茶１無〇</v>
      </c>
      <c r="C53" s="5">
        <f t="shared" si="1"/>
        <v>0</v>
      </c>
      <c r="D53" s="39" t="s">
        <v>45</v>
      </c>
      <c r="E53" s="30"/>
      <c r="F53" s="30" t="s">
        <v>7</v>
      </c>
      <c r="G53" s="30"/>
      <c r="H53" s="30" t="s">
        <v>7</v>
      </c>
      <c r="I53" s="30" t="s">
        <v>7</v>
      </c>
      <c r="J53" s="30"/>
      <c r="K53" s="30"/>
      <c r="L53" s="30" t="s">
        <v>7</v>
      </c>
      <c r="M53" s="5"/>
      <c r="N53" s="56" t="s">
        <v>14</v>
      </c>
      <c r="O53" s="57" t="s">
        <v>14</v>
      </c>
      <c r="P53" s="59" t="s">
        <v>14</v>
      </c>
      <c r="Q53" s="57" t="s">
        <v>14</v>
      </c>
      <c r="R53" s="59" t="s">
        <v>14</v>
      </c>
      <c r="S53" s="57" t="s">
        <v>14</v>
      </c>
      <c r="T53" s="59" t="s">
        <v>14</v>
      </c>
      <c r="U53" s="57" t="s">
        <v>14</v>
      </c>
      <c r="V53" s="67" t="s">
        <v>14</v>
      </c>
      <c r="W53" s="44"/>
      <c r="X53" s="44"/>
      <c r="Y53" s="44"/>
      <c r="Z53" s="44"/>
      <c r="AA53" s="44"/>
      <c r="AB53" s="44"/>
      <c r="AC53" s="44"/>
      <c r="AD53" s="44"/>
      <c r="AE53" s="66"/>
    </row>
    <row r="54" spans="2:32" x14ac:dyDescent="0.25">
      <c r="B54" s="39" t="str">
        <f>IF(C54=0,"茶2穴□","XXXX")</f>
        <v>茶2穴□</v>
      </c>
      <c r="C54" s="5">
        <f t="shared" si="1"/>
        <v>0</v>
      </c>
      <c r="D54" s="39" t="s">
        <v>46</v>
      </c>
      <c r="E54" s="30" t="s">
        <v>7</v>
      </c>
      <c r="F54" s="30"/>
      <c r="G54" s="30" t="s">
        <v>7</v>
      </c>
      <c r="H54" s="30"/>
      <c r="I54" s="30"/>
      <c r="J54" s="30" t="s">
        <v>7</v>
      </c>
      <c r="K54" s="30"/>
      <c r="L54" s="30" t="s">
        <v>7</v>
      </c>
      <c r="M54" s="5"/>
      <c r="N54" s="56" t="s">
        <v>55</v>
      </c>
      <c r="O54" s="57" t="s">
        <v>14</v>
      </c>
      <c r="P54" s="57" t="s">
        <v>14</v>
      </c>
      <c r="Q54" s="57" t="s">
        <v>14</v>
      </c>
      <c r="R54" s="57" t="s">
        <v>14</v>
      </c>
      <c r="S54" s="57" t="s">
        <v>14</v>
      </c>
      <c r="T54" s="57" t="s">
        <v>14</v>
      </c>
      <c r="U54" s="57" t="s">
        <v>14</v>
      </c>
      <c r="V54" s="67" t="s">
        <v>55</v>
      </c>
      <c r="W54" s="44"/>
      <c r="X54" s="44"/>
      <c r="Y54" s="44"/>
      <c r="Z54" s="44"/>
      <c r="AA54" s="44"/>
      <c r="AB54" s="44"/>
      <c r="AC54" s="44"/>
      <c r="AD54" s="44"/>
      <c r="AE54" s="66"/>
    </row>
    <row r="55" spans="2:32" x14ac:dyDescent="0.25">
      <c r="B55" s="39" t="str">
        <f>IF(C55=0,"茶2穴〇","XXXX")</f>
        <v>茶2穴〇</v>
      </c>
      <c r="C55" s="5">
        <f t="shared" si="1"/>
        <v>0</v>
      </c>
      <c r="D55" s="39" t="s">
        <v>47</v>
      </c>
      <c r="E55" s="30"/>
      <c r="F55" s="30" t="s">
        <v>7</v>
      </c>
      <c r="G55" s="30" t="s">
        <v>7</v>
      </c>
      <c r="H55" s="30"/>
      <c r="I55" s="30"/>
      <c r="J55" s="30" t="s">
        <v>7</v>
      </c>
      <c r="K55" s="30"/>
      <c r="L55" s="30" t="s">
        <v>7</v>
      </c>
      <c r="M55" s="5"/>
      <c r="N55" s="56" t="s">
        <v>55</v>
      </c>
      <c r="O55" s="57" t="s">
        <v>14</v>
      </c>
      <c r="P55" s="57" t="s">
        <v>14</v>
      </c>
      <c r="Q55" s="59" t="s">
        <v>14</v>
      </c>
      <c r="R55" s="57" t="s">
        <v>14</v>
      </c>
      <c r="S55" s="59" t="s">
        <v>14</v>
      </c>
      <c r="T55" s="57" t="s">
        <v>14</v>
      </c>
      <c r="U55" s="57" t="s">
        <v>14</v>
      </c>
      <c r="V55" s="67" t="s">
        <v>14</v>
      </c>
      <c r="W55" s="43" t="str">
        <f>B48</f>
        <v>白2無□</v>
      </c>
      <c r="X55" s="44" t="str">
        <f>B42</f>
        <v>白1穴□</v>
      </c>
      <c r="Y55" s="44" t="str">
        <f>B44</f>
        <v>白１無□</v>
      </c>
      <c r="Z55" s="44" t="str">
        <f>B46</f>
        <v>白2穴□</v>
      </c>
      <c r="AA55" s="43" t="str">
        <f>B56</f>
        <v>茶2無□</v>
      </c>
      <c r="AB55" s="44" t="str">
        <f>B50</f>
        <v>茶1穴□</v>
      </c>
      <c r="AC55" s="44" t="str">
        <f>B52</f>
        <v>茶１無□</v>
      </c>
      <c r="AD55" s="44" t="str">
        <f>B54</f>
        <v>茶2穴□</v>
      </c>
      <c r="AE55" s="66">
        <f>COUNTIF(W55:AD55,AE46)</f>
        <v>0</v>
      </c>
    </row>
    <row r="56" spans="2:32" x14ac:dyDescent="0.25">
      <c r="B56" s="39" t="str">
        <f>IF(C56=0,"茶2無□","XXXX")</f>
        <v>茶2無□</v>
      </c>
      <c r="C56" s="5">
        <f t="shared" si="1"/>
        <v>0</v>
      </c>
      <c r="D56" s="39" t="s">
        <v>48</v>
      </c>
      <c r="E56" s="30" t="s">
        <v>7</v>
      </c>
      <c r="F56" s="30"/>
      <c r="G56" s="30"/>
      <c r="H56" s="30" t="s">
        <v>7</v>
      </c>
      <c r="I56" s="30"/>
      <c r="J56" s="30" t="s">
        <v>7</v>
      </c>
      <c r="K56" s="30"/>
      <c r="L56" s="30" t="s">
        <v>7</v>
      </c>
      <c r="M56" s="5"/>
      <c r="N56" s="56" t="s">
        <v>14</v>
      </c>
      <c r="O56" s="57" t="s">
        <v>14</v>
      </c>
      <c r="P56" s="57" t="s">
        <v>14</v>
      </c>
      <c r="Q56" s="57" t="s">
        <v>14</v>
      </c>
      <c r="R56" s="57" t="s">
        <v>14</v>
      </c>
      <c r="S56" s="57" t="s">
        <v>14</v>
      </c>
      <c r="T56" s="57" t="s">
        <v>14</v>
      </c>
      <c r="U56" s="57" t="s">
        <v>14</v>
      </c>
      <c r="V56" s="67" t="s">
        <v>14</v>
      </c>
      <c r="W56" s="66">
        <f>COUNTIF(W51:W55,$AE$46)</f>
        <v>0</v>
      </c>
      <c r="X56" s="66"/>
      <c r="Y56" s="66"/>
      <c r="Z56" s="66">
        <f>COUNTIF(Z51:Z55,$AE$46)</f>
        <v>0</v>
      </c>
      <c r="AA56" s="66">
        <f>COUNTIF(AA51:AA55,$AE$46)</f>
        <v>0</v>
      </c>
      <c r="AB56" s="66"/>
      <c r="AC56" s="66"/>
      <c r="AD56" s="66">
        <f>COUNTIF(AD51:AD55,$AE$46)</f>
        <v>0</v>
      </c>
      <c r="AE56" s="66">
        <f>SUM(W56:AD56)</f>
        <v>0</v>
      </c>
      <c r="AF56" s="66"/>
    </row>
    <row r="57" spans="2:32" x14ac:dyDescent="0.25">
      <c r="B57" s="39" t="str">
        <f>IF(C57=0,"茶2無〇","XXXX")</f>
        <v>茶2無〇</v>
      </c>
      <c r="C57" s="5">
        <f t="shared" si="1"/>
        <v>0</v>
      </c>
      <c r="D57" s="39" t="s">
        <v>49</v>
      </c>
      <c r="E57" s="30"/>
      <c r="F57" s="30" t="s">
        <v>7</v>
      </c>
      <c r="G57" s="30"/>
      <c r="H57" s="30" t="s">
        <v>7</v>
      </c>
      <c r="I57" s="30"/>
      <c r="J57" s="30" t="s">
        <v>7</v>
      </c>
      <c r="K57" s="30"/>
      <c r="L57" s="30" t="s">
        <v>7</v>
      </c>
      <c r="M57" s="5"/>
      <c r="N57" s="56" t="s">
        <v>55</v>
      </c>
      <c r="O57" s="57" t="s">
        <v>14</v>
      </c>
      <c r="P57" s="57" t="s">
        <v>14</v>
      </c>
      <c r="Q57" s="57" t="s">
        <v>14</v>
      </c>
      <c r="R57" s="59" t="s">
        <v>14</v>
      </c>
      <c r="S57" s="57" t="s">
        <v>14</v>
      </c>
      <c r="T57" s="57" t="s">
        <v>14</v>
      </c>
      <c r="U57" s="57" t="s">
        <v>14</v>
      </c>
      <c r="V57" s="67" t="s">
        <v>55</v>
      </c>
      <c r="W57" s="66"/>
      <c r="X57" s="66">
        <f>COUNTIF(X51:X55,$AE$46)</f>
        <v>0</v>
      </c>
      <c r="Y57" s="66">
        <f>COUNTIF(Y51:Y55,$AE$46)</f>
        <v>0</v>
      </c>
      <c r="Z57" s="66"/>
      <c r="AA57" s="66"/>
      <c r="AB57" s="66">
        <f>COUNTIF(AB51:AB55,$AE$46)</f>
        <v>0</v>
      </c>
      <c r="AC57" s="66">
        <f>COUNTIF(AC51:AC55,$AE$46)</f>
        <v>0</v>
      </c>
      <c r="AD57" s="66"/>
      <c r="AE57" s="66">
        <f>SUM(W57:AD57)</f>
        <v>0</v>
      </c>
      <c r="AF57" s="66"/>
    </row>
    <row r="58" spans="2:32" x14ac:dyDescent="0.25">
      <c r="M58" s="5"/>
      <c r="N58" s="56" t="s">
        <v>14</v>
      </c>
      <c r="O58" s="57" t="s">
        <v>14</v>
      </c>
      <c r="P58" s="57" t="s">
        <v>14</v>
      </c>
      <c r="Q58" s="57" t="s">
        <v>14</v>
      </c>
      <c r="R58" s="57" t="s">
        <v>14</v>
      </c>
      <c r="S58" s="57" t="s">
        <v>14</v>
      </c>
      <c r="T58" s="57" t="s">
        <v>14</v>
      </c>
      <c r="U58" s="57" t="s">
        <v>14</v>
      </c>
      <c r="V58" s="67" t="s">
        <v>55</v>
      </c>
      <c r="W58" s="66">
        <f>COUNTIF(W51:W55,$AE$46)</f>
        <v>0</v>
      </c>
      <c r="X58" s="66"/>
      <c r="Y58" s="66">
        <f>COUNTIF(Y51:Y55,$AE$46)</f>
        <v>0</v>
      </c>
      <c r="Z58" s="66"/>
      <c r="AA58" s="66">
        <f>COUNTIF(AA51:AA55,$AE$46)</f>
        <v>0</v>
      </c>
      <c r="AB58" s="66"/>
      <c r="AC58" s="66">
        <f>COUNTIF(AC51:AC55,$AE$46)</f>
        <v>0</v>
      </c>
      <c r="AD58" s="66"/>
      <c r="AE58" s="66">
        <f>SUM(W58:AD58)</f>
        <v>0</v>
      </c>
      <c r="AF58" s="66"/>
    </row>
    <row r="59" spans="2:32" ht="13.15" thickBot="1" x14ac:dyDescent="0.3">
      <c r="M59" s="5"/>
      <c r="N59" s="68"/>
      <c r="O59" s="69"/>
      <c r="P59" s="69"/>
      <c r="Q59" s="69"/>
      <c r="R59" s="69"/>
      <c r="S59" s="69"/>
      <c r="T59" s="69"/>
      <c r="U59" s="69"/>
      <c r="V59" s="70" t="s">
        <v>52</v>
      </c>
      <c r="W59" s="66"/>
      <c r="X59" s="66">
        <f>COUNTIF(X51:X55,$AE$46)</f>
        <v>0</v>
      </c>
      <c r="Y59" s="66"/>
      <c r="Z59" s="66">
        <f>COUNTIF(Z51:Z55,$AE$46)</f>
        <v>0</v>
      </c>
      <c r="AA59" s="66"/>
      <c r="AB59" s="66">
        <f>COUNTIF(AB51:AB55,$AE$46)</f>
        <v>0</v>
      </c>
      <c r="AC59" s="66"/>
      <c r="AD59" s="66">
        <f>COUNTIF(AD51:AD55,$AE$46)</f>
        <v>0</v>
      </c>
      <c r="AE59" s="66">
        <f t="shared" ref="AE59" si="3">SUM(W59:AD59)</f>
        <v>0</v>
      </c>
      <c r="AF59" s="66"/>
    </row>
    <row r="60" spans="2:32" x14ac:dyDescent="0.25">
      <c r="N60" s="48"/>
      <c r="O60" s="48"/>
      <c r="P60" s="48"/>
      <c r="Q60" s="48"/>
      <c r="R60" s="48"/>
      <c r="S60" s="48"/>
      <c r="T60" s="48"/>
      <c r="U60" s="48"/>
      <c r="V60" s="48"/>
      <c r="W60" s="57"/>
      <c r="X60" s="57"/>
      <c r="Y60" s="57"/>
      <c r="Z60" s="57"/>
      <c r="AA60" s="66"/>
      <c r="AB60" s="66"/>
      <c r="AC60" s="66"/>
      <c r="AD60" s="66"/>
      <c r="AE60" s="66"/>
      <c r="AF60" s="66"/>
    </row>
    <row r="61" spans="2:32" hidden="1" x14ac:dyDescent="0.25">
      <c r="N61" s="48"/>
      <c r="O61" s="48"/>
      <c r="P61" s="48"/>
      <c r="Q61" s="48"/>
      <c r="R61" s="49"/>
      <c r="S61" s="48"/>
      <c r="T61" s="48"/>
      <c r="U61" s="48"/>
      <c r="V61" s="48"/>
      <c r="X61" s="48"/>
      <c r="Y61" s="48"/>
      <c r="Z61" s="48"/>
    </row>
    <row r="62" spans="2:32" hidden="1" x14ac:dyDescent="0.25">
      <c r="N62" s="48"/>
      <c r="O62" s="48"/>
      <c r="P62" s="48"/>
      <c r="Q62" s="48"/>
      <c r="R62" s="49"/>
      <c r="S62" s="48"/>
      <c r="T62" s="48"/>
      <c r="U62" s="48"/>
      <c r="V62" s="48"/>
      <c r="W62" s="48"/>
      <c r="X62" s="48"/>
      <c r="Y62" s="48"/>
      <c r="Z62" s="48"/>
    </row>
    <row r="63" spans="2:32" hidden="1" x14ac:dyDescent="0.25">
      <c r="N63" s="48"/>
      <c r="O63" s="48"/>
      <c r="P63" s="48"/>
      <c r="Q63" s="48"/>
      <c r="R63" s="49"/>
      <c r="S63" s="49"/>
      <c r="T63" s="49"/>
      <c r="U63" s="49"/>
      <c r="V63" s="49"/>
      <c r="W63" s="49"/>
      <c r="X63" s="49"/>
      <c r="Y63" s="49"/>
      <c r="Z63" s="49"/>
    </row>
    <row r="64" spans="2:32" hidden="1" x14ac:dyDescent="0.25">
      <c r="N64" s="48"/>
      <c r="O64" s="48"/>
      <c r="P64" s="48"/>
      <c r="Q64" s="48"/>
      <c r="R64" s="49"/>
      <c r="S64" s="49"/>
      <c r="T64" s="49"/>
      <c r="U64" s="49"/>
      <c r="V64" s="49"/>
      <c r="W64" s="49"/>
      <c r="X64" s="49"/>
      <c r="Y64" s="49"/>
      <c r="Z64" s="49"/>
    </row>
    <row r="65" spans="14:26" hidden="1" x14ac:dyDescent="0.25"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4:26" hidden="1" x14ac:dyDescent="0.25"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4:26" hidden="1" x14ac:dyDescent="0.25">
      <c r="N67" s="50"/>
      <c r="O67" s="58" t="str">
        <f>IF(O51=D41,"X",IF(OR(O51=D42,O51=D44,O51=D46,O51=D48,O51=D50,O51=D52,O51=D54,O51=D56),"□","〇"))</f>
        <v>X</v>
      </c>
      <c r="P67" s="58" t="str">
        <f>IF(O51=D41,"X",IF(OR(O51=D42,O51=D43,O51=D46,O51=D47,O51=D50,O51=D51,O51=D54,O51=D55),"有","無"))</f>
        <v>X</v>
      </c>
      <c r="Q67" s="51"/>
      <c r="R67" s="58" t="str">
        <f>IF(P49=D41,"X",IF(OR(P49=D42,P49=D44,P49=D46,P49=D48,P49=D50,P49=D52,P49=D54,P49=D56),"□","〇"))</f>
        <v>X</v>
      </c>
      <c r="S67" s="58" t="str">
        <f>IF(P49=D41,"X",IF(OR(P49=D42,P49=D43,P49=D46,P49=D47,P49=D50,P49=D51,P49=D54,P49=D55),"有","無"))</f>
        <v>X</v>
      </c>
      <c r="T67" s="51"/>
      <c r="U67" s="58" t="str">
        <f>IF(Q47=D41,"X",IF(OR(Q47=D42,Q47=D44,Q47=D46,Q47=D48,Q47=D50,Q47=D52,Q47=D54,Q47=D56),"□","〇"))</f>
        <v>X</v>
      </c>
      <c r="V67" s="58" t="str">
        <f>IF(Q47=D41,"X",IF(OR(Q47=D42,Q47=D43,Q47=D46,Q47=D47,Q47=D50,Q47=D51,Q47=D54,Q47=D55),"有","無"))</f>
        <v>X</v>
      </c>
      <c r="W67" s="51"/>
      <c r="X67" s="58" t="str">
        <f>IF(R45=D41,"X",IF(OR(R45=D42,R45=D44,R45=D46,R45=D48,R45=D50,R45=D52,R45=D54,R45=D56),"□","〇"))</f>
        <v>X</v>
      </c>
      <c r="Y67" s="58" t="str">
        <f>IF(R45=D41,"X",IF(OR(R45=D42,R45=D43,R45=D46,R45=D47,R45=D50,R45=D51,R45=D54,R45=D55),"有","無"))</f>
        <v>X</v>
      </c>
      <c r="Z67" s="50"/>
    </row>
    <row r="68" spans="14:26" hidden="1" x14ac:dyDescent="0.25">
      <c r="N68" s="50"/>
      <c r="O68" s="58" t="str">
        <f>IF(O51=D41,"X",IF(OR(O51=D42,O51=D43,O51=D44,O51=D45,O51=D50,O51=D51,O51=D52,O51=D53),1,2))</f>
        <v>X</v>
      </c>
      <c r="P68" s="58" t="str">
        <f>IF(O51=D41,"X",IF(OR(O51=D42,O51=D43,O51=D44,O51=D45,O51=D46,O51=D47,O51=D48,O51=D49),"白","茶"))</f>
        <v>X</v>
      </c>
      <c r="Q68" s="51"/>
      <c r="R68" s="58" t="str">
        <f>IF(P49=D41,"X",IF(OR(P49=D42,P49=D43,P49=D44,P49=D45,P49=D50,P49=D51,P49=D52,P49=D53),1,2))</f>
        <v>X</v>
      </c>
      <c r="S68" s="58" t="str">
        <f>IF(P49=D41,"X",IF(OR(P49=D42,P49=D43,P49=D44,P49=D45,P49=D46,P49=D47,P49=D48,P49=D49),"白","茶"))</f>
        <v>X</v>
      </c>
      <c r="T68" s="51"/>
      <c r="U68" s="58" t="str">
        <f>IF(Q47=D41,"X",IF(OR(Q47=D42,Q47=D43,Q47=D44,Q47=D45,Q47=D50,Q47=D51,Q47=D52,Q47=D53),1,2))</f>
        <v>X</v>
      </c>
      <c r="V68" s="58" t="str">
        <f>IF(Q47=D41,"X",IF(OR(Q47=D42,Q47=D43,Q47=D44,Q47=D45,Q47=D46,Q47=D47,Q47=D48,Q47=D49),"白","茶"))</f>
        <v>X</v>
      </c>
      <c r="W68" s="51"/>
      <c r="X68" s="58" t="str">
        <f>IF(R45=D41,"X",IF(OR(R45=D42,R45=D43,R45=D44,R45=D45,R45=D50,R45=D51,R45=D52,R45=D53),1,2))</f>
        <v>X</v>
      </c>
      <c r="Y68" s="58" t="str">
        <f>IF(R45=D41,"X",IF(OR(R45=D42,R45=D43,R45=D44,R45=D45,R45=D46,R45=D47,R45=D48,R45=D49),"白","茶"))</f>
        <v>X</v>
      </c>
      <c r="Z68" s="50"/>
    </row>
    <row r="69" spans="14:26" hidden="1" x14ac:dyDescent="0.25">
      <c r="N69" s="50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0"/>
    </row>
    <row r="70" spans="14:26" hidden="1" x14ac:dyDescent="0.25">
      <c r="N70" s="50"/>
      <c r="O70" s="58" t="str">
        <f>IF(P53=D41,"X",IF(OR(P53=D42,P53=D44,P53=D46,P53=D48,P53=D50,P53=D52,P53=D54,P53=D56),"□","〇"))</f>
        <v>X</v>
      </c>
      <c r="P70" s="58" t="str">
        <f>IF(P53=D41,"X",IF(OR(P53=D42,P53=D43,P53=D46,P53=D47,P53=D50,P53=D51,P53=D54,P53=D55),"有","無"))</f>
        <v>X</v>
      </c>
      <c r="Q70" s="51"/>
      <c r="R70" s="58" t="str">
        <f>IF(Q51=D41,"X",IF(OR(Q51=D42,Q51=D44,Q51=D46,Q51=D48,Q51=D50,Q51=D52,Q51=D54,Q51=D56),"□","〇"))</f>
        <v>X</v>
      </c>
      <c r="S70" s="58" t="str">
        <f>IF(Q51=D41,"X",IF(OR(Q51=D42,Q51=D43,Q51=D46,Q51=D47,Q51=D50,Q51=D51,Q51=D54,Q51=D55),"有","無"))</f>
        <v>X</v>
      </c>
      <c r="T70" s="51"/>
      <c r="U70" s="58" t="str">
        <f>IF(R49=D41,"X",IF(OR(R49=D42,R49=D44,R49=D46,R49=D48,R49=D50,R49=D52,R49=D54,R49=D56),"□","〇"))</f>
        <v>X</v>
      </c>
      <c r="V70" s="58" t="str">
        <f>IF(R49=D41,"X",IF(OR(R49=D42,R49=D43,R49=D46,R49=D47,R49=D50,R49=D51,R49=D54,R49=D55),"有","無"))</f>
        <v>X</v>
      </c>
      <c r="W70" s="51"/>
      <c r="X70" s="58" t="str">
        <f>IF(S47=D41,"X",IF(OR(S47=D42,S47=D44,S47=D46,S47=D48,S47=D50,S47=D52,S47=D54,S47=D56),"□","〇"))</f>
        <v>X</v>
      </c>
      <c r="Y70" s="58" t="str">
        <f>IF(S47=D41,"X",IF(OR(S47=D42,S47=D43,S47=D46,S47=D47,S47=D50,S47=D51,S47=D54,S47=D55),"有","無"))</f>
        <v>X</v>
      </c>
      <c r="Z70" s="50"/>
    </row>
    <row r="71" spans="14:26" hidden="1" x14ac:dyDescent="0.25">
      <c r="N71" s="50"/>
      <c r="O71" s="58" t="str">
        <f>IF(P53=D41,"X",IF(OR(P53=D42,P53=D43,P53=D44,P53=D45,P53=D50,P53=D51,P53=D52,P53=D53),1,2))</f>
        <v>X</v>
      </c>
      <c r="P71" s="58" t="str">
        <f>IF(P53=D41,"X",IF(OR(P53=D42,P53=D43,P53=D44,P53=D45,P53=D46,P53=D47,P53=D48,P53=D49),"白","茶"))</f>
        <v>X</v>
      </c>
      <c r="Q71" s="51"/>
      <c r="R71" s="58" t="str">
        <f>IF(Q51=D41,"X",IF(OR(Q51=D42,Q51=D43,Q51=D44,Q51=D45,Q51=D50,Q51=D51,Q51=D52,Q51=D53),1,2))</f>
        <v>X</v>
      </c>
      <c r="S71" s="58" t="str">
        <f>IF(Q51=D41,"X",IF(OR(Q51=D42,Q51=D43,Q51=D44,Q51=D45,Q51=D46,Q51=D47,Q51=D48,Q51=D49),"白","茶"))</f>
        <v>X</v>
      </c>
      <c r="T71" s="51"/>
      <c r="U71" s="58" t="str">
        <f>IF(R49=D41,"X",IF(OR(R49=D42,R49=D43,R49=D44,R49=D45,R49=D50,R49=D51,R49=D52,R49=D53),1,2))</f>
        <v>X</v>
      </c>
      <c r="V71" s="58" t="str">
        <f>IF(R49=D41,"X",IF(OR(R49=D42,R49=D43,R49=D44,R49=D45,R49=D46,R49=D47,R49=D48,R49=D49),"白","茶"))</f>
        <v>X</v>
      </c>
      <c r="W71" s="51"/>
      <c r="X71" s="58" t="str">
        <f>IF(S47=D41,"X",IF(OR(S47=D42,S47=D43,S47=D44,S47=D45,S47=D50,S47=D51,S47=D52,S47=D53),1,2))</f>
        <v>X</v>
      </c>
      <c r="Y71" s="58" t="str">
        <f>IF(S47=D41,"X",IF(OR(S47=D42,S47=D43,S47=D44,S47=D45,S47=D46,S47=D47,S47=D48,S47=D49),"白","茶"))</f>
        <v>X</v>
      </c>
      <c r="Z71" s="50"/>
    </row>
    <row r="72" spans="14:26" hidden="1" x14ac:dyDescent="0.25">
      <c r="N72" s="50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0"/>
    </row>
    <row r="73" spans="14:26" hidden="1" x14ac:dyDescent="0.25">
      <c r="N73" s="50"/>
      <c r="O73" s="58" t="str">
        <f>IF(Q55=D41,"X",IF(OR(Q55=D42,Q55=D44,Q55=D46,Q55=D48,Q55=D50,Q55=D52,Q55=D54,Q55=D56),"□","〇"))</f>
        <v>X</v>
      </c>
      <c r="P73" s="58" t="str">
        <f>IF(Q55=D41,"X",IF(OR(Q55=D42,Q55=D43,Q55=D46,Q55=D47,Q55=D50,Q55=D51,Q55=D54,Q55=D55),"有","無"))</f>
        <v>X</v>
      </c>
      <c r="Q73" s="51"/>
      <c r="R73" s="58" t="str">
        <f>IF(R53=D41,"X",IF(OR(R53=D42,R53=D44,R53=D46,R53=D48,R53=D50,R53=D52,R53=D54,R53=D56),"□","〇"))</f>
        <v>X</v>
      </c>
      <c r="S73" s="58" t="str">
        <f>IF(R53=D41,"X",IF(OR(R53=D42,R53=D43,R53=D46,R53=D47,R53=D50,R53=D51,R53=D54,R53=D55),"有","無"))</f>
        <v>X</v>
      </c>
      <c r="T73" s="51"/>
      <c r="U73" s="58" t="str">
        <f>IF(S51=D41,"X",IF(OR(S51=D42,S51=D44,S51=D46,S51=D48,S51=D50,S51=D52,S51=D54,S51=D56),"□","〇"))</f>
        <v>X</v>
      </c>
      <c r="V73" s="58" t="str">
        <f>IF(S51=D41,"X",IF(OR(S51=D42,S51=D43,S51=D46,S51=D47,S51=D50,S51=D51,S51=D54,S51=D55),"有","無"))</f>
        <v>X</v>
      </c>
      <c r="W73" s="51"/>
      <c r="X73" s="58" t="str">
        <f>IF(T49=D41,"X",IF(OR(T49=D42,T49=D44,T49=D46,T49=D48,T49=D50,T49=D52,T49=D54,T49=D56),"□","〇"))</f>
        <v>X</v>
      </c>
      <c r="Y73" s="58" t="str">
        <f>IF(T49=D41,"X",IF(OR(T49=D42,T49=D43,T49=D46,T49=D47,T49=D50,T49=D51,T49=D54,T49=D55),"有","無"))</f>
        <v>X</v>
      </c>
      <c r="Z73" s="50"/>
    </row>
    <row r="74" spans="14:26" hidden="1" x14ac:dyDescent="0.25">
      <c r="N74" s="50"/>
      <c r="O74" s="58" t="str">
        <f>IF(Q55=D41,"X",IF(OR(Q55=D42,Q55=D43,Q55=D44,Q55=D45,Q55=D50,Q55=D51,Q55=D52,Q55=D53),1,2))</f>
        <v>X</v>
      </c>
      <c r="P74" s="58" t="str">
        <f>IF(Q55=D41,"X",IF(OR(Q55=D42,Q55=D43,Q55=D44,Q55=D45,Q55=D46,Q55=D47,Q55=D48,Q55=D49),"白","茶"))</f>
        <v>X</v>
      </c>
      <c r="Q74" s="51"/>
      <c r="R74" s="58" t="str">
        <f>IF(R53=D41,"X",IF(OR(R53=D42,R53=D43,R53=D44,R53=D45,R53=D50,R53=D51,R53=D52,R53=D53),1,2))</f>
        <v>X</v>
      </c>
      <c r="S74" s="58" t="str">
        <f>IF(R53=D41,"X",IF(OR(R53=D42,R53=D43,R53=D44,R53=D45,R53=D46,R53=D47,R53=D48,R53=D49),"白","茶"))</f>
        <v>X</v>
      </c>
      <c r="T74" s="51"/>
      <c r="U74" s="58" t="str">
        <f>IF(S51=D41,"X",IF(OR(S51=D42,S51=D43,S51=D44,S51=D45,S51=D50,S51=D51,S51=D52,S51=D53),1,2))</f>
        <v>X</v>
      </c>
      <c r="V74" s="58" t="str">
        <f>IF(S51=D41,"X",IF(OR(S51=D42,S51=D43,S51=D44,S51=D45,S51=D46,S51=D47,S51=D48,S51=D49),"白","茶"))</f>
        <v>X</v>
      </c>
      <c r="W74" s="51"/>
      <c r="X74" s="58" t="str">
        <f>IF(T49=D41,"X",IF(OR(T49=D42,T49=D43,T49=D44,T49=D45,T49=D50,T49=D51,T49=D52,T49=D53),1,2))</f>
        <v>X</v>
      </c>
      <c r="Y74" s="58" t="str">
        <f>IF(T49=D41,"X",IF(OR(T49=D42,T49=D43,T49=D44,T49=D45,T49=D46,T49=D47,T49=D48,T49=D49),"白","茶"))</f>
        <v>X</v>
      </c>
      <c r="Z74" s="50"/>
    </row>
    <row r="75" spans="14:26" hidden="1" x14ac:dyDescent="0.25">
      <c r="N75" s="50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0"/>
    </row>
    <row r="76" spans="14:26" hidden="1" x14ac:dyDescent="0.25">
      <c r="N76" s="50"/>
      <c r="O76" s="58" t="str">
        <f>IF(R57=D41,"X",IF(OR(R57=D42,R57=D44,R57=D46,R57=D48,R57=D50,R57=D52,R57=D54,R57=D56),"□","〇"))</f>
        <v>X</v>
      </c>
      <c r="P76" s="58" t="str">
        <f>IF(R57=D41,"X",IF(OR(R57=D42,R57=D43,R57=D46,R57=D47,R57=D50,R57=D51,R57=D54,R57=D55),"有","無"))</f>
        <v>X</v>
      </c>
      <c r="Q76" s="51"/>
      <c r="R76" s="58" t="str">
        <f>IF(S55=D41,"X",IF(OR(S55=D42,S55=D44,S55=D46,S55=D48,S55=D50,S55=D52,S55=D54,S55=D56),"□","〇"))</f>
        <v>X</v>
      </c>
      <c r="S76" s="58" t="str">
        <f>IF(S55=D41,"X",IF(OR(S55=D42,S55=D43,S55=D46,S55=D47,S55=D50,S55=D51,S55=D54,S55=D55),"有","無"))</f>
        <v>X</v>
      </c>
      <c r="T76" s="51"/>
      <c r="U76" s="58" t="str">
        <f>IF(T53=D41,"X",IF(OR(T53=D42,T53=D44,T53=D46,T53=D48,T53=D50,T53=D52,T53=D54,T53=D56),"□","〇"))</f>
        <v>X</v>
      </c>
      <c r="V76" s="58" t="str">
        <f>IF(T53=D41,"X",IF(OR(T53=D42,T53=D43,T53=D46,T53=D47,T53=D50,T53=D51,T53=D54,T53=D55),"有","無"))</f>
        <v>X</v>
      </c>
      <c r="W76" s="51"/>
      <c r="X76" s="58" t="str">
        <f>IF(U51=D41,"X",IF(OR(U51=D42,U51=D44,U51=D46,U51=D48,U51=D50,U51=D52,U51=D54,U51=D56),"□","〇"))</f>
        <v>X</v>
      </c>
      <c r="Y76" s="58" t="str">
        <f>IF(U51=D41,"X",IF(OR(U51=D42,U51=D43,U51=D46,U51=D47,U51=D50,U51=D51,U51=D54,U51=D55),"有","無"))</f>
        <v>X</v>
      </c>
      <c r="Z76" s="50"/>
    </row>
    <row r="77" spans="14:26" hidden="1" x14ac:dyDescent="0.25">
      <c r="N77" s="50"/>
      <c r="O77" s="58" t="str">
        <f>IF(R57=D41,"X",IF(OR(R57=D42,R57=D43,R57=D44,R57=D45,R57=D50,R57=D51,R57=D52,R57=D53),1,2))</f>
        <v>X</v>
      </c>
      <c r="P77" s="58" t="str">
        <f>IF(R57=D41,"X",IF(OR(R57=D42,R57=D43,R57=D44,R57=D45,R57=D46,R57=D47,R57=D48,R57=D49),"白","茶"))</f>
        <v>X</v>
      </c>
      <c r="Q77" s="51"/>
      <c r="R77" s="58" t="str">
        <f>IF(S55=D41,"X",IF(OR(S55=D42,S55=D43,S55=D44,S55=D45,S55=D50,S55=D51,S55=D52,S55=D53),1,2))</f>
        <v>X</v>
      </c>
      <c r="S77" s="58" t="str">
        <f>IF(S55=D41,"X",IF(OR(S55=D42,S55=D43,S55=D44,S55=D45,S55=D46,S55=D47,S55=D48,S55=D49),"白","茶"))</f>
        <v>X</v>
      </c>
      <c r="T77" s="51"/>
      <c r="U77" s="58" t="str">
        <f>IF(T53=D41,"X",IF(OR(T53=D42,T53=D43,T53=D44,T53=D45,T53=D50,T53=D51,T53=D52,T53=D53),1,2))</f>
        <v>X</v>
      </c>
      <c r="V77" s="58" t="str">
        <f>IF(T53=D41,"X",IF(OR(T53=D42,T53=D43,T53=D44,T53=D45,T53=D46,T53=D47,T53=D48,T53=D49),"白","茶"))</f>
        <v>X</v>
      </c>
      <c r="W77" s="51"/>
      <c r="X77" s="58" t="str">
        <f>IF(U51=D41,"X",IF(OR(U51=D42,U51=D43,U51=D44,U51=D45,U51=D50,U51=D51,U51=D52,U51=D53),1,2))</f>
        <v>X</v>
      </c>
      <c r="Y77" s="58" t="str">
        <f>IF(U51=D41,"X",IF(OR(U51=D42,U51=D43,U51=D44,U51=D45,U51=D46,U51=D47,U51=D48,U51=D49),"白","茶"))</f>
        <v>X</v>
      </c>
      <c r="Z77" s="50"/>
    </row>
    <row r="78" spans="14:26" hidden="1" x14ac:dyDescent="0.25"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4:26" hidden="1" x14ac:dyDescent="0.25"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4:26" hidden="1" x14ac:dyDescent="0.25"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4:26" hidden="1" x14ac:dyDescent="0.25"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4:26" hidden="1" x14ac:dyDescent="0.25"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4:26" hidden="1" x14ac:dyDescent="0.25"/>
    <row r="84" spans="14:26" hidden="1" x14ac:dyDescent="0.25"/>
    <row r="85" spans="14:26" hidden="1" x14ac:dyDescent="0.25"/>
    <row r="86" spans="14:26" hidden="1" x14ac:dyDescent="0.25"/>
    <row r="87" spans="14:26" hidden="1" x14ac:dyDescent="0.25"/>
  </sheetData>
  <phoneticPr fontId="1"/>
  <conditionalFormatting sqref="O67">
    <cfRule type="expression" dxfId="263" priority="62">
      <formula>"1=IF(($J$24=3),1,0)"</formula>
    </cfRule>
  </conditionalFormatting>
  <conditionalFormatting sqref="X23:AH26">
    <cfRule type="cellIs" dxfId="262" priority="61" operator="equal">
      <formula>3</formula>
    </cfRule>
  </conditionalFormatting>
  <conditionalFormatting sqref="Q11:T21">
    <cfRule type="cellIs" dxfId="261" priority="60" operator="equal">
      <formula>3</formula>
    </cfRule>
  </conditionalFormatting>
  <conditionalFormatting sqref="AK6:AL9">
    <cfRule type="cellIs" dxfId="260" priority="59" operator="equal">
      <formula>3</formula>
    </cfRule>
  </conditionalFormatting>
  <conditionalFormatting sqref="AK22:AN24">
    <cfRule type="cellIs" dxfId="259" priority="58" operator="equal">
      <formula>3</formula>
    </cfRule>
  </conditionalFormatting>
  <conditionalFormatting sqref="C4">
    <cfRule type="cellIs" dxfId="258" priority="57" operator="equal">
      <formula>3</formula>
    </cfRule>
  </conditionalFormatting>
  <conditionalFormatting sqref="W45:AD45">
    <cfRule type="cellIs" dxfId="257" priority="56" operator="greaterThan">
      <formula>0.5</formula>
    </cfRule>
  </conditionalFormatting>
  <conditionalFormatting sqref="E42:L57">
    <cfRule type="cellIs" dxfId="256" priority="55" operator="equal">
      <formula>0</formula>
    </cfRule>
  </conditionalFormatting>
  <conditionalFormatting sqref="N66:Z78 R45 Q47 S47 O51 P49 R49 T49 P53 Q51 S51 U51 Q55 R53 T53 R57 S55">
    <cfRule type="cellIs" dxfId="255" priority="54" operator="equal">
      <formula>"X"</formula>
    </cfRule>
  </conditionalFormatting>
  <conditionalFormatting sqref="P68 S68 V68 Y68 Y71 V71 S71 P71 P74 S74 V74 Y74 Y77 V77 S77 P77">
    <cfRule type="cellIs" dxfId="254" priority="53" operator="equal">
      <formula>"茶"</formula>
    </cfRule>
  </conditionalFormatting>
  <conditionalFormatting sqref="P67 S67 V67 Y67 Y70 V70 S70 P70 P73 P76 S73 S76 V73 V76 Y73 Y76">
    <cfRule type="cellIs" dxfId="253" priority="51" operator="equal">
      <formula>"無"</formula>
    </cfRule>
    <cfRule type="cellIs" dxfId="252" priority="52" operator="equal">
      <formula>"有"</formula>
    </cfRule>
  </conditionalFormatting>
  <conditionalFormatting sqref="X68 U68 R68 O68 X71 U71 R71 O71 O74 R74 U74 X74 X77 U77 R77 O77">
    <cfRule type="cellIs" dxfId="251" priority="49" operator="equal">
      <formula>2</formula>
    </cfRule>
    <cfRule type="cellIs" dxfId="250" priority="50" operator="equal">
      <formula>1</formula>
    </cfRule>
  </conditionalFormatting>
  <conditionalFormatting sqref="X76 X73 X70 X67 U67 U70 U73 U76 R76 R70 R67 O67 O70 O73 O76">
    <cfRule type="cellIs" dxfId="249" priority="48" operator="equal">
      <formula>"□"</formula>
    </cfRule>
  </conditionalFormatting>
  <conditionalFormatting sqref="X76 X73 X70 X67 U67 U70 U73 U76 R76 R70 R67 O67 O70 O73 O76 R73">
    <cfRule type="cellIs" dxfId="248" priority="47" operator="equal">
      <formula>"〇"</formula>
    </cfRule>
  </conditionalFormatting>
  <conditionalFormatting sqref="D42:L42">
    <cfRule type="expression" dxfId="247" priority="46">
      <formula>$C$42&gt;0</formula>
    </cfRule>
  </conditionalFormatting>
  <conditionalFormatting sqref="D43:L43">
    <cfRule type="expression" dxfId="246" priority="45">
      <formula>$C$43&gt;0</formula>
    </cfRule>
  </conditionalFormatting>
  <conditionalFormatting sqref="D44:L44">
    <cfRule type="expression" dxfId="245" priority="44">
      <formula>$C$44&gt;0</formula>
    </cfRule>
  </conditionalFormatting>
  <conditionalFormatting sqref="D45:L45">
    <cfRule type="expression" dxfId="244" priority="43">
      <formula>$C$45&gt;0</formula>
    </cfRule>
  </conditionalFormatting>
  <conditionalFormatting sqref="D46:L46">
    <cfRule type="expression" dxfId="243" priority="42">
      <formula>$C$46&gt;0</formula>
    </cfRule>
  </conditionalFormatting>
  <conditionalFormatting sqref="D47:L47">
    <cfRule type="expression" dxfId="242" priority="41">
      <formula>$C$47&gt;0</formula>
    </cfRule>
  </conditionalFormatting>
  <conditionalFormatting sqref="D48:L48">
    <cfRule type="expression" dxfId="241" priority="40">
      <formula>$C$48&gt;0</formula>
    </cfRule>
  </conditionalFormatting>
  <conditionalFormatting sqref="D49:L49">
    <cfRule type="expression" dxfId="240" priority="39">
      <formula>$C$49&gt;0</formula>
    </cfRule>
  </conditionalFormatting>
  <conditionalFormatting sqref="D50:L50">
    <cfRule type="expression" dxfId="239" priority="38">
      <formula>$C$50&gt;0</formula>
    </cfRule>
  </conditionalFormatting>
  <conditionalFormatting sqref="D51:L51">
    <cfRule type="expression" dxfId="238" priority="37">
      <formula>$C$51&gt;0</formula>
    </cfRule>
  </conditionalFormatting>
  <conditionalFormatting sqref="D52:L52">
    <cfRule type="expression" dxfId="237" priority="36">
      <formula>$C$52&gt;0</formula>
    </cfRule>
  </conditionalFormatting>
  <conditionalFormatting sqref="D53:L53">
    <cfRule type="expression" dxfId="236" priority="35">
      <formula>$C$53&gt;0</formula>
    </cfRule>
  </conditionalFormatting>
  <conditionalFormatting sqref="D54:L54">
    <cfRule type="expression" dxfId="235" priority="34">
      <formula>$C$54&gt;0</formula>
    </cfRule>
  </conditionalFormatting>
  <conditionalFormatting sqref="D55:L55">
    <cfRule type="expression" dxfId="234" priority="33">
      <formula>$C$55&gt;0</formula>
    </cfRule>
  </conditionalFormatting>
  <conditionalFormatting sqref="D56:L56">
    <cfRule type="expression" dxfId="233" priority="32">
      <formula>$C$56&gt;0</formula>
    </cfRule>
  </conditionalFormatting>
  <conditionalFormatting sqref="D57:L57">
    <cfRule type="expression" dxfId="232" priority="31">
      <formula>$C$57&gt;0</formula>
    </cfRule>
  </conditionalFormatting>
  <conditionalFormatting sqref="E7:L16">
    <cfRule type="cellIs" dxfId="231" priority="30" operator="equal">
      <formula>3</formula>
    </cfRule>
  </conditionalFormatting>
  <conditionalFormatting sqref="R45 Q47 S47 O51 P49 R49 T49 P53 Q51 S51 U51 Q55 R53 T53 R57 S55">
    <cfRule type="cellIs" dxfId="230" priority="29" operator="between">
      <formula>9</formula>
      <formula>16</formula>
    </cfRule>
  </conditionalFormatting>
  <conditionalFormatting sqref="B42">
    <cfRule type="expression" dxfId="229" priority="28">
      <formula>$C$42&gt;0</formula>
    </cfRule>
  </conditionalFormatting>
  <conditionalFormatting sqref="B43">
    <cfRule type="expression" dxfId="228" priority="27">
      <formula>$C$43&gt;0</formula>
    </cfRule>
  </conditionalFormatting>
  <conditionalFormatting sqref="B44">
    <cfRule type="expression" dxfId="227" priority="26">
      <formula>$C$44&gt;0</formula>
    </cfRule>
  </conditionalFormatting>
  <conditionalFormatting sqref="B45">
    <cfRule type="expression" dxfId="226" priority="25">
      <formula>$C$45&gt;0</formula>
    </cfRule>
  </conditionalFormatting>
  <conditionalFormatting sqref="B46">
    <cfRule type="expression" dxfId="225" priority="24">
      <formula>$C$46&gt;0</formula>
    </cfRule>
  </conditionalFormatting>
  <conditionalFormatting sqref="B47">
    <cfRule type="expression" dxfId="224" priority="23">
      <formula>$C$47&gt;0</formula>
    </cfRule>
  </conditionalFormatting>
  <conditionalFormatting sqref="B48">
    <cfRule type="expression" dxfId="223" priority="22">
      <formula>$C$48&gt;0</formula>
    </cfRule>
  </conditionalFormatting>
  <conditionalFormatting sqref="B49">
    <cfRule type="expression" dxfId="222" priority="21">
      <formula>$C$49&gt;0</formula>
    </cfRule>
  </conditionalFormatting>
  <conditionalFormatting sqref="B50">
    <cfRule type="expression" dxfId="221" priority="20">
      <formula>$C$50&gt;0</formula>
    </cfRule>
  </conditionalFormatting>
  <conditionalFormatting sqref="B51">
    <cfRule type="expression" dxfId="220" priority="19">
      <formula>$C$51&gt;0</formula>
    </cfRule>
  </conditionalFormatting>
  <conditionalFormatting sqref="B52">
    <cfRule type="expression" dxfId="219" priority="18">
      <formula>$C$52&gt;0</formula>
    </cfRule>
  </conditionalFormatting>
  <conditionalFormatting sqref="B53">
    <cfRule type="expression" dxfId="218" priority="17">
      <formula>$C$53&gt;0</formula>
    </cfRule>
  </conditionalFormatting>
  <conditionalFormatting sqref="B54">
    <cfRule type="expression" dxfId="217" priority="16">
      <formula>$C$54&gt;0</formula>
    </cfRule>
  </conditionalFormatting>
  <conditionalFormatting sqref="B55">
    <cfRule type="expression" dxfId="216" priority="15">
      <formula>$C$55&gt;0</formula>
    </cfRule>
  </conditionalFormatting>
  <conditionalFormatting sqref="B56">
    <cfRule type="expression" dxfId="215" priority="14">
      <formula>$C$56&gt;0</formula>
    </cfRule>
  </conditionalFormatting>
  <conditionalFormatting sqref="B57">
    <cfRule type="expression" dxfId="214" priority="13">
      <formula>$C$57&gt;0</formula>
    </cfRule>
  </conditionalFormatting>
  <conditionalFormatting sqref="W48:AD55">
    <cfRule type="cellIs" dxfId="213" priority="12" operator="equal">
      <formula>"XXXX"</formula>
    </cfRule>
  </conditionalFormatting>
  <conditionalFormatting sqref="W46:AD46">
    <cfRule type="cellIs" dxfId="212" priority="11" operator="equal">
      <formula>1</formula>
    </cfRule>
  </conditionalFormatting>
  <conditionalFormatting sqref="R45 R57 R53 R49">
    <cfRule type="expression" dxfId="211" priority="10">
      <formula>COUNTIF($E$16:$L$16,$C$4)&gt;0</formula>
    </cfRule>
  </conditionalFormatting>
  <conditionalFormatting sqref="U51 S51 Q51 O51">
    <cfRule type="expression" dxfId="210" priority="9">
      <formula>COUNTIF($E$15:$L$15,$C$4)&gt;0</formula>
    </cfRule>
  </conditionalFormatting>
  <conditionalFormatting sqref="O51 P49 Q47 R45">
    <cfRule type="expression" dxfId="209" priority="8">
      <formula>COUNTIF($E$7:$L$7,$C$4)&gt;0</formula>
    </cfRule>
  </conditionalFormatting>
  <conditionalFormatting sqref="P53 Q51 R49 S47">
    <cfRule type="expression" dxfId="208" priority="7">
      <formula>COUNTIF($E$8:$L$8,$C$4)&gt;0</formula>
    </cfRule>
  </conditionalFormatting>
  <conditionalFormatting sqref="Q55 R53 S51 T49">
    <cfRule type="expression" dxfId="207" priority="6">
      <formula>COUNTIF($E$9:$L$9,$C$4)&gt;0</formula>
    </cfRule>
  </conditionalFormatting>
  <conditionalFormatting sqref="R57 S55 T53 U51">
    <cfRule type="expression" dxfId="206" priority="5">
      <formula>COUNTIF($E$10:$L$10,$C$4)&gt;0</formula>
    </cfRule>
  </conditionalFormatting>
  <conditionalFormatting sqref="O51 P53 Q55 R57">
    <cfRule type="expression" dxfId="205" priority="4">
      <formula>COUNTIF($E$11:$L$11,$C$4)&gt;0</formula>
    </cfRule>
  </conditionalFormatting>
  <conditionalFormatting sqref="P49 Q51 R53 S55">
    <cfRule type="expression" dxfId="204" priority="3">
      <formula>COUNTIF($E$12:$L$12,$C$4)&gt;0</formula>
    </cfRule>
  </conditionalFormatting>
  <conditionalFormatting sqref="Q47 R49 S51 T53">
    <cfRule type="expression" dxfId="203" priority="2">
      <formula>COUNTIF($E$13:$L$13,$C$4)&gt;0</formula>
    </cfRule>
  </conditionalFormatting>
  <conditionalFormatting sqref="R45 S47 T49 U51">
    <cfRule type="expression" dxfId="202" priority="1">
      <formula>COUNTIF($E$14:$L$14,$C$4)&gt;0</formula>
    </cfRule>
  </conditionalFormatting>
  <dataValidations count="1">
    <dataValidation type="list" allowBlank="1" sqref="R45 Q47 S47 P49 O51 R49 T49 Q51 P53 S51 U51 R53 Q55 T53 S55 R57">
      <formula1>$B$41:$B$57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M42" zoomScale="70" zoomScaleNormal="70" workbookViewId="0">
      <selection activeCell="O115" sqref="O115"/>
    </sheetView>
  </sheetViews>
  <sheetFormatPr defaultRowHeight="12.75" x14ac:dyDescent="0.25"/>
  <cols>
    <col min="1" max="1" width="9.06640625" style="13" hidden="1" customWidth="1"/>
    <col min="2" max="2" width="8.796875" style="13" hidden="1" customWidth="1"/>
    <col min="3" max="3" width="6.19921875" style="13" hidden="1" customWidth="1"/>
    <col min="4" max="4" width="9.796875" style="13" hidden="1" customWidth="1"/>
    <col min="5" max="12" width="6.19921875" style="13" hidden="1" customWidth="1"/>
    <col min="13" max="13" width="6.19921875" style="13" customWidth="1"/>
    <col min="14" max="21" width="7.53125" style="13" customWidth="1"/>
    <col min="22" max="34" width="8.1328125" style="13" customWidth="1"/>
    <col min="35" max="40" width="4.265625" style="13" customWidth="1"/>
    <col min="41" max="41" width="4.6640625" style="13" customWidth="1"/>
    <col min="42" max="43" width="9.06640625" style="13" customWidth="1"/>
    <col min="44" max="16384" width="9.06640625" style="13"/>
  </cols>
  <sheetData>
    <row r="1" spans="1:38" s="5" customFormat="1" hidden="1" x14ac:dyDescent="0.25"/>
    <row r="2" spans="1:38" s="5" customFormat="1" hidden="1" x14ac:dyDescent="0.25"/>
    <row r="3" spans="1:38" s="5" customFormat="1" hidden="1" x14ac:dyDescent="0.25">
      <c r="A3" s="6"/>
      <c r="B3" s="6"/>
      <c r="C3" s="7" t="s">
        <v>6</v>
      </c>
      <c r="D3" s="6"/>
    </row>
    <row r="4" spans="1:38" s="5" customFormat="1" ht="13.15" hidden="1" thickBot="1" x14ac:dyDescent="0.3">
      <c r="C4" s="10">
        <v>3</v>
      </c>
    </row>
    <row r="5" spans="1:38" s="5" customFormat="1" hidden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U5" s="6"/>
      <c r="V5" s="6"/>
      <c r="AJ5" s="5" t="s">
        <v>14</v>
      </c>
      <c r="AK5" s="5">
        <f>SUM(AG28,AD28,AA28,X28)</f>
        <v>4</v>
      </c>
    </row>
    <row r="6" spans="1:38" s="5" customFormat="1" hidden="1" x14ac:dyDescent="0.25">
      <c r="M6" s="6" t="s">
        <v>14</v>
      </c>
      <c r="AI6" s="12" t="s">
        <v>2</v>
      </c>
      <c r="AJ6" s="12" t="s">
        <v>3</v>
      </c>
      <c r="AK6" s="13">
        <f t="shared" ref="AK6:AL9" si="0">SUM(X29,AA29,AD29,AG29)</f>
        <v>0</v>
      </c>
      <c r="AL6" s="13">
        <f t="shared" si="0"/>
        <v>0</v>
      </c>
    </row>
    <row r="7" spans="1:38" s="5" customFormat="1" hidden="1" x14ac:dyDescent="0.25">
      <c r="D7" s="42" t="s">
        <v>15</v>
      </c>
      <c r="E7" s="6">
        <f>IF(M7=0,"X",Q11)</f>
        <v>0</v>
      </c>
      <c r="F7" s="6">
        <f>IF(M7=0,"X",Q12)</f>
        <v>0</v>
      </c>
      <c r="G7" s="6">
        <f>IF(M7=0,"X",R11)</f>
        <v>0</v>
      </c>
      <c r="H7" s="6">
        <f>IF(M7=0,"X",R12)</f>
        <v>0</v>
      </c>
      <c r="I7" s="6">
        <f>IF(M7=0,"X",S11)</f>
        <v>0</v>
      </c>
      <c r="J7" s="6">
        <f>IF(M7=0,"X",S12)</f>
        <v>0</v>
      </c>
      <c r="K7" s="6">
        <f>IF(M7=0,"X",T11)</f>
        <v>0</v>
      </c>
      <c r="L7" s="6">
        <f>IF(M7=0,"X",T12)</f>
        <v>0</v>
      </c>
      <c r="M7" s="6">
        <f>U11</f>
        <v>4</v>
      </c>
      <c r="AI7" s="12" t="s">
        <v>1</v>
      </c>
      <c r="AJ7" s="12" t="s">
        <v>4</v>
      </c>
      <c r="AK7" s="13">
        <f t="shared" si="0"/>
        <v>0</v>
      </c>
      <c r="AL7" s="13">
        <f t="shared" si="0"/>
        <v>0</v>
      </c>
    </row>
    <row r="8" spans="1:38" s="5" customFormat="1" hidden="1" x14ac:dyDescent="0.25">
      <c r="D8" s="42" t="s">
        <v>16</v>
      </c>
      <c r="E8" s="6">
        <f>IF(M8=0,"X",Q14)</f>
        <v>0</v>
      </c>
      <c r="F8" s="6">
        <f>IF(M8=0,"X",Q15)</f>
        <v>0</v>
      </c>
      <c r="G8" s="6">
        <f>IF(M8=0,"X",R14)</f>
        <v>0</v>
      </c>
      <c r="H8" s="6">
        <f>IF(M8=0,"X",R15)</f>
        <v>0</v>
      </c>
      <c r="I8" s="6">
        <f>IF(M8=0,"X",S14)</f>
        <v>0</v>
      </c>
      <c r="J8" s="6">
        <f>IF(M8=0,"X",S15)</f>
        <v>0</v>
      </c>
      <c r="K8" s="6">
        <f>IF(M8=0,"X",T14)</f>
        <v>0</v>
      </c>
      <c r="L8" s="6">
        <f>IF(M8=0,"X",T15)</f>
        <v>0</v>
      </c>
      <c r="M8" s="6">
        <f>U14</f>
        <v>4</v>
      </c>
      <c r="N8" s="12"/>
      <c r="O8" s="12"/>
      <c r="P8" s="12"/>
      <c r="Q8" s="12" t="s">
        <v>2</v>
      </c>
      <c r="R8" s="12" t="s">
        <v>3</v>
      </c>
      <c r="S8" s="12">
        <v>1</v>
      </c>
      <c r="T8" s="12" t="s">
        <v>0</v>
      </c>
      <c r="U8" s="12"/>
      <c r="V8" s="12"/>
      <c r="AI8" s="12">
        <v>1</v>
      </c>
      <c r="AJ8" s="12" t="s">
        <v>0</v>
      </c>
      <c r="AK8" s="13">
        <f t="shared" si="0"/>
        <v>0</v>
      </c>
      <c r="AL8" s="13">
        <f t="shared" si="0"/>
        <v>0</v>
      </c>
    </row>
    <row r="9" spans="1:38" s="5" customFormat="1" hidden="1" x14ac:dyDescent="0.25">
      <c r="D9" s="42" t="s">
        <v>17</v>
      </c>
      <c r="E9" s="6">
        <f>IF(M9=0,"X",Q17)</f>
        <v>0</v>
      </c>
      <c r="F9" s="6">
        <f>IF(M9=0,"X",Q18)</f>
        <v>0</v>
      </c>
      <c r="G9" s="6">
        <f>IF(M9=0,"X",R17)</f>
        <v>0</v>
      </c>
      <c r="H9" s="6">
        <f>IF(M9=0,"X",R18)</f>
        <v>0</v>
      </c>
      <c r="I9" s="6">
        <f>IF(M9=0,"X",S17)</f>
        <v>0</v>
      </c>
      <c r="J9" s="6">
        <f>IF(M9=0,"X",S18)</f>
        <v>0</v>
      </c>
      <c r="K9" s="6">
        <f>IF(M9=0,"X",T17)</f>
        <v>0</v>
      </c>
      <c r="L9" s="6">
        <f>IF(M9=0,"X",T18)</f>
        <v>0</v>
      </c>
      <c r="M9" s="6">
        <f>U17</f>
        <v>4</v>
      </c>
      <c r="N9" s="12"/>
      <c r="O9" s="12"/>
      <c r="P9" s="12"/>
      <c r="Q9" s="12" t="s">
        <v>1</v>
      </c>
      <c r="R9" s="12" t="s">
        <v>4</v>
      </c>
      <c r="S9" s="12">
        <v>2</v>
      </c>
      <c r="T9" s="12" t="s">
        <v>5</v>
      </c>
      <c r="U9" s="12" t="s">
        <v>14</v>
      </c>
      <c r="V9" s="12"/>
      <c r="AI9" s="12">
        <v>2</v>
      </c>
      <c r="AJ9" s="12" t="s">
        <v>5</v>
      </c>
      <c r="AK9" s="13">
        <f t="shared" si="0"/>
        <v>0</v>
      </c>
      <c r="AL9" s="13">
        <f t="shared" si="0"/>
        <v>0</v>
      </c>
    </row>
    <row r="10" spans="1:38" s="5" customFormat="1" hidden="1" x14ac:dyDescent="0.25">
      <c r="D10" s="42" t="s">
        <v>18</v>
      </c>
      <c r="E10" s="6">
        <f>IF(M10=0,"X",Q20)</f>
        <v>0</v>
      </c>
      <c r="F10" s="6">
        <f>IF(M10=0,"X",Q21)</f>
        <v>0</v>
      </c>
      <c r="G10" s="6">
        <f>IF(M10=0,"X",R20)</f>
        <v>0</v>
      </c>
      <c r="H10" s="6">
        <f>IF(M10=0,"X",R21)</f>
        <v>0</v>
      </c>
      <c r="I10" s="6">
        <f>IF(M10=0,"X",S20)</f>
        <v>0</v>
      </c>
      <c r="J10" s="6">
        <f>IF(M10=0,"X",S21)</f>
        <v>0</v>
      </c>
      <c r="K10" s="6">
        <f>IF(M10=0,"X",T20)</f>
        <v>0</v>
      </c>
      <c r="L10" s="6">
        <f>IF(M10=0,"X",T21)</f>
        <v>0</v>
      </c>
      <c r="M10" s="6">
        <f>U20</f>
        <v>4</v>
      </c>
    </row>
    <row r="11" spans="1:38" s="5" customFormat="1" hidden="1" x14ac:dyDescent="0.25">
      <c r="D11" s="42" t="s">
        <v>19</v>
      </c>
      <c r="E11" s="6">
        <f>IF(M11=0,"X",X23)</f>
        <v>0</v>
      </c>
      <c r="F11" s="6">
        <f>IF(M11=0,"X",X24)</f>
        <v>0</v>
      </c>
      <c r="G11" s="6">
        <f>IF(M11=0,"X",Y23)</f>
        <v>0</v>
      </c>
      <c r="H11" s="6">
        <f>IF(M11=0,"X",Y24)</f>
        <v>0</v>
      </c>
      <c r="I11" s="6">
        <f>IF(M11=0,"X",X25)</f>
        <v>0</v>
      </c>
      <c r="J11" s="6">
        <f>IF(M11=0,"X",X26)</f>
        <v>0</v>
      </c>
      <c r="K11" s="6">
        <f>IF(M11=0,"X",Y25)</f>
        <v>0</v>
      </c>
      <c r="L11" s="6">
        <f>IF(M11=0,"X",Y26)</f>
        <v>0</v>
      </c>
      <c r="M11" s="6">
        <f>X22</f>
        <v>4</v>
      </c>
      <c r="Q11" s="15">
        <f>COUNTIF(O67:Y67,$Q$8)</f>
        <v>0</v>
      </c>
      <c r="R11" s="15">
        <f>COUNTIF(O67:Y67,$R$8)</f>
        <v>0</v>
      </c>
      <c r="S11" s="15">
        <f>COUNTIF(O68:Y68,S8)</f>
        <v>0</v>
      </c>
      <c r="T11" s="15">
        <f>COUNTIF(O68:Y68,T8)</f>
        <v>0</v>
      </c>
      <c r="U11" s="5">
        <f>COUNTIF(O67:Y68,$D$41)/4</f>
        <v>4</v>
      </c>
    </row>
    <row r="12" spans="1:38" s="5" customFormat="1" hidden="1" x14ac:dyDescent="0.25">
      <c r="D12" s="42" t="s">
        <v>20</v>
      </c>
      <c r="E12" s="6">
        <f>IF(M12=0,"X",AA23)</f>
        <v>0</v>
      </c>
      <c r="F12" s="6">
        <f>IF(M12=0,"X",AA24)</f>
        <v>0</v>
      </c>
      <c r="G12" s="6">
        <f>IF(M12=0,"X",AB23)</f>
        <v>0</v>
      </c>
      <c r="H12" s="6">
        <f>IF(M12=0,"X",AB23)</f>
        <v>0</v>
      </c>
      <c r="I12" s="6">
        <f>IF(M12=0,"X",AA25)</f>
        <v>0</v>
      </c>
      <c r="J12" s="6">
        <f>IF(M12=0,"X",AA26)</f>
        <v>0</v>
      </c>
      <c r="K12" s="6">
        <f>IF(M12=0,"X",AB25)</f>
        <v>0</v>
      </c>
      <c r="L12" s="6">
        <f>IF(M12=0,"X",AB26)</f>
        <v>0</v>
      </c>
      <c r="M12" s="6">
        <f>AA22</f>
        <v>4</v>
      </c>
      <c r="Q12" s="15">
        <f>COUNTIF(O67:Y67,$Q$9)</f>
        <v>0</v>
      </c>
      <c r="R12" s="15">
        <f>COUNTIF(O67:Y67,$R$9)</f>
        <v>0</v>
      </c>
      <c r="S12" s="15">
        <f>COUNTIF(O68:Y68,S9)</f>
        <v>0</v>
      </c>
      <c r="T12" s="15">
        <f>COUNTIF(O68:Y68,T9)</f>
        <v>0</v>
      </c>
    </row>
    <row r="13" spans="1:38" s="5" customFormat="1" hidden="1" x14ac:dyDescent="0.25">
      <c r="D13" s="42" t="s">
        <v>21</v>
      </c>
      <c r="E13" s="6">
        <f>IF(M13=0,"X",AD23)</f>
        <v>0</v>
      </c>
      <c r="F13" s="6">
        <f>IF(M13=0,"X",AD24)</f>
        <v>0</v>
      </c>
      <c r="G13" s="6">
        <f>IF(M13=0,"X",AE23)</f>
        <v>0</v>
      </c>
      <c r="H13" s="6">
        <f>IF(M13=0,"X",AE24)</f>
        <v>0</v>
      </c>
      <c r="I13" s="6">
        <f>IF(M13=0,"X",AD25)</f>
        <v>0</v>
      </c>
      <c r="J13" s="6">
        <f>IF(M13=0,"X",AD26)</f>
        <v>0</v>
      </c>
      <c r="K13" s="6">
        <f>IF(M13=0,"X",AE25)</f>
        <v>0</v>
      </c>
      <c r="L13" s="6">
        <f>IF(M13=0,"X",AE26)</f>
        <v>0</v>
      </c>
      <c r="M13" s="6">
        <f>AD22</f>
        <v>4</v>
      </c>
      <c r="Q13" s="15"/>
      <c r="R13" s="15"/>
      <c r="S13" s="15"/>
      <c r="T13" s="15"/>
    </row>
    <row r="14" spans="1:38" s="5" customFormat="1" hidden="1" x14ac:dyDescent="0.25">
      <c r="D14" s="42" t="s">
        <v>22</v>
      </c>
      <c r="E14" s="6">
        <f>IF(M14=0,"X",AG23)</f>
        <v>0</v>
      </c>
      <c r="F14" s="6">
        <f>IF(M14=0,"X",AG24)</f>
        <v>0</v>
      </c>
      <c r="G14" s="6">
        <f>IF(M14=0,"X",AH23)</f>
        <v>0</v>
      </c>
      <c r="H14" s="6">
        <f>IF(M14=0,"X",AH24)</f>
        <v>0</v>
      </c>
      <c r="I14" s="6">
        <f>IF(M14=0,"X",AG25)</f>
        <v>0</v>
      </c>
      <c r="J14" s="6">
        <f>IF(M14=0,"X",AG26)</f>
        <v>0</v>
      </c>
      <c r="K14" s="6">
        <f>IF(M14=0,"X",AH25)</f>
        <v>0</v>
      </c>
      <c r="L14" s="6">
        <f>IF(M14=0,"X",AH26)</f>
        <v>0</v>
      </c>
      <c r="M14" s="6">
        <f>AG22</f>
        <v>4</v>
      </c>
      <c r="Q14" s="15">
        <f>COUNTIF(O70:Y70,$Q$8)</f>
        <v>0</v>
      </c>
      <c r="R14" s="15">
        <f>COUNTIF(O70:Y70,$R$8)</f>
        <v>0</v>
      </c>
      <c r="S14" s="15">
        <f>COUNTIF(O71:Y71,S8)</f>
        <v>0</v>
      </c>
      <c r="T14" s="15">
        <f>COUNTIF(O71:Y71,T8)</f>
        <v>0</v>
      </c>
      <c r="U14" s="5">
        <f>COUNTIF(O70:Y71,$D$41)/4</f>
        <v>4</v>
      </c>
    </row>
    <row r="15" spans="1:38" s="5" customFormat="1" hidden="1" x14ac:dyDescent="0.25">
      <c r="D15" s="42" t="s">
        <v>24</v>
      </c>
      <c r="E15" s="6">
        <f>IF(M15=0,"X",AK22)</f>
        <v>0</v>
      </c>
      <c r="F15" s="6">
        <f>IF(M15=0,"X",AK23)</f>
        <v>0</v>
      </c>
      <c r="G15" s="6">
        <f>IF(M15=0,"X",AL22)</f>
        <v>0</v>
      </c>
      <c r="H15" s="6">
        <f>IF(M15=0,"X",AL23)</f>
        <v>0</v>
      </c>
      <c r="I15" s="6">
        <f>IF(M15=0,"X",AM22)</f>
        <v>0</v>
      </c>
      <c r="J15" s="6">
        <f>IF(M15=0,"X",AM23)</f>
        <v>0</v>
      </c>
      <c r="K15" s="6">
        <f>IF(M15=0,"X",AN22)</f>
        <v>0</v>
      </c>
      <c r="L15" s="6">
        <f>IF(M15=0,"X",AN23)</f>
        <v>0</v>
      </c>
      <c r="M15" s="6">
        <f>AO22</f>
        <v>4</v>
      </c>
      <c r="Q15" s="15">
        <f>COUNTIF(O70:Y70,$Q$9)</f>
        <v>0</v>
      </c>
      <c r="R15" s="15">
        <f>COUNTIF(O70:Y70,$R$9)</f>
        <v>0</v>
      </c>
      <c r="S15" s="15">
        <f>COUNTIF(O71:Y71,S9)</f>
        <v>0</v>
      </c>
      <c r="T15" s="15">
        <f>COUNTIF(O71:Y71,T9)</f>
        <v>0</v>
      </c>
    </row>
    <row r="16" spans="1:38" s="5" customFormat="1" hidden="1" x14ac:dyDescent="0.25">
      <c r="D16" s="42" t="s">
        <v>30</v>
      </c>
      <c r="E16" s="6">
        <f>IF(M16=0,"X",AK6)</f>
        <v>0</v>
      </c>
      <c r="F16" s="6">
        <f>IF(M16=0,"X",AK7)</f>
        <v>0</v>
      </c>
      <c r="G16" s="6">
        <f>IF(M16=0,"X",AL6)</f>
        <v>0</v>
      </c>
      <c r="H16" s="6">
        <f>IF(M16=0,"X",AL7)</f>
        <v>0</v>
      </c>
      <c r="I16" s="6">
        <f>IF(M16=0,"X",AK8)</f>
        <v>0</v>
      </c>
      <c r="J16" s="6">
        <f>IF(M16=0,"X",AK9)</f>
        <v>0</v>
      </c>
      <c r="K16" s="6">
        <f>IF(M16=0,"X",AL8)</f>
        <v>0</v>
      </c>
      <c r="L16" s="6">
        <f>IF(M16=0,"X",AL9)</f>
        <v>0</v>
      </c>
      <c r="M16" s="6">
        <f>AK5</f>
        <v>4</v>
      </c>
      <c r="Q16" s="15"/>
      <c r="R16" s="15"/>
      <c r="S16" s="15"/>
      <c r="T16" s="15"/>
    </row>
    <row r="17" spans="17:41" s="5" customFormat="1" hidden="1" x14ac:dyDescent="0.25">
      <c r="Q17" s="15">
        <f>COUNTIF(O73:Y73,$Q$8)</f>
        <v>0</v>
      </c>
      <c r="R17" s="15">
        <f>COUNTIF(O73:Y73,$R$8)</f>
        <v>0</v>
      </c>
      <c r="S17" s="15">
        <f>COUNTIF(O74:Y74,S8)</f>
        <v>0</v>
      </c>
      <c r="T17" s="15">
        <f>COUNTIF(O74:Y74,T8)</f>
        <v>0</v>
      </c>
      <c r="U17" s="5">
        <f>COUNTIF(O73:Y74,$D$41)/4</f>
        <v>4</v>
      </c>
    </row>
    <row r="18" spans="17:41" s="5" customFormat="1" hidden="1" x14ac:dyDescent="0.25">
      <c r="Q18" s="15">
        <f>COUNTIF(O73:Y73,$Q$9)</f>
        <v>0</v>
      </c>
      <c r="R18" s="15">
        <f>COUNTIF(O73:Y73,$R$9)</f>
        <v>0</v>
      </c>
      <c r="S18" s="15">
        <f>COUNTIF(O74:Y74,S9)</f>
        <v>0</v>
      </c>
      <c r="T18" s="15">
        <f>COUNTIF(O74:Y74,T9)</f>
        <v>0</v>
      </c>
    </row>
    <row r="19" spans="17:41" s="5" customFormat="1" hidden="1" x14ac:dyDescent="0.25">
      <c r="Q19" s="15"/>
      <c r="R19" s="15"/>
      <c r="S19" s="15"/>
      <c r="T19" s="15"/>
    </row>
    <row r="20" spans="17:41" s="5" customFormat="1" hidden="1" x14ac:dyDescent="0.25">
      <c r="Q20" s="15">
        <f>COUNTIF(O76:Y76,$Q$8)</f>
        <v>0</v>
      </c>
      <c r="R20" s="15">
        <f>COUNTIF(O76:Y76,$R$8)</f>
        <v>0</v>
      </c>
      <c r="S20" s="15">
        <f>COUNTIF(O77:Y77,S8)</f>
        <v>0</v>
      </c>
      <c r="T20" s="15">
        <f>COUNTIF(O77:Y77,T8)</f>
        <v>0</v>
      </c>
      <c r="U20" s="5">
        <f>COUNTIF(O76:Y77,$D$41)/4</f>
        <v>4</v>
      </c>
      <c r="AK20" s="12" t="s">
        <v>2</v>
      </c>
      <c r="AL20" s="12" t="s">
        <v>3</v>
      </c>
      <c r="AM20" s="12">
        <v>1</v>
      </c>
      <c r="AN20" s="12" t="s">
        <v>0</v>
      </c>
    </row>
    <row r="21" spans="17:41" s="5" customFormat="1" hidden="1" x14ac:dyDescent="0.25">
      <c r="Q21" s="15">
        <f>COUNTIF(O76:Y76,$Q$9)</f>
        <v>0</v>
      </c>
      <c r="R21" s="15">
        <f>COUNTIF(O76:Y76,$R$9)</f>
        <v>0</v>
      </c>
      <c r="S21" s="15">
        <f>COUNTIF(O77:Y77,S9)</f>
        <v>0</v>
      </c>
      <c r="T21" s="15">
        <f>COUNTIF(O77:Y77,T9)</f>
        <v>0</v>
      </c>
      <c r="AK21" s="12" t="s">
        <v>1</v>
      </c>
      <c r="AL21" s="12" t="s">
        <v>4</v>
      </c>
      <c r="AM21" s="12">
        <v>2</v>
      </c>
      <c r="AN21" s="12" t="s">
        <v>5</v>
      </c>
      <c r="AO21" s="5" t="s">
        <v>14</v>
      </c>
    </row>
    <row r="22" spans="17:41" s="5" customFormat="1" hidden="1" x14ac:dyDescent="0.25">
      <c r="W22" s="5" t="s">
        <v>14</v>
      </c>
      <c r="X22" s="5">
        <f>COUNTIF(O67:P77,$D$41)/4</f>
        <v>4</v>
      </c>
      <c r="AA22" s="5">
        <f>COUNTIF(R67:S77,$D$41)/4</f>
        <v>4</v>
      </c>
      <c r="AD22" s="5">
        <f>COUNTIF(U67:V77,$D$41)/4</f>
        <v>4</v>
      </c>
      <c r="AG22" s="5">
        <f>COUNTIF(X67:Y77,$D$41)/4</f>
        <v>4</v>
      </c>
      <c r="AK22" s="13">
        <f>SUM(X35,AA35,AD35,AG35)</f>
        <v>0</v>
      </c>
      <c r="AL22" s="13">
        <f>SUM(Y35,AB35,AE35,AH35)</f>
        <v>0</v>
      </c>
      <c r="AM22" s="13">
        <f>SUM(X37,AA37,AD37,AG37)</f>
        <v>0</v>
      </c>
      <c r="AN22" s="13">
        <f>SUM(Y37,AB37,AE37,AH37)</f>
        <v>0</v>
      </c>
      <c r="AO22" s="5">
        <f>SUM(AG34,AD34,AA34,X34)</f>
        <v>4</v>
      </c>
    </row>
    <row r="23" spans="17:41" s="5" customFormat="1" hidden="1" x14ac:dyDescent="0.25">
      <c r="V23" s="12" t="s">
        <v>2</v>
      </c>
      <c r="W23" s="12" t="s">
        <v>3</v>
      </c>
      <c r="X23" s="13">
        <f>COUNTIF(O67:O77,$V$23)</f>
        <v>0</v>
      </c>
      <c r="Y23" s="13">
        <f>COUNTIF(P67:P77,$W$23)</f>
        <v>0</v>
      </c>
      <c r="Z23" s="13"/>
      <c r="AA23" s="13">
        <f>COUNTIF(R67:R77,$V$23)</f>
        <v>0</v>
      </c>
      <c r="AB23" s="13">
        <f>COUNTIF(S67:S77,$W$23)</f>
        <v>0</v>
      </c>
      <c r="AC23" s="13"/>
      <c r="AD23" s="13">
        <f>COUNTIF(U67:U77,$V$23)</f>
        <v>0</v>
      </c>
      <c r="AE23" s="13">
        <f>COUNTIF(V67:V77,$W$23)</f>
        <v>0</v>
      </c>
      <c r="AF23" s="13"/>
      <c r="AG23" s="13">
        <f>COUNTIF(X67:X77,$V$23)</f>
        <v>0</v>
      </c>
      <c r="AH23" s="13">
        <f>COUNTIF(Y67:Y77,$W$23)</f>
        <v>0</v>
      </c>
      <c r="AK23" s="13">
        <f>SUM(X36,AA36,AD36,AG36)</f>
        <v>0</v>
      </c>
      <c r="AL23" s="13">
        <f>SUM(Y36,AB36,AE36,AH36)</f>
        <v>0</v>
      </c>
      <c r="AM23" s="13">
        <f>SUM(X38,AA38,AD38,AG38)</f>
        <v>0</v>
      </c>
      <c r="AN23" s="13">
        <f>SUM(Y38,AB38,AE38,AH38)</f>
        <v>0</v>
      </c>
    </row>
    <row r="24" spans="17:41" s="5" customFormat="1" hidden="1" x14ac:dyDescent="0.25">
      <c r="V24" s="12" t="s">
        <v>1</v>
      </c>
      <c r="W24" s="12" t="s">
        <v>4</v>
      </c>
      <c r="X24" s="13">
        <f>COUNTIF(O67:O77,$V$24)</f>
        <v>0</v>
      </c>
      <c r="Y24" s="13">
        <f>COUNTIF(P67:P77,$W$24)</f>
        <v>0</v>
      </c>
      <c r="Z24" s="13"/>
      <c r="AA24" s="13">
        <f>COUNTIF(R67:R77,$V$24)</f>
        <v>0</v>
      </c>
      <c r="AB24" s="13">
        <f>COUNTIF(S67:S77,$W$24)</f>
        <v>0</v>
      </c>
      <c r="AC24" s="13"/>
      <c r="AD24" s="13">
        <f>COUNTIF(U67:U77,$V$24)</f>
        <v>0</v>
      </c>
      <c r="AE24" s="13">
        <f>COUNTIF(V67:V77,$W$24)</f>
        <v>0</v>
      </c>
      <c r="AF24" s="13"/>
      <c r="AG24" s="13">
        <f>COUNTIF(X67:X77,$V$24)</f>
        <v>0</v>
      </c>
      <c r="AH24" s="13">
        <f>COUNTIF(Y67:Y77,$W$24)</f>
        <v>0</v>
      </c>
      <c r="AK24" s="13"/>
      <c r="AL24" s="13"/>
      <c r="AM24" s="13"/>
      <c r="AN24" s="13"/>
    </row>
    <row r="25" spans="17:41" s="5" customFormat="1" hidden="1" x14ac:dyDescent="0.25">
      <c r="V25" s="12">
        <v>1</v>
      </c>
      <c r="W25" s="12" t="s">
        <v>0</v>
      </c>
      <c r="X25" s="13">
        <f>COUNTIF(O67:O77,$V$25)</f>
        <v>0</v>
      </c>
      <c r="Y25" s="13">
        <f>COUNTIF(P67:P77,$W$25)</f>
        <v>0</v>
      </c>
      <c r="Z25" s="13"/>
      <c r="AA25" s="13">
        <f>COUNTIF(R67:R77,$V$25)</f>
        <v>0</v>
      </c>
      <c r="AB25" s="13">
        <f>COUNTIF(S67:S77,$W$25)</f>
        <v>0</v>
      </c>
      <c r="AC25" s="13"/>
      <c r="AD25" s="13">
        <f>COUNTIF(U67:U77,$V$25)</f>
        <v>0</v>
      </c>
      <c r="AE25" s="13">
        <f>COUNTIF(V67:V77,$W$25)</f>
        <v>0</v>
      </c>
      <c r="AF25" s="13"/>
      <c r="AG25" s="13">
        <f>COUNTIF(X67:X77,$V$25)</f>
        <v>0</v>
      </c>
      <c r="AH25" s="13">
        <f>COUNTIF(Y67:Y77,$W$25)</f>
        <v>0</v>
      </c>
    </row>
    <row r="26" spans="17:41" s="5" customFormat="1" hidden="1" x14ac:dyDescent="0.25">
      <c r="V26" s="12">
        <v>2</v>
      </c>
      <c r="W26" s="12" t="s">
        <v>5</v>
      </c>
      <c r="X26" s="13">
        <f>COUNTIF(O67:O77,$V$26)</f>
        <v>0</v>
      </c>
      <c r="Y26" s="13">
        <f>COUNTIF(P67:P77,$W$26)</f>
        <v>0</v>
      </c>
      <c r="Z26" s="13"/>
      <c r="AA26" s="13">
        <f>COUNTIF(R67:R77,$V$26)</f>
        <v>0</v>
      </c>
      <c r="AB26" s="13">
        <f>COUNTIF(S67:S77,$W$26)</f>
        <v>0</v>
      </c>
      <c r="AC26" s="13"/>
      <c r="AD26" s="13">
        <f>COUNTIF(U67:U77,$V$26)</f>
        <v>0</v>
      </c>
      <c r="AE26" s="13">
        <f>COUNTIF(V67:V77,$W$26)</f>
        <v>0</v>
      </c>
      <c r="AF26" s="13"/>
      <c r="AG26" s="13">
        <f>COUNTIF(X67:X77,$V$26)</f>
        <v>0</v>
      </c>
      <c r="AH26" s="13">
        <f>COUNTIF(Y67:Y77,$W$26)</f>
        <v>0</v>
      </c>
    </row>
    <row r="27" spans="17:41" s="5" customFormat="1" hidden="1" x14ac:dyDescent="0.25"/>
    <row r="28" spans="17:41" s="5" customFormat="1" hidden="1" x14ac:dyDescent="0.25">
      <c r="V28" s="5" t="s">
        <v>29</v>
      </c>
      <c r="W28" s="5" t="s">
        <v>14</v>
      </c>
      <c r="X28" s="5">
        <f>COUNTIF(O76:P77,D41)/4</f>
        <v>1</v>
      </c>
      <c r="AA28" s="5">
        <f>COUNTIF(R73:S74,D41)/4</f>
        <v>1</v>
      </c>
      <c r="AD28" s="5">
        <f>COUNTIF(U70:V71,D41)/4</f>
        <v>1</v>
      </c>
      <c r="AG28" s="5">
        <f>COUNTIF(X67:Y68,D41)/4</f>
        <v>1</v>
      </c>
    </row>
    <row r="29" spans="17:41" s="5" customFormat="1" hidden="1" x14ac:dyDescent="0.25">
      <c r="V29" s="21" t="s">
        <v>2</v>
      </c>
      <c r="W29" s="6" t="s">
        <v>3</v>
      </c>
      <c r="X29" s="5">
        <f>COUNTIF(O76:O77,$V$23)</f>
        <v>0</v>
      </c>
      <c r="Y29" s="5">
        <f>COUNTIF(P76:P77,$W$23)</f>
        <v>0</v>
      </c>
      <c r="AA29" s="5">
        <f>COUNTIF(R73:R74,$V$23)</f>
        <v>0</v>
      </c>
      <c r="AB29" s="5">
        <f>COUNTIF(S73:S74,$W$23)</f>
        <v>0</v>
      </c>
      <c r="AD29" s="5">
        <f>COUNTIF(U70:U71,$V$23)</f>
        <v>0</v>
      </c>
      <c r="AE29" s="5">
        <f>COUNTIF(V70:V71,$W$23)</f>
        <v>0</v>
      </c>
      <c r="AG29" s="5">
        <f>COUNTIF(X67:X68,$V$23)</f>
        <v>0</v>
      </c>
      <c r="AH29" s="5">
        <f>COUNTIF(Y67:Y68,$W$23)</f>
        <v>0</v>
      </c>
    </row>
    <row r="30" spans="17:41" s="5" customFormat="1" hidden="1" x14ac:dyDescent="0.25">
      <c r="V30" s="21" t="s">
        <v>1</v>
      </c>
      <c r="W30" s="6" t="s">
        <v>4</v>
      </c>
      <c r="X30" s="5">
        <f>COUNTIF(O76:O77,$V$24)</f>
        <v>0</v>
      </c>
      <c r="Y30" s="5">
        <f>COUNTIF(P76:P77,$W$24)</f>
        <v>0</v>
      </c>
      <c r="AA30" s="5">
        <f>COUNTIF(R73:R74,$V$24)</f>
        <v>0</v>
      </c>
      <c r="AB30" s="5">
        <f>COUNTIF(S73:S74,$W$24)</f>
        <v>0</v>
      </c>
      <c r="AD30" s="5">
        <f>COUNTIF(U70:U71,$V$24)</f>
        <v>0</v>
      </c>
      <c r="AE30" s="5">
        <f>COUNTIF(V70:V71,$W$24)</f>
        <v>0</v>
      </c>
      <c r="AG30" s="5">
        <f>COUNTIF(X67:X68,$V$24)</f>
        <v>0</v>
      </c>
      <c r="AH30" s="5">
        <f>COUNTIF(Y67:Y68,$W$24)</f>
        <v>0</v>
      </c>
    </row>
    <row r="31" spans="17:41" s="5" customFormat="1" hidden="1" x14ac:dyDescent="0.25">
      <c r="V31" s="21">
        <v>1</v>
      </c>
      <c r="W31" s="6" t="s">
        <v>0</v>
      </c>
      <c r="X31" s="5">
        <f>COUNTIF(O76:O77,$V$25)</f>
        <v>0</v>
      </c>
      <c r="Y31" s="5">
        <f>COUNTIF(P76:P77,$W$25)</f>
        <v>0</v>
      </c>
      <c r="AA31" s="5">
        <f>COUNTIF(R73:R74,$V$25)</f>
        <v>0</v>
      </c>
      <c r="AB31" s="5">
        <f>COUNTIF(S73:S74,$W$25)</f>
        <v>0</v>
      </c>
      <c r="AD31" s="5">
        <f>COUNTIF(U70:U71,$V$25)</f>
        <v>0</v>
      </c>
      <c r="AE31" s="5">
        <f>COUNTIF(V70:V71,$W$25)</f>
        <v>0</v>
      </c>
      <c r="AG31" s="5">
        <f>COUNTIF(X67:X68,$V$25)</f>
        <v>0</v>
      </c>
      <c r="AH31" s="5">
        <f>COUNTIF(Y67:Y68,$W$25)</f>
        <v>0</v>
      </c>
    </row>
    <row r="32" spans="17:41" s="5" customFormat="1" hidden="1" x14ac:dyDescent="0.25">
      <c r="V32" s="21">
        <v>2</v>
      </c>
      <c r="W32" s="6" t="s">
        <v>5</v>
      </c>
      <c r="X32" s="5">
        <f>COUNTIF(O76:O77,$V$26)</f>
        <v>0</v>
      </c>
      <c r="Y32" s="5">
        <f>COUNTIF(P76:P77,$W$26)</f>
        <v>0</v>
      </c>
      <c r="AA32" s="5">
        <f>COUNTIF(R73:R74,$V$26)</f>
        <v>0</v>
      </c>
      <c r="AB32" s="5">
        <f>COUNTIF(S73:S74,$W$26)</f>
        <v>0</v>
      </c>
      <c r="AD32" s="5">
        <f>COUNTIF(U70:U71,$V$26)</f>
        <v>0</v>
      </c>
      <c r="AE32" s="5">
        <f>COUNTIF(V70:V71,$W$26)</f>
        <v>0</v>
      </c>
      <c r="AG32" s="5">
        <f>COUNTIF(X67:X68,$V$26)</f>
        <v>0</v>
      </c>
      <c r="AH32" s="5">
        <f>COUNTIF(Y67:Y68,$W$26)</f>
        <v>0</v>
      </c>
    </row>
    <row r="33" spans="2:34" s="5" customFormat="1" hidden="1" x14ac:dyDescent="0.25"/>
    <row r="34" spans="2:34" s="5" customFormat="1" hidden="1" x14ac:dyDescent="0.25">
      <c r="V34" s="5" t="s">
        <v>28</v>
      </c>
      <c r="W34" s="5" t="s">
        <v>14</v>
      </c>
      <c r="X34" s="5">
        <f>COUNTIF(O67:P68,D41)/4</f>
        <v>1</v>
      </c>
      <c r="AA34" s="5">
        <f>COUNTIF(R70:S71,D41)/4</f>
        <v>1</v>
      </c>
      <c r="AD34" s="5">
        <f>COUNTIF(U73:V74,D41)/4</f>
        <v>1</v>
      </c>
      <c r="AG34" s="5">
        <f>COUNTIF(X76:Y77,D41)/4</f>
        <v>1</v>
      </c>
    </row>
    <row r="35" spans="2:34" s="5" customFormat="1" hidden="1" x14ac:dyDescent="0.25">
      <c r="V35" s="21" t="s">
        <v>2</v>
      </c>
      <c r="W35" s="6" t="s">
        <v>3</v>
      </c>
      <c r="X35" s="5">
        <f>COUNTIF(O67:O68,$V$23)</f>
        <v>0</v>
      </c>
      <c r="Y35" s="5">
        <f>COUNTIF(P67:P68,$W$23)</f>
        <v>0</v>
      </c>
      <c r="AA35" s="5">
        <f>COUNTIF(R70:R71,$V$23)</f>
        <v>0</v>
      </c>
      <c r="AB35" s="5">
        <f>COUNTIF(S70:S71,$W$23)</f>
        <v>0</v>
      </c>
      <c r="AD35" s="5">
        <f>COUNTIF(U73:U74,$V$23)</f>
        <v>0</v>
      </c>
      <c r="AE35" s="5">
        <f>COUNTIF(V73:V74,$W$23)</f>
        <v>0</v>
      </c>
      <c r="AG35" s="5">
        <f>COUNTIF(X76:X77,$V$23)</f>
        <v>0</v>
      </c>
      <c r="AH35" s="5">
        <f>COUNTIF(Y76:Y77,$W$23)</f>
        <v>0</v>
      </c>
    </row>
    <row r="36" spans="2:34" s="5" customFormat="1" hidden="1" x14ac:dyDescent="0.25">
      <c r="V36" s="21" t="s">
        <v>1</v>
      </c>
      <c r="W36" s="6" t="s">
        <v>4</v>
      </c>
      <c r="X36" s="5">
        <f>COUNTIF(O67:O68,$V$24)</f>
        <v>0</v>
      </c>
      <c r="Y36" s="5">
        <f>COUNTIF(P67:P68,$W$24)</f>
        <v>0</v>
      </c>
      <c r="AA36" s="5">
        <f>COUNTIF(R70:R71,$V$24)</f>
        <v>0</v>
      </c>
      <c r="AB36" s="5">
        <f>COUNTIF(S70:S71,$W$24)</f>
        <v>0</v>
      </c>
      <c r="AD36" s="5">
        <f>COUNTIF(U73:U74,$V$24)</f>
        <v>0</v>
      </c>
      <c r="AE36" s="5">
        <f>COUNTIF(V73:V74,$W$24)</f>
        <v>0</v>
      </c>
      <c r="AG36" s="5">
        <f>COUNTIF(X76:X77,$V$24)</f>
        <v>0</v>
      </c>
      <c r="AH36" s="5">
        <f>COUNTIF(Y76:Y77,$W$24)</f>
        <v>0</v>
      </c>
    </row>
    <row r="37" spans="2:34" s="5" customFormat="1" hidden="1" x14ac:dyDescent="0.25">
      <c r="V37" s="21">
        <v>1</v>
      </c>
      <c r="W37" s="6" t="s">
        <v>0</v>
      </c>
      <c r="X37" s="5">
        <f>COUNTIF(O67:O68,$V$25)</f>
        <v>0</v>
      </c>
      <c r="Y37" s="5">
        <f>COUNTIF(P67:P68,$W$25)</f>
        <v>0</v>
      </c>
      <c r="AA37" s="5">
        <f>COUNTIF(R70:R71,$V$25)</f>
        <v>0</v>
      </c>
      <c r="AB37" s="5">
        <f>COUNTIF(S70:S71,$W$25)</f>
        <v>0</v>
      </c>
      <c r="AD37" s="5">
        <f>COUNTIF(U73:U74,$V$25)</f>
        <v>0</v>
      </c>
      <c r="AE37" s="5">
        <f>COUNTIF(V73:V74,$W$25)</f>
        <v>0</v>
      </c>
      <c r="AG37" s="5">
        <f>COUNTIF(X76:X77,$V$25)</f>
        <v>0</v>
      </c>
      <c r="AH37" s="5">
        <f>COUNTIF(Y76:Y77,$W$25)</f>
        <v>0</v>
      </c>
    </row>
    <row r="38" spans="2:34" s="5" customFormat="1" hidden="1" x14ac:dyDescent="0.25">
      <c r="V38" s="21">
        <v>2</v>
      </c>
      <c r="W38" s="6" t="s">
        <v>5</v>
      </c>
      <c r="X38" s="5">
        <f>COUNTIF(O67:O68,$V$26)</f>
        <v>0</v>
      </c>
      <c r="Y38" s="5">
        <f>COUNTIF(P67:P68,$W$26)</f>
        <v>0</v>
      </c>
      <c r="AA38" s="5">
        <f>COUNTIF(R70:R71,$V$26)</f>
        <v>0</v>
      </c>
      <c r="AB38" s="5">
        <f>COUNTIF(S70:S71,$W$26)</f>
        <v>0</v>
      </c>
      <c r="AD38" s="5">
        <f>COUNTIF(U73:U74,$V$26)</f>
        <v>0</v>
      </c>
      <c r="AE38" s="5">
        <f>COUNTIF(V73:V74,$W$26)</f>
        <v>0</v>
      </c>
      <c r="AG38" s="5">
        <f>COUNTIF(X76:X77,$V$26)</f>
        <v>0</v>
      </c>
      <c r="AH38" s="5">
        <f>COUNTIF(Y76:Y77,$W$26)</f>
        <v>0</v>
      </c>
    </row>
    <row r="39" spans="2:34" s="5" customFormat="1" hidden="1" x14ac:dyDescent="0.25"/>
    <row r="40" spans="2:34" s="5" customFormat="1" hidden="1" x14ac:dyDescent="0.25"/>
    <row r="41" spans="2:34" s="5" customFormat="1" ht="13.15" hidden="1" thickBot="1" x14ac:dyDescent="0.3">
      <c r="B41" s="22" t="s">
        <v>14</v>
      </c>
      <c r="D41" s="22" t="s">
        <v>14</v>
      </c>
      <c r="E41" s="23" t="s">
        <v>2</v>
      </c>
      <c r="F41" s="24" t="s">
        <v>1</v>
      </c>
      <c r="G41" s="25" t="s">
        <v>3</v>
      </c>
      <c r="H41" s="26" t="s">
        <v>4</v>
      </c>
      <c r="I41" s="27">
        <v>1</v>
      </c>
      <c r="J41" s="28">
        <v>2</v>
      </c>
      <c r="K41" s="8" t="s">
        <v>0</v>
      </c>
      <c r="L41" s="29" t="s">
        <v>5</v>
      </c>
    </row>
    <row r="42" spans="2:34" s="5" customFormat="1" x14ac:dyDescent="0.25">
      <c r="B42" s="30" t="str">
        <f>IF(C42=0,"白1穴□","XXXX")</f>
        <v>白1穴□</v>
      </c>
      <c r="C42" s="5">
        <f t="shared" ref="C42:C57" si="1">COUNTIF($O$45:$U$57,D42)</f>
        <v>0</v>
      </c>
      <c r="D42" s="30" t="s">
        <v>34</v>
      </c>
      <c r="E42" s="30" t="s">
        <v>7</v>
      </c>
      <c r="F42" s="30"/>
      <c r="G42" s="30" t="s">
        <v>7</v>
      </c>
      <c r="H42" s="30"/>
      <c r="I42" s="30" t="s">
        <v>7</v>
      </c>
      <c r="J42" s="30"/>
      <c r="K42" s="30" t="s">
        <v>7</v>
      </c>
      <c r="L42" s="30"/>
    </row>
    <row r="43" spans="2:34" s="5" customFormat="1" ht="13.15" thickBot="1" x14ac:dyDescent="0.3">
      <c r="B43" s="30" t="str">
        <f>IF(C43=0,"白1穴〇","XXXX")</f>
        <v>白1穴〇</v>
      </c>
      <c r="C43" s="5">
        <f t="shared" si="1"/>
        <v>0</v>
      </c>
      <c r="D43" s="30" t="s">
        <v>35</v>
      </c>
      <c r="E43" s="30"/>
      <c r="F43" s="30" t="s">
        <v>7</v>
      </c>
      <c r="G43" s="30" t="s">
        <v>7</v>
      </c>
      <c r="H43" s="30"/>
      <c r="I43" s="30" t="s">
        <v>7</v>
      </c>
      <c r="J43" s="30"/>
      <c r="K43" s="30" t="s">
        <v>7</v>
      </c>
      <c r="L43" s="30"/>
    </row>
    <row r="44" spans="2:34" s="5" customFormat="1" ht="13.15" thickBot="1" x14ac:dyDescent="0.3">
      <c r="B44" s="30" t="str">
        <f>IF(C44=0,"白１無□","XXXX")</f>
        <v>白１無□</v>
      </c>
      <c r="C44" s="5">
        <f t="shared" si="1"/>
        <v>0</v>
      </c>
      <c r="D44" s="30" t="s">
        <v>36</v>
      </c>
      <c r="E44" s="30" t="s">
        <v>7</v>
      </c>
      <c r="F44" s="30"/>
      <c r="G44" s="30"/>
      <c r="H44" s="30" t="s">
        <v>7</v>
      </c>
      <c r="I44" s="30" t="s">
        <v>7</v>
      </c>
      <c r="J44" s="30"/>
      <c r="K44" s="30" t="s">
        <v>7</v>
      </c>
      <c r="L44" s="30"/>
      <c r="N44" s="45" t="s">
        <v>14</v>
      </c>
      <c r="O44" s="55" t="s">
        <v>57</v>
      </c>
      <c r="P44" s="55" t="s">
        <v>57</v>
      </c>
      <c r="Q44" s="55" t="s">
        <v>57</v>
      </c>
      <c r="R44" s="55" t="s">
        <v>14</v>
      </c>
      <c r="S44" s="55" t="s">
        <v>57</v>
      </c>
      <c r="T44" s="55" t="s">
        <v>14</v>
      </c>
      <c r="U44" s="55" t="s">
        <v>57</v>
      </c>
      <c r="V44" s="63"/>
      <c r="W44" s="65" t="s">
        <v>2</v>
      </c>
      <c r="X44" s="65" t="s">
        <v>1</v>
      </c>
      <c r="Y44" s="65" t="s">
        <v>56</v>
      </c>
      <c r="Z44" s="65" t="s">
        <v>4</v>
      </c>
      <c r="AA44" s="65">
        <v>1</v>
      </c>
      <c r="AB44" s="65">
        <v>2</v>
      </c>
      <c r="AC44" s="65" t="s">
        <v>0</v>
      </c>
      <c r="AD44" s="65" t="s">
        <v>5</v>
      </c>
    </row>
    <row r="45" spans="2:34" s="5" customFormat="1" ht="13.15" thickTop="1" x14ac:dyDescent="0.25">
      <c r="B45" s="30" t="str">
        <f>IF(C45=0,"白１無〇","XXXX")</f>
        <v>白１無〇</v>
      </c>
      <c r="C45" s="5">
        <f t="shared" si="1"/>
        <v>0</v>
      </c>
      <c r="D45" s="30" t="s">
        <v>37</v>
      </c>
      <c r="E45" s="30"/>
      <c r="F45" s="30" t="s">
        <v>7</v>
      </c>
      <c r="G45" s="30"/>
      <c r="H45" s="30" t="s">
        <v>7</v>
      </c>
      <c r="I45" s="30" t="s">
        <v>7</v>
      </c>
      <c r="J45" s="30"/>
      <c r="K45" s="30" t="s">
        <v>7</v>
      </c>
      <c r="L45" s="30"/>
      <c r="N45" s="56" t="s">
        <v>14</v>
      </c>
      <c r="O45" s="57" t="s">
        <v>57</v>
      </c>
      <c r="P45" s="57" t="s">
        <v>14</v>
      </c>
      <c r="Q45" s="57" t="s">
        <v>14</v>
      </c>
      <c r="R45" s="59" t="s">
        <v>57</v>
      </c>
      <c r="S45" s="57" t="s">
        <v>57</v>
      </c>
      <c r="T45" s="57" t="s">
        <v>14</v>
      </c>
      <c r="U45" s="57" t="s">
        <v>57</v>
      </c>
      <c r="V45" s="49"/>
      <c r="W45" s="11">
        <f t="shared" ref="W45:AD45" si="2">COUNTIF(E7:E16,$C$4)</f>
        <v>0</v>
      </c>
      <c r="X45" s="11">
        <f t="shared" si="2"/>
        <v>0</v>
      </c>
      <c r="Y45" s="11">
        <f t="shared" si="2"/>
        <v>0</v>
      </c>
      <c r="Z45" s="11">
        <f t="shared" si="2"/>
        <v>0</v>
      </c>
      <c r="AA45" s="11">
        <f t="shared" si="2"/>
        <v>0</v>
      </c>
      <c r="AB45" s="11">
        <f t="shared" si="2"/>
        <v>0</v>
      </c>
      <c r="AC45" s="11">
        <f t="shared" si="2"/>
        <v>0</v>
      </c>
      <c r="AD45" s="11">
        <f t="shared" si="2"/>
        <v>0</v>
      </c>
      <c r="AE45" s="3"/>
      <c r="AF45" s="64" t="s">
        <v>54</v>
      </c>
    </row>
    <row r="46" spans="2:34" s="5" customFormat="1" x14ac:dyDescent="0.25">
      <c r="B46" s="30" t="str">
        <f>IF(C46=0,"白2穴□","XXXX")</f>
        <v>白2穴□</v>
      </c>
      <c r="C46" s="5">
        <f t="shared" si="1"/>
        <v>0</v>
      </c>
      <c r="D46" s="30" t="s">
        <v>38</v>
      </c>
      <c r="E46" s="30" t="s">
        <v>7</v>
      </c>
      <c r="F46" s="30"/>
      <c r="G46" s="30" t="s">
        <v>7</v>
      </c>
      <c r="H46" s="30"/>
      <c r="I46" s="30"/>
      <c r="J46" s="30" t="s">
        <v>7</v>
      </c>
      <c r="K46" s="30" t="s">
        <v>7</v>
      </c>
      <c r="L46" s="30"/>
      <c r="N46" s="56" t="s">
        <v>14</v>
      </c>
      <c r="O46" s="57" t="s">
        <v>14</v>
      </c>
      <c r="P46" s="57" t="s">
        <v>14</v>
      </c>
      <c r="Q46" s="57" t="s">
        <v>14</v>
      </c>
      <c r="R46" s="57" t="s">
        <v>14</v>
      </c>
      <c r="S46" s="57" t="s">
        <v>57</v>
      </c>
      <c r="T46" s="57" t="s">
        <v>57</v>
      </c>
      <c r="U46" s="57" t="s">
        <v>14</v>
      </c>
      <c r="V46" s="49"/>
      <c r="W46" s="62">
        <f>8-AE55</f>
        <v>8</v>
      </c>
      <c r="X46" s="62">
        <f>8-AE51</f>
        <v>8</v>
      </c>
      <c r="Y46" s="62">
        <f>8-AE59</f>
        <v>8</v>
      </c>
      <c r="Z46" s="62">
        <f>8-AE58</f>
        <v>8</v>
      </c>
      <c r="AA46" s="62">
        <f>8-AE57</f>
        <v>8</v>
      </c>
      <c r="AB46" s="62">
        <f>8-AE56</f>
        <v>8</v>
      </c>
      <c r="AC46" s="62">
        <f>8-COUNTIF(W51:Z55,AE46)</f>
        <v>8</v>
      </c>
      <c r="AD46" s="62">
        <f>8-COUNTIF(AA51:AD55,AE46)</f>
        <v>8</v>
      </c>
      <c r="AE46" s="3" t="s">
        <v>53</v>
      </c>
      <c r="AF46" s="61">
        <f>16-COUNTIF(W51:AD55,AE46)</f>
        <v>16</v>
      </c>
    </row>
    <row r="47" spans="2:34" s="5" customFormat="1" x14ac:dyDescent="0.25">
      <c r="B47" s="30" t="str">
        <f>IF(C47=0,"白2穴〇","XXXX")</f>
        <v>白2穴〇</v>
      </c>
      <c r="C47" s="5">
        <f t="shared" si="1"/>
        <v>0</v>
      </c>
      <c r="D47" s="30" t="s">
        <v>39</v>
      </c>
      <c r="E47" s="30"/>
      <c r="F47" s="30" t="s">
        <v>7</v>
      </c>
      <c r="G47" s="30" t="s">
        <v>7</v>
      </c>
      <c r="H47" s="30"/>
      <c r="I47" s="30"/>
      <c r="J47" s="30" t="s">
        <v>7</v>
      </c>
      <c r="K47" s="30" t="s">
        <v>7</v>
      </c>
      <c r="L47" s="30"/>
      <c r="N47" s="56" t="s">
        <v>14</v>
      </c>
      <c r="O47" s="57" t="s">
        <v>14</v>
      </c>
      <c r="P47" s="57" t="s">
        <v>14</v>
      </c>
      <c r="Q47" s="59" t="s">
        <v>57</v>
      </c>
      <c r="R47" s="57" t="s">
        <v>14</v>
      </c>
      <c r="S47" s="59" t="s">
        <v>57</v>
      </c>
      <c r="T47" s="57" t="s">
        <v>57</v>
      </c>
      <c r="U47" s="57" t="s">
        <v>14</v>
      </c>
      <c r="V47" s="46"/>
      <c r="AE47" s="66"/>
    </row>
    <row r="48" spans="2:34" s="5" customFormat="1" x14ac:dyDescent="0.25">
      <c r="B48" s="30" t="str">
        <f>IF(C48=0,"白2無□","XXXX")</f>
        <v>白2無□</v>
      </c>
      <c r="C48" s="5">
        <f t="shared" si="1"/>
        <v>0</v>
      </c>
      <c r="D48" s="30" t="s">
        <v>40</v>
      </c>
      <c r="E48" s="30" t="s">
        <v>7</v>
      </c>
      <c r="F48" s="30"/>
      <c r="G48" s="30"/>
      <c r="H48" s="30" t="s">
        <v>7</v>
      </c>
      <c r="I48" s="30"/>
      <c r="J48" s="30" t="s">
        <v>7</v>
      </c>
      <c r="K48" s="30" t="s">
        <v>7</v>
      </c>
      <c r="L48" s="30"/>
      <c r="N48" s="56" t="s">
        <v>14</v>
      </c>
      <c r="O48" s="57" t="s">
        <v>57</v>
      </c>
      <c r="P48" s="57" t="s">
        <v>14</v>
      </c>
      <c r="Q48" s="57" t="s">
        <v>14</v>
      </c>
      <c r="R48" s="57" t="s">
        <v>57</v>
      </c>
      <c r="S48" s="57" t="s">
        <v>14</v>
      </c>
      <c r="T48" s="57" t="s">
        <v>14</v>
      </c>
      <c r="U48" s="57" t="s">
        <v>14</v>
      </c>
      <c r="V48" s="46"/>
      <c r="W48" s="43"/>
      <c r="X48" s="43"/>
      <c r="Y48" s="43"/>
      <c r="Z48" s="43"/>
      <c r="AA48" s="43"/>
      <c r="AB48" s="43"/>
      <c r="AC48" s="43"/>
      <c r="AD48" s="43"/>
      <c r="AE48" s="66"/>
    </row>
    <row r="49" spans="2:32" s="5" customFormat="1" x14ac:dyDescent="0.25">
      <c r="B49" s="30" t="str">
        <f>IF(C49=0,"白2無〇","XXXX")</f>
        <v>白2無〇</v>
      </c>
      <c r="C49" s="5">
        <f t="shared" si="1"/>
        <v>0</v>
      </c>
      <c r="D49" s="30" t="s">
        <v>41</v>
      </c>
      <c r="E49" s="30"/>
      <c r="F49" s="30" t="s">
        <v>7</v>
      </c>
      <c r="G49" s="30"/>
      <c r="H49" s="30" t="s">
        <v>7</v>
      </c>
      <c r="I49" s="30"/>
      <c r="J49" s="30" t="s">
        <v>7</v>
      </c>
      <c r="K49" s="30" t="s">
        <v>7</v>
      </c>
      <c r="L49" s="30"/>
      <c r="N49" s="56" t="s">
        <v>14</v>
      </c>
      <c r="O49" s="57" t="s">
        <v>14</v>
      </c>
      <c r="P49" s="59" t="s">
        <v>14</v>
      </c>
      <c r="Q49" s="57" t="s">
        <v>57</v>
      </c>
      <c r="R49" s="59" t="s">
        <v>57</v>
      </c>
      <c r="S49" s="57" t="s">
        <v>57</v>
      </c>
      <c r="T49" s="59" t="s">
        <v>57</v>
      </c>
      <c r="U49" s="57" t="s">
        <v>57</v>
      </c>
      <c r="V49" s="46"/>
      <c r="W49" s="43"/>
      <c r="X49" s="43"/>
      <c r="Y49" s="43"/>
      <c r="Z49" s="43"/>
      <c r="AA49" s="43"/>
      <c r="AB49" s="43"/>
      <c r="AC49" s="43"/>
      <c r="AD49" s="43"/>
      <c r="AE49" s="66"/>
    </row>
    <row r="50" spans="2:32" s="5" customFormat="1" x14ac:dyDescent="0.25">
      <c r="B50" s="39" t="str">
        <f>IF(C50=0,"茶1穴□","XXXX")</f>
        <v>茶1穴□</v>
      </c>
      <c r="C50" s="5">
        <f t="shared" si="1"/>
        <v>0</v>
      </c>
      <c r="D50" s="39" t="s">
        <v>42</v>
      </c>
      <c r="E50" s="30" t="s">
        <v>7</v>
      </c>
      <c r="F50" s="30"/>
      <c r="G50" s="30" t="s">
        <v>7</v>
      </c>
      <c r="H50" s="30"/>
      <c r="I50" s="30" t="s">
        <v>7</v>
      </c>
      <c r="J50" s="30"/>
      <c r="K50" s="30"/>
      <c r="L50" s="30" t="s">
        <v>7</v>
      </c>
      <c r="N50" s="56" t="s">
        <v>14</v>
      </c>
      <c r="O50" s="57" t="s">
        <v>14</v>
      </c>
      <c r="P50" s="57" t="s">
        <v>14</v>
      </c>
      <c r="Q50" s="57" t="s">
        <v>14</v>
      </c>
      <c r="R50" s="57" t="s">
        <v>57</v>
      </c>
      <c r="S50" s="57" t="s">
        <v>14</v>
      </c>
      <c r="T50" s="57" t="s">
        <v>57</v>
      </c>
      <c r="U50" s="57" t="s">
        <v>14</v>
      </c>
      <c r="V50" s="46"/>
      <c r="W50" s="43"/>
      <c r="X50" s="43"/>
      <c r="Y50" s="43"/>
      <c r="Z50" s="43"/>
      <c r="AA50" s="43"/>
      <c r="AB50" s="43"/>
      <c r="AC50" s="43"/>
      <c r="AD50" s="43"/>
      <c r="AE50" s="66"/>
    </row>
    <row r="51" spans="2:32" s="5" customFormat="1" x14ac:dyDescent="0.25">
      <c r="B51" s="39" t="str">
        <f>IF(C51=0,"茶1穴〇","XXXX")</f>
        <v>茶1穴〇</v>
      </c>
      <c r="C51" s="5">
        <f t="shared" si="1"/>
        <v>0</v>
      </c>
      <c r="D51" s="39" t="s">
        <v>43</v>
      </c>
      <c r="E51" s="30"/>
      <c r="F51" s="30" t="s">
        <v>7</v>
      </c>
      <c r="G51" s="30" t="s">
        <v>7</v>
      </c>
      <c r="H51" s="30"/>
      <c r="I51" s="30" t="s">
        <v>7</v>
      </c>
      <c r="J51" s="30"/>
      <c r="K51" s="30"/>
      <c r="L51" s="30" t="s">
        <v>7</v>
      </c>
      <c r="N51" s="56" t="s">
        <v>14</v>
      </c>
      <c r="O51" s="59" t="s">
        <v>14</v>
      </c>
      <c r="P51" s="57" t="s">
        <v>57</v>
      </c>
      <c r="Q51" s="59" t="s">
        <v>57</v>
      </c>
      <c r="R51" s="57" t="s">
        <v>14</v>
      </c>
      <c r="S51" s="59" t="s">
        <v>57</v>
      </c>
      <c r="T51" s="57" t="s">
        <v>57</v>
      </c>
      <c r="U51" s="59" t="s">
        <v>57</v>
      </c>
      <c r="V51" s="46"/>
      <c r="W51" s="44" t="str">
        <f>B49</f>
        <v>白2無〇</v>
      </c>
      <c r="X51" s="43" t="str">
        <f>B43</f>
        <v>白1穴〇</v>
      </c>
      <c r="Y51" s="43" t="str">
        <f>B45</f>
        <v>白１無〇</v>
      </c>
      <c r="Z51" s="43" t="str">
        <f>B47</f>
        <v>白2穴〇</v>
      </c>
      <c r="AA51" s="44" t="str">
        <f>B57</f>
        <v>茶2無〇</v>
      </c>
      <c r="AB51" s="43" t="str">
        <f>B51</f>
        <v>茶1穴〇</v>
      </c>
      <c r="AC51" s="43" t="str">
        <f>B53</f>
        <v>茶１無〇</v>
      </c>
      <c r="AD51" s="43" t="str">
        <f>B55</f>
        <v>茶2穴〇</v>
      </c>
      <c r="AE51" s="66">
        <f>COUNTIF(W51:AD51,AE46)</f>
        <v>0</v>
      </c>
    </row>
    <row r="52" spans="2:32" s="5" customFormat="1" x14ac:dyDescent="0.25">
      <c r="B52" s="39" t="str">
        <f>IF(C52=0,"茶１無□","XXXX")</f>
        <v>茶１無□</v>
      </c>
      <c r="C52" s="5">
        <f t="shared" si="1"/>
        <v>0</v>
      </c>
      <c r="D52" s="39" t="s">
        <v>44</v>
      </c>
      <c r="E52" s="30" t="s">
        <v>7</v>
      </c>
      <c r="F52" s="30"/>
      <c r="G52" s="30"/>
      <c r="H52" s="30" t="s">
        <v>7</v>
      </c>
      <c r="I52" s="30" t="s">
        <v>7</v>
      </c>
      <c r="J52" s="30"/>
      <c r="K52" s="30"/>
      <c r="L52" s="30" t="s">
        <v>7</v>
      </c>
      <c r="N52" s="56" t="s">
        <v>14</v>
      </c>
      <c r="O52" s="57" t="s">
        <v>14</v>
      </c>
      <c r="P52" s="57" t="s">
        <v>57</v>
      </c>
      <c r="Q52" s="57" t="s">
        <v>14</v>
      </c>
      <c r="R52" s="57" t="s">
        <v>57</v>
      </c>
      <c r="S52" s="57" t="s">
        <v>57</v>
      </c>
      <c r="T52" s="57" t="s">
        <v>14</v>
      </c>
      <c r="U52" s="57" t="s">
        <v>14</v>
      </c>
      <c r="V52" s="46"/>
      <c r="W52" s="43"/>
      <c r="X52" s="43"/>
      <c r="Y52" s="43"/>
      <c r="Z52" s="43"/>
      <c r="AA52" s="43"/>
      <c r="AB52" s="43"/>
      <c r="AC52" s="43"/>
      <c r="AD52" s="43"/>
      <c r="AE52" s="66"/>
    </row>
    <row r="53" spans="2:32" x14ac:dyDescent="0.25">
      <c r="B53" s="39" t="str">
        <f>IF(C53=0,"茶１無〇","XXXX")</f>
        <v>茶１無〇</v>
      </c>
      <c r="C53" s="5">
        <f t="shared" si="1"/>
        <v>0</v>
      </c>
      <c r="D53" s="39" t="s">
        <v>45</v>
      </c>
      <c r="E53" s="30"/>
      <c r="F53" s="30" t="s">
        <v>7</v>
      </c>
      <c r="G53" s="30"/>
      <c r="H53" s="30" t="s">
        <v>7</v>
      </c>
      <c r="I53" s="30" t="s">
        <v>7</v>
      </c>
      <c r="J53" s="30"/>
      <c r="K53" s="30"/>
      <c r="L53" s="30" t="s">
        <v>7</v>
      </c>
      <c r="M53" s="5"/>
      <c r="N53" s="56" t="s">
        <v>14</v>
      </c>
      <c r="O53" s="57" t="s">
        <v>57</v>
      </c>
      <c r="P53" s="59" t="s">
        <v>14</v>
      </c>
      <c r="Q53" s="57" t="s">
        <v>14</v>
      </c>
      <c r="R53" s="59" t="s">
        <v>57</v>
      </c>
      <c r="S53" s="57" t="s">
        <v>14</v>
      </c>
      <c r="T53" s="59" t="s">
        <v>57</v>
      </c>
      <c r="U53" s="57" t="s">
        <v>14</v>
      </c>
      <c r="V53" s="47"/>
      <c r="W53" s="44"/>
      <c r="X53" s="44"/>
      <c r="Y53" s="44"/>
      <c r="Z53" s="44"/>
      <c r="AA53" s="44"/>
      <c r="AB53" s="44"/>
      <c r="AC53" s="44"/>
      <c r="AD53" s="44"/>
      <c r="AE53" s="66"/>
    </row>
    <row r="54" spans="2:32" x14ac:dyDescent="0.25">
      <c r="B54" s="39" t="str">
        <f>IF(C54=0,"茶2穴□","XXXX")</f>
        <v>茶2穴□</v>
      </c>
      <c r="C54" s="5">
        <f t="shared" si="1"/>
        <v>0</v>
      </c>
      <c r="D54" s="39" t="s">
        <v>46</v>
      </c>
      <c r="E54" s="30" t="s">
        <v>7</v>
      </c>
      <c r="F54" s="30"/>
      <c r="G54" s="30" t="s">
        <v>7</v>
      </c>
      <c r="H54" s="30"/>
      <c r="I54" s="30"/>
      <c r="J54" s="30" t="s">
        <v>7</v>
      </c>
      <c r="K54" s="30"/>
      <c r="L54" s="30" t="s">
        <v>7</v>
      </c>
      <c r="M54" s="5"/>
      <c r="N54" s="56" t="s">
        <v>14</v>
      </c>
      <c r="O54" s="57" t="s">
        <v>14</v>
      </c>
      <c r="P54" s="57" t="s">
        <v>57</v>
      </c>
      <c r="Q54" s="57" t="s">
        <v>57</v>
      </c>
      <c r="R54" s="57" t="s">
        <v>14</v>
      </c>
      <c r="S54" s="57" t="s">
        <v>14</v>
      </c>
      <c r="T54" s="57" t="s">
        <v>14</v>
      </c>
      <c r="U54" s="57" t="s">
        <v>57</v>
      </c>
      <c r="V54" s="47"/>
      <c r="W54" s="44"/>
      <c r="X54" s="44"/>
      <c r="Y54" s="44"/>
      <c r="Z54" s="44"/>
      <c r="AA54" s="44"/>
      <c r="AB54" s="44"/>
      <c r="AC54" s="44"/>
      <c r="AD54" s="44"/>
      <c r="AE54" s="66"/>
    </row>
    <row r="55" spans="2:32" x14ac:dyDescent="0.25">
      <c r="B55" s="39" t="str">
        <f>IF(C55=0,"茶2穴〇","XXXX")</f>
        <v>茶2穴〇</v>
      </c>
      <c r="C55" s="5">
        <f t="shared" si="1"/>
        <v>0</v>
      </c>
      <c r="D55" s="39" t="s">
        <v>47</v>
      </c>
      <c r="E55" s="30"/>
      <c r="F55" s="30" t="s">
        <v>7</v>
      </c>
      <c r="G55" s="30" t="s">
        <v>7</v>
      </c>
      <c r="H55" s="30"/>
      <c r="I55" s="30"/>
      <c r="J55" s="30" t="s">
        <v>7</v>
      </c>
      <c r="K55" s="30"/>
      <c r="L55" s="30" t="s">
        <v>7</v>
      </c>
      <c r="M55" s="5"/>
      <c r="N55" s="56" t="s">
        <v>14</v>
      </c>
      <c r="O55" s="57" t="s">
        <v>57</v>
      </c>
      <c r="P55" s="57" t="s">
        <v>57</v>
      </c>
      <c r="Q55" s="59" t="s">
        <v>14</v>
      </c>
      <c r="R55" s="57" t="s">
        <v>14</v>
      </c>
      <c r="S55" s="59" t="s">
        <v>14</v>
      </c>
      <c r="T55" s="57" t="s">
        <v>14</v>
      </c>
      <c r="U55" s="57" t="s">
        <v>14</v>
      </c>
      <c r="V55" s="47"/>
      <c r="W55" s="43" t="str">
        <f>B48</f>
        <v>白2無□</v>
      </c>
      <c r="X55" s="44" t="str">
        <f>B42</f>
        <v>白1穴□</v>
      </c>
      <c r="Y55" s="44" t="str">
        <f>B44</f>
        <v>白１無□</v>
      </c>
      <c r="Z55" s="44" t="str">
        <f>B46</f>
        <v>白2穴□</v>
      </c>
      <c r="AA55" s="43" t="str">
        <f>B56</f>
        <v>茶2無□</v>
      </c>
      <c r="AB55" s="44" t="str">
        <f>B50</f>
        <v>茶1穴□</v>
      </c>
      <c r="AC55" s="44" t="str">
        <f>B52</f>
        <v>茶１無□</v>
      </c>
      <c r="AD55" s="44" t="str">
        <f>B54</f>
        <v>茶2穴□</v>
      </c>
      <c r="AE55" s="66">
        <f>COUNTIF(W55:AD55,AE46)</f>
        <v>0</v>
      </c>
    </row>
    <row r="56" spans="2:32" x14ac:dyDescent="0.25">
      <c r="B56" s="39" t="str">
        <f>IF(C56=0,"茶2無□","XXXX")</f>
        <v>茶2無□</v>
      </c>
      <c r="C56" s="5">
        <f t="shared" si="1"/>
        <v>0</v>
      </c>
      <c r="D56" s="39" t="s">
        <v>48</v>
      </c>
      <c r="E56" s="30" t="s">
        <v>7</v>
      </c>
      <c r="F56" s="30"/>
      <c r="G56" s="30"/>
      <c r="H56" s="30" t="s">
        <v>7</v>
      </c>
      <c r="I56" s="30"/>
      <c r="J56" s="30" t="s">
        <v>7</v>
      </c>
      <c r="K56" s="30"/>
      <c r="L56" s="30" t="s">
        <v>7</v>
      </c>
      <c r="M56" s="5"/>
      <c r="N56" s="56" t="s">
        <v>14</v>
      </c>
      <c r="O56" s="57" t="s">
        <v>14</v>
      </c>
      <c r="P56" s="57" t="s">
        <v>57</v>
      </c>
      <c r="Q56" s="57" t="s">
        <v>14</v>
      </c>
      <c r="R56" s="57" t="s">
        <v>57</v>
      </c>
      <c r="S56" s="57" t="s">
        <v>14</v>
      </c>
      <c r="T56" s="57" t="s">
        <v>57</v>
      </c>
      <c r="U56" s="57" t="s">
        <v>57</v>
      </c>
      <c r="V56" s="47"/>
      <c r="W56" s="66">
        <f>COUNTIF(W51:W55,$AE$46)</f>
        <v>0</v>
      </c>
      <c r="X56" s="66"/>
      <c r="Y56" s="66"/>
      <c r="Z56" s="66">
        <f>COUNTIF(Z51:Z55,$AE$46)</f>
        <v>0</v>
      </c>
      <c r="AA56" s="66">
        <f>COUNTIF(AA51:AA55,$AE$46)</f>
        <v>0</v>
      </c>
      <c r="AB56" s="66"/>
      <c r="AC56" s="66"/>
      <c r="AD56" s="66">
        <f>COUNTIF(AD51:AD55,$AE$46)</f>
        <v>0</v>
      </c>
      <c r="AE56" s="66">
        <f>SUM(W56:AD56)</f>
        <v>0</v>
      </c>
      <c r="AF56" s="66"/>
    </row>
    <row r="57" spans="2:32" x14ac:dyDescent="0.25">
      <c r="B57" s="39" t="str">
        <f>IF(C57=0,"茶2無〇","XXXX")</f>
        <v>茶2無〇</v>
      </c>
      <c r="C57" s="5">
        <f t="shared" si="1"/>
        <v>0</v>
      </c>
      <c r="D57" s="39" t="s">
        <v>49</v>
      </c>
      <c r="E57" s="30"/>
      <c r="F57" s="30" t="s">
        <v>7</v>
      </c>
      <c r="G57" s="30"/>
      <c r="H57" s="30" t="s">
        <v>7</v>
      </c>
      <c r="I57" s="30"/>
      <c r="J57" s="30" t="s">
        <v>7</v>
      </c>
      <c r="K57" s="30"/>
      <c r="L57" s="30" t="s">
        <v>7</v>
      </c>
      <c r="M57" s="5"/>
      <c r="N57" s="56" t="s">
        <v>14</v>
      </c>
      <c r="O57" s="57" t="s">
        <v>57</v>
      </c>
      <c r="P57" s="57" t="s">
        <v>57</v>
      </c>
      <c r="Q57" s="57" t="s">
        <v>57</v>
      </c>
      <c r="R57" s="59" t="s">
        <v>14</v>
      </c>
      <c r="S57" s="57" t="s">
        <v>14</v>
      </c>
      <c r="T57" s="57" t="s">
        <v>57</v>
      </c>
      <c r="U57" s="57" t="s">
        <v>57</v>
      </c>
      <c r="V57" s="47"/>
      <c r="W57" s="66"/>
      <c r="X57" s="66">
        <f>COUNTIF(X51:X55,$AE$46)</f>
        <v>0</v>
      </c>
      <c r="Y57" s="66">
        <f>COUNTIF(Y51:Y55,$AE$46)</f>
        <v>0</v>
      </c>
      <c r="Z57" s="66"/>
      <c r="AA57" s="66"/>
      <c r="AB57" s="66">
        <f>COUNTIF(AB51:AB55,$AE$46)</f>
        <v>0</v>
      </c>
      <c r="AC57" s="66">
        <f>COUNTIF(AC51:AC55,$AE$46)</f>
        <v>0</v>
      </c>
      <c r="AD57" s="66"/>
      <c r="AE57" s="66">
        <f>SUM(W57:AD57)</f>
        <v>0</v>
      </c>
      <c r="AF57" s="66"/>
    </row>
    <row r="58" spans="2:32" x14ac:dyDescent="0.25">
      <c r="M58" s="5"/>
      <c r="N58" s="56" t="s">
        <v>14</v>
      </c>
      <c r="O58" s="57" t="s">
        <v>14</v>
      </c>
      <c r="P58" s="57" t="s">
        <v>14</v>
      </c>
      <c r="Q58" s="57" t="s">
        <v>57</v>
      </c>
      <c r="R58" s="57" t="s">
        <v>14</v>
      </c>
      <c r="S58" s="57" t="s">
        <v>14</v>
      </c>
      <c r="T58" s="57" t="s">
        <v>14</v>
      </c>
      <c r="U58" s="57" t="s">
        <v>14</v>
      </c>
      <c r="V58" s="47"/>
      <c r="W58" s="66">
        <f>COUNTIF(W51:W55,$AE$46)</f>
        <v>0</v>
      </c>
      <c r="X58" s="66"/>
      <c r="Y58" s="66">
        <f>COUNTIF(Y51:Y55,$AE$46)</f>
        <v>0</v>
      </c>
      <c r="Z58" s="66"/>
      <c r="AA58" s="66">
        <f>COUNTIF(AA51:AA55,$AE$46)</f>
        <v>0</v>
      </c>
      <c r="AB58" s="66"/>
      <c r="AC58" s="66">
        <f>COUNTIF(AC51:AC55,$AE$46)</f>
        <v>0</v>
      </c>
      <c r="AD58" s="66"/>
      <c r="AE58" s="66">
        <f>SUM(W58:AD58)</f>
        <v>0</v>
      </c>
      <c r="AF58" s="66"/>
    </row>
    <row r="59" spans="2:32" ht="13.15" thickBot="1" x14ac:dyDescent="0.3">
      <c r="M59" s="5"/>
      <c r="N59" s="53"/>
      <c r="O59" s="54"/>
      <c r="P59" s="54"/>
      <c r="Q59" s="52"/>
      <c r="R59" s="52"/>
      <c r="S59" s="52"/>
      <c r="T59" s="52"/>
      <c r="U59" s="54"/>
      <c r="V59" s="60" t="s">
        <v>52</v>
      </c>
      <c r="W59" s="66"/>
      <c r="X59" s="66">
        <f>COUNTIF(X51:X55,$AE$46)</f>
        <v>0</v>
      </c>
      <c r="Y59" s="66"/>
      <c r="Z59" s="66">
        <f>COUNTIF(Z51:Z55,$AE$46)</f>
        <v>0</v>
      </c>
      <c r="AA59" s="66"/>
      <c r="AB59" s="66">
        <f>COUNTIF(AB51:AB55,$AE$46)</f>
        <v>0</v>
      </c>
      <c r="AC59" s="66"/>
      <c r="AD59" s="66">
        <f>COUNTIF(AD51:AD55,$AE$46)</f>
        <v>0</v>
      </c>
      <c r="AE59" s="66">
        <f t="shared" ref="AE59" si="3">SUM(W59:AD59)</f>
        <v>0</v>
      </c>
      <c r="AF59" s="66"/>
    </row>
    <row r="60" spans="2:32" x14ac:dyDescent="0.25">
      <c r="N60" s="48"/>
      <c r="O60" s="48"/>
      <c r="P60" s="48"/>
      <c r="Q60" s="48"/>
      <c r="R60" s="48"/>
      <c r="S60" s="48"/>
      <c r="T60" s="48"/>
      <c r="U60" s="48"/>
      <c r="V60" s="48"/>
      <c r="W60" s="57"/>
      <c r="X60" s="57"/>
      <c r="Y60" s="57"/>
      <c r="Z60" s="57"/>
      <c r="AA60" s="66"/>
      <c r="AB60" s="66"/>
      <c r="AC60" s="66"/>
      <c r="AD60" s="66"/>
      <c r="AE60" s="66"/>
      <c r="AF60" s="66"/>
    </row>
    <row r="61" spans="2:32" x14ac:dyDescent="0.25">
      <c r="N61" s="48"/>
      <c r="O61" s="48"/>
      <c r="P61" s="48"/>
      <c r="Q61" s="48"/>
      <c r="R61" s="49"/>
      <c r="S61" s="48"/>
      <c r="T61" s="48"/>
      <c r="U61" s="48"/>
      <c r="V61" s="48"/>
      <c r="X61" s="48"/>
      <c r="Y61" s="48"/>
      <c r="Z61" s="48"/>
    </row>
    <row r="62" spans="2:32" x14ac:dyDescent="0.25">
      <c r="N62" s="48"/>
      <c r="O62" s="48"/>
      <c r="P62" s="48"/>
      <c r="Q62" s="48"/>
      <c r="R62" s="49"/>
      <c r="S62" s="48"/>
      <c r="T62" s="48"/>
      <c r="U62" s="48"/>
      <c r="V62" s="48"/>
      <c r="W62" s="48"/>
      <c r="X62" s="48"/>
      <c r="Y62" s="48"/>
      <c r="Z62" s="48"/>
    </row>
    <row r="63" spans="2:32" x14ac:dyDescent="0.25">
      <c r="N63" s="48"/>
      <c r="O63" s="48"/>
      <c r="P63" s="48"/>
      <c r="Q63" s="48"/>
      <c r="R63" s="49"/>
      <c r="S63" s="49"/>
      <c r="T63" s="49"/>
      <c r="U63" s="49"/>
      <c r="V63" s="49"/>
      <c r="W63" s="49"/>
      <c r="X63" s="49"/>
      <c r="Y63" s="49"/>
      <c r="Z63" s="49"/>
    </row>
    <row r="64" spans="2:32" hidden="1" x14ac:dyDescent="0.25">
      <c r="N64" s="48"/>
      <c r="O64" s="48"/>
      <c r="P64" s="48"/>
      <c r="Q64" s="48"/>
      <c r="R64" s="49"/>
      <c r="S64" s="49"/>
      <c r="T64" s="49"/>
      <c r="U64" s="49"/>
      <c r="V64" s="49"/>
      <c r="W64" s="49"/>
      <c r="X64" s="49"/>
      <c r="Y64" s="49"/>
      <c r="Z64" s="49"/>
    </row>
    <row r="65" spans="14:26" hidden="1" x14ac:dyDescent="0.25"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4:26" hidden="1" x14ac:dyDescent="0.25"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4:26" hidden="1" x14ac:dyDescent="0.25">
      <c r="N67" s="50"/>
      <c r="O67" s="58" t="str">
        <f>IF(O51=D41,"X",IF(OR(O51=D42,O51=D44,O51=D46,O51=D48,O51=D50,O51=D52,O51=D54,O51=D56),"□","〇"))</f>
        <v>X</v>
      </c>
      <c r="P67" s="58" t="str">
        <f>IF(O51=D41,"X",IF(OR(O51=D42,O51=D43,O51=D46,O51=D47,O51=D50,O51=D51,O51=D54,O51=D55),"有","無"))</f>
        <v>X</v>
      </c>
      <c r="Q67" s="51"/>
      <c r="R67" s="58" t="str">
        <f>IF(P49=D41,"X",IF(OR(P49=D42,P49=D44,P49=D46,P49=D48,P49=D50,P49=D52,P49=D54,P49=D56),"□","〇"))</f>
        <v>X</v>
      </c>
      <c r="S67" s="58" t="str">
        <f>IF(P49=D41,"X",IF(OR(P49=D42,P49=D43,P49=D46,P49=D47,P49=D50,P49=D51,P49=D54,P49=D55),"有","無"))</f>
        <v>X</v>
      </c>
      <c r="T67" s="51"/>
      <c r="U67" s="58" t="str">
        <f>IF(Q47=D41,"X",IF(OR(Q47=D42,Q47=D44,Q47=D46,Q47=D48,Q47=D50,Q47=D52,Q47=D54,Q47=D56),"□","〇"))</f>
        <v>X</v>
      </c>
      <c r="V67" s="58" t="str">
        <f>IF(Q47=D41,"X",IF(OR(Q47=D42,Q47=D43,Q47=D46,Q47=D47,Q47=D50,Q47=D51,Q47=D54,Q47=D55),"有","無"))</f>
        <v>X</v>
      </c>
      <c r="W67" s="51"/>
      <c r="X67" s="58" t="str">
        <f>IF(R45=D41,"X",IF(OR(R45=D42,R45=D44,R45=D46,R45=D48,R45=D50,R45=D52,R45=D54,R45=D56),"□","〇"))</f>
        <v>X</v>
      </c>
      <c r="Y67" s="58" t="str">
        <f>IF(R45=D41,"X",IF(OR(R45=D42,R45=D43,R45=D46,R45=D47,R45=D50,R45=D51,R45=D54,R45=D55),"有","無"))</f>
        <v>X</v>
      </c>
      <c r="Z67" s="50"/>
    </row>
    <row r="68" spans="14:26" hidden="1" x14ac:dyDescent="0.25">
      <c r="N68" s="50"/>
      <c r="O68" s="58" t="str">
        <f>IF(O51=D41,"X",IF(OR(O51=D42,O51=D43,O51=D44,O51=D45,O51=D50,O51=D51,O51=D52,O51=D53),1,2))</f>
        <v>X</v>
      </c>
      <c r="P68" s="58" t="str">
        <f>IF(O51=D41,"X",IF(OR(O51=D42,O51=D43,O51=D44,O51=D45,O51=D46,O51=D47,O51=D48,O51=D49),"白","茶"))</f>
        <v>X</v>
      </c>
      <c r="Q68" s="51"/>
      <c r="R68" s="58" t="str">
        <f>IF(P49=D41,"X",IF(OR(P49=D42,P49=D43,P49=D44,P49=D45,P49=D50,P49=D51,P49=D52,P49=D53),1,2))</f>
        <v>X</v>
      </c>
      <c r="S68" s="58" t="str">
        <f>IF(P49=D41,"X",IF(OR(P49=D42,P49=D43,P49=D44,P49=D45,P49=D46,P49=D47,P49=D48,P49=D49),"白","茶"))</f>
        <v>X</v>
      </c>
      <c r="T68" s="51"/>
      <c r="U68" s="58" t="str">
        <f>IF(Q47=D41,"X",IF(OR(Q47=D42,Q47=D43,Q47=D44,Q47=D45,Q47=D50,Q47=D51,Q47=D52,Q47=D53),1,2))</f>
        <v>X</v>
      </c>
      <c r="V68" s="58" t="str">
        <f>IF(Q47=D41,"X",IF(OR(Q47=D42,Q47=D43,Q47=D44,Q47=D45,Q47=D46,Q47=D47,Q47=D48,Q47=D49),"白","茶"))</f>
        <v>X</v>
      </c>
      <c r="W68" s="51"/>
      <c r="X68" s="58" t="str">
        <f>IF(R45=D41,"X",IF(OR(R45=D42,R45=D43,R45=D44,R45=D45,R45=D50,R45=D51,R45=D52,R45=D53),1,2))</f>
        <v>X</v>
      </c>
      <c r="Y68" s="58" t="str">
        <f>IF(R45=D41,"X",IF(OR(R45=D42,R45=D43,R45=D44,R45=D45,R45=D46,R45=D47,R45=D48,R45=D49),"白","茶"))</f>
        <v>X</v>
      </c>
      <c r="Z68" s="50"/>
    </row>
    <row r="69" spans="14:26" hidden="1" x14ac:dyDescent="0.25">
      <c r="N69" s="50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0"/>
    </row>
    <row r="70" spans="14:26" hidden="1" x14ac:dyDescent="0.25">
      <c r="N70" s="50"/>
      <c r="O70" s="58" t="str">
        <f>IF(P53=D41,"X",IF(OR(P53=D42,P53=D44,P53=D46,P53=D48,P53=D50,P53=D52,P53=D54,P53=D56),"□","〇"))</f>
        <v>X</v>
      </c>
      <c r="P70" s="58" t="str">
        <f>IF(P53=D41,"X",IF(OR(P53=D42,P53=D43,P53=D46,P53=D47,P53=D50,P53=D51,P53=D54,P53=D55),"有","無"))</f>
        <v>X</v>
      </c>
      <c r="Q70" s="51"/>
      <c r="R70" s="58" t="str">
        <f>IF(Q51=D41,"X",IF(OR(Q51=D42,Q51=D44,Q51=D46,Q51=D48,Q51=D50,Q51=D52,Q51=D54,Q51=D56),"□","〇"))</f>
        <v>X</v>
      </c>
      <c r="S70" s="58" t="str">
        <f>IF(Q51=D41,"X",IF(OR(Q51=D42,Q51=D43,Q51=D46,Q51=D47,Q51=D50,Q51=D51,Q51=D54,Q51=D55),"有","無"))</f>
        <v>X</v>
      </c>
      <c r="T70" s="51"/>
      <c r="U70" s="58" t="str">
        <f>IF(R49=D41,"X",IF(OR(R49=D42,R49=D44,R49=D46,R49=D48,R49=D50,R49=D52,R49=D54,R49=D56),"□","〇"))</f>
        <v>X</v>
      </c>
      <c r="V70" s="58" t="str">
        <f>IF(R49=D41,"X",IF(OR(R49=D42,R49=D43,R49=D46,R49=D47,R49=D50,R49=D51,R49=D54,R49=D55),"有","無"))</f>
        <v>X</v>
      </c>
      <c r="W70" s="51"/>
      <c r="X70" s="58" t="str">
        <f>IF(S47=D41,"X",IF(OR(S47=D42,S47=D44,S47=D46,S47=D48,S47=D50,S47=D52,S47=D54,S47=D56),"□","〇"))</f>
        <v>X</v>
      </c>
      <c r="Y70" s="58" t="str">
        <f>IF(S47=D41,"X",IF(OR(S47=D42,S47=D43,S47=D46,S47=D47,S47=D50,S47=D51,S47=D54,S47=D55),"有","無"))</f>
        <v>X</v>
      </c>
      <c r="Z70" s="50"/>
    </row>
    <row r="71" spans="14:26" hidden="1" x14ac:dyDescent="0.25">
      <c r="N71" s="50"/>
      <c r="O71" s="58" t="str">
        <f>IF(P53=D41,"X",IF(OR(P53=D42,P53=D43,P53=D44,P53=D45,P53=D50,P53=D51,P53=D52,P53=D53),1,2))</f>
        <v>X</v>
      </c>
      <c r="P71" s="58" t="str">
        <f>IF(P53=D41,"X",IF(OR(P53=D42,P53=D43,P53=D44,P53=D45,P53=D46,P53=D47,P53=D48,P53=D49),"白","茶"))</f>
        <v>X</v>
      </c>
      <c r="Q71" s="51"/>
      <c r="R71" s="58" t="str">
        <f>IF(Q51=D41,"X",IF(OR(Q51=D42,Q51=D43,Q51=D44,Q51=D45,Q51=D50,Q51=D51,Q51=D52,Q51=D53),1,2))</f>
        <v>X</v>
      </c>
      <c r="S71" s="58" t="str">
        <f>IF(Q51=D41,"X",IF(OR(Q51=D42,Q51=D43,Q51=D44,Q51=D45,Q51=D46,Q51=D47,Q51=D48,Q51=D49),"白","茶"))</f>
        <v>X</v>
      </c>
      <c r="T71" s="51"/>
      <c r="U71" s="58" t="str">
        <f>IF(R49=D41,"X",IF(OR(R49=D42,R49=D43,R49=D44,R49=D45,R49=D50,R49=D51,R49=D52,R49=D53),1,2))</f>
        <v>X</v>
      </c>
      <c r="V71" s="58" t="str">
        <f>IF(R49=D41,"X",IF(OR(R49=D42,R49=D43,R49=D44,R49=D45,R49=D46,R49=D47,R49=D48,R49=D49),"白","茶"))</f>
        <v>X</v>
      </c>
      <c r="W71" s="51"/>
      <c r="X71" s="58" t="str">
        <f>IF(S47=D41,"X",IF(OR(S47=D42,S47=D43,S47=D44,S47=D45,S47=D50,S47=D51,S47=D52,S47=D53),1,2))</f>
        <v>X</v>
      </c>
      <c r="Y71" s="58" t="str">
        <f>IF(S47=D41,"X",IF(OR(S47=D42,S47=D43,S47=D44,S47=D45,S47=D46,S47=D47,S47=D48,S47=D49),"白","茶"))</f>
        <v>X</v>
      </c>
      <c r="Z71" s="50"/>
    </row>
    <row r="72" spans="14:26" hidden="1" x14ac:dyDescent="0.25">
      <c r="N72" s="50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0"/>
    </row>
    <row r="73" spans="14:26" hidden="1" x14ac:dyDescent="0.25">
      <c r="N73" s="50"/>
      <c r="O73" s="58" t="str">
        <f>IF(Q55=D41,"X",IF(OR(Q55=D42,Q55=D44,Q55=D46,Q55=D48,Q55=D50,Q55=D52,Q55=D54,Q55=D56),"□","〇"))</f>
        <v>X</v>
      </c>
      <c r="P73" s="58" t="str">
        <f>IF(Q55=D41,"X",IF(OR(Q55=D42,Q55=D43,Q55=D46,Q55=D47,Q55=D50,Q55=D51,Q55=D54,Q55=D55),"有","無"))</f>
        <v>X</v>
      </c>
      <c r="Q73" s="51"/>
      <c r="R73" s="58" t="str">
        <f>IF(R53=D41,"X",IF(OR(R53=D42,R53=D44,R53=D46,R53=D48,R53=D50,R53=D52,R53=D54,R53=D56),"□","〇"))</f>
        <v>X</v>
      </c>
      <c r="S73" s="58" t="str">
        <f>IF(R53=D41,"X",IF(OR(R53=D42,R53=D43,R53=D46,R53=D47,R53=D50,R53=D51,R53=D54,R53=D55),"有","無"))</f>
        <v>X</v>
      </c>
      <c r="T73" s="51"/>
      <c r="U73" s="58" t="str">
        <f>IF(S51=D41,"X",IF(OR(S51=D42,S51=D44,S51=D46,S51=D48,S51=D50,S51=D52,S51=D54,S51=D56),"□","〇"))</f>
        <v>X</v>
      </c>
      <c r="V73" s="58" t="str">
        <f>IF(S51=D41,"X",IF(OR(S51=D42,S51=D43,S51=D46,S51=D47,S51=D50,S51=D51,S51=D54,S51=D55),"有","無"))</f>
        <v>X</v>
      </c>
      <c r="W73" s="51"/>
      <c r="X73" s="58" t="str">
        <f>IF(T49=D41,"X",IF(OR(T49=D42,T49=D44,T49=D46,T49=D48,T49=D50,T49=D52,T49=D54,T49=D56),"□","〇"))</f>
        <v>X</v>
      </c>
      <c r="Y73" s="58" t="str">
        <f>IF(T49=D41,"X",IF(OR(T49=D42,T49=D43,T49=D46,T49=D47,T49=D50,T49=D51,T49=D54,T49=D55),"有","無"))</f>
        <v>X</v>
      </c>
      <c r="Z73" s="50"/>
    </row>
    <row r="74" spans="14:26" hidden="1" x14ac:dyDescent="0.25">
      <c r="N74" s="50"/>
      <c r="O74" s="58" t="str">
        <f>IF(Q55=D41,"X",IF(OR(Q55=D42,Q55=D43,Q55=D44,Q55=D45,Q55=D50,Q55=D51,Q55=D52,Q55=D53),1,2))</f>
        <v>X</v>
      </c>
      <c r="P74" s="58" t="str">
        <f>IF(Q55=D41,"X",IF(OR(Q55=D42,Q55=D43,Q55=D44,Q55=D45,Q55=D46,Q55=D47,Q55=D48,Q55=D49),"白","茶"))</f>
        <v>X</v>
      </c>
      <c r="Q74" s="51"/>
      <c r="R74" s="58" t="str">
        <f>IF(R53=D41,"X",IF(OR(R53=D42,R53=D43,R53=D44,R53=D45,R53=D50,R53=D51,R53=D52,R53=D53),1,2))</f>
        <v>X</v>
      </c>
      <c r="S74" s="58" t="str">
        <f>IF(R53=D41,"X",IF(OR(R53=D42,R53=D43,R53=D44,R53=D45,R53=D46,R53=D47,R53=D48,R53=D49),"白","茶"))</f>
        <v>X</v>
      </c>
      <c r="T74" s="51"/>
      <c r="U74" s="58" t="str">
        <f>IF(S51=D41,"X",IF(OR(S51=D42,S51=D43,S51=D44,S51=D45,S51=D50,S51=D51,S51=D52,S51=D53),1,2))</f>
        <v>X</v>
      </c>
      <c r="V74" s="58" t="str">
        <f>IF(S51=D41,"X",IF(OR(S51=D42,S51=D43,S51=D44,S51=D45,S51=D46,S51=D47,S51=D48,S51=D49),"白","茶"))</f>
        <v>X</v>
      </c>
      <c r="W74" s="51"/>
      <c r="X74" s="58" t="str">
        <f>IF(T49=D41,"X",IF(OR(T49=D42,T49=D43,T49=D44,T49=D45,T49=D50,T49=D51,T49=D52,T49=D53),1,2))</f>
        <v>X</v>
      </c>
      <c r="Y74" s="58" t="str">
        <f>IF(T49=D41,"X",IF(OR(T49=D42,T49=D43,T49=D44,T49=D45,T49=D46,T49=D47,T49=D48,T49=D49),"白","茶"))</f>
        <v>X</v>
      </c>
      <c r="Z74" s="50"/>
    </row>
    <row r="75" spans="14:26" hidden="1" x14ac:dyDescent="0.25">
      <c r="N75" s="50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0"/>
    </row>
    <row r="76" spans="14:26" hidden="1" x14ac:dyDescent="0.25">
      <c r="N76" s="50"/>
      <c r="O76" s="58" t="str">
        <f>IF(R57=D41,"X",IF(OR(R57=D42,R57=D44,R57=D46,R57=D48,R57=D50,R57=D52,R57=D54,R57=D56),"□","〇"))</f>
        <v>X</v>
      </c>
      <c r="P76" s="58" t="str">
        <f>IF(R57=D41,"X",IF(OR(R57=D42,R57=D43,R57=D46,R57=D47,R57=D50,R57=D51,R57=D54,R57=D55),"有","無"))</f>
        <v>X</v>
      </c>
      <c r="Q76" s="51"/>
      <c r="R76" s="58" t="str">
        <f>IF(S55=D41,"X",IF(OR(S55=D42,S55=D44,S55=D46,S55=D48,S55=D50,S55=D52,S55=D54,S55=D56),"□","〇"))</f>
        <v>X</v>
      </c>
      <c r="S76" s="58" t="str">
        <f>IF(S55=D41,"X",IF(OR(S55=D42,S55=D43,S55=D46,S55=D47,S55=D50,S55=D51,S55=D54,S55=D55),"有","無"))</f>
        <v>X</v>
      </c>
      <c r="T76" s="51"/>
      <c r="U76" s="58" t="str">
        <f>IF(T53=D41,"X",IF(OR(T53=D42,T53=D44,T53=D46,T53=D48,T53=D50,T53=D52,T53=D54,T53=D56),"□","〇"))</f>
        <v>X</v>
      </c>
      <c r="V76" s="58" t="str">
        <f>IF(T53=D41,"X",IF(OR(T53=D42,T53=D43,T53=D46,T53=D47,T53=D50,T53=D51,T53=D54,T53=D55),"有","無"))</f>
        <v>X</v>
      </c>
      <c r="W76" s="51"/>
      <c r="X76" s="58" t="str">
        <f>IF(U51=D41,"X",IF(OR(U51=D42,U51=D44,U51=D46,U51=D48,U51=D50,U51=D52,U51=D54,U51=D56),"□","〇"))</f>
        <v>X</v>
      </c>
      <c r="Y76" s="58" t="str">
        <f>IF(U51=D41,"X",IF(OR(U51=D42,U51=D43,U51=D46,U51=D47,U51=D50,U51=D51,U51=D54,U51=D55),"有","無"))</f>
        <v>X</v>
      </c>
      <c r="Z76" s="50"/>
    </row>
    <row r="77" spans="14:26" hidden="1" x14ac:dyDescent="0.25">
      <c r="N77" s="50"/>
      <c r="O77" s="58" t="str">
        <f>IF(R57=D41,"X",IF(OR(R57=D42,R57=D43,R57=D44,R57=D45,R57=D50,R57=D51,R57=D52,R57=D53),1,2))</f>
        <v>X</v>
      </c>
      <c r="P77" s="58" t="str">
        <f>IF(R57=D41,"X",IF(OR(R57=D42,R57=D43,R57=D44,R57=D45,R57=D46,R57=D47,R57=D48,R57=D49),"白","茶"))</f>
        <v>X</v>
      </c>
      <c r="Q77" s="51"/>
      <c r="R77" s="58" t="str">
        <f>IF(S55=D41,"X",IF(OR(S55=D42,S55=D43,S55=D44,S55=D45,S55=D50,S55=D51,S55=D52,S55=D53),1,2))</f>
        <v>X</v>
      </c>
      <c r="S77" s="58" t="str">
        <f>IF(S55=D41,"X",IF(OR(S55=D42,S55=D43,S55=D44,S55=D45,S55=D46,S55=D47,S55=D48,S55=D49),"白","茶"))</f>
        <v>X</v>
      </c>
      <c r="T77" s="51"/>
      <c r="U77" s="58" t="str">
        <f>IF(T53=D41,"X",IF(OR(T53=D42,T53=D43,T53=D44,T53=D45,T53=D50,T53=D51,T53=D52,T53=D53),1,2))</f>
        <v>X</v>
      </c>
      <c r="V77" s="58" t="str">
        <f>IF(T53=D41,"X",IF(OR(T53=D42,T53=D43,T53=D44,T53=D45,T53=D46,T53=D47,T53=D48,T53=D49),"白","茶"))</f>
        <v>X</v>
      </c>
      <c r="W77" s="51"/>
      <c r="X77" s="58" t="str">
        <f>IF(U51=D41,"X",IF(OR(U51=D42,U51=D43,U51=D44,U51=D45,U51=D50,U51=D51,U51=D52,U51=D53),1,2))</f>
        <v>X</v>
      </c>
      <c r="Y77" s="58" t="str">
        <f>IF(U51=D41,"X",IF(OR(U51=D42,U51=D43,U51=D44,U51=D45,U51=D46,U51=D47,U51=D48,U51=D49),"白","茶"))</f>
        <v>X</v>
      </c>
      <c r="Z77" s="50"/>
    </row>
    <row r="78" spans="14:26" hidden="1" x14ac:dyDescent="0.25"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4:26" x14ac:dyDescent="0.25"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4:26" x14ac:dyDescent="0.25"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4:26" x14ac:dyDescent="0.25"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4:26" x14ac:dyDescent="0.25"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</sheetData>
  <phoneticPr fontId="1"/>
  <conditionalFormatting sqref="O67">
    <cfRule type="expression" dxfId="201" priority="52">
      <formula>"1=IF(($J$24=3),1,0)"</formula>
    </cfRule>
  </conditionalFormatting>
  <conditionalFormatting sqref="X23:AH26">
    <cfRule type="cellIs" dxfId="200" priority="51" operator="equal">
      <formula>3</formula>
    </cfRule>
  </conditionalFormatting>
  <conditionalFormatting sqref="Q11:T21">
    <cfRule type="cellIs" dxfId="199" priority="50" operator="equal">
      <formula>3</formula>
    </cfRule>
  </conditionalFormatting>
  <conditionalFormatting sqref="AK6:AL9">
    <cfRule type="cellIs" dxfId="198" priority="49" operator="equal">
      <formula>3</formula>
    </cfRule>
  </conditionalFormatting>
  <conditionalFormatting sqref="AK22:AN24">
    <cfRule type="cellIs" dxfId="197" priority="48" operator="equal">
      <formula>3</formula>
    </cfRule>
  </conditionalFormatting>
  <conditionalFormatting sqref="C4">
    <cfRule type="cellIs" dxfId="196" priority="47" operator="equal">
      <formula>3</formula>
    </cfRule>
  </conditionalFormatting>
  <conditionalFormatting sqref="W45:AD45">
    <cfRule type="cellIs" dxfId="195" priority="46" operator="greaterThan">
      <formula>0.5</formula>
    </cfRule>
  </conditionalFormatting>
  <conditionalFormatting sqref="E42:L57">
    <cfRule type="cellIs" dxfId="194" priority="45" operator="equal">
      <formula>0</formula>
    </cfRule>
  </conditionalFormatting>
  <conditionalFormatting sqref="N66:Z78 R45 Q47 S47 O51 P49 R49 T49 P53 Q51 S51 U51 Q55 R53 T53 R57 S55">
    <cfRule type="cellIs" dxfId="193" priority="44" operator="equal">
      <formula>"X"</formula>
    </cfRule>
  </conditionalFormatting>
  <conditionalFormatting sqref="P68 S68 V68 Y68 Y71 V71 S71 P71 P74 S74 V74 Y74 Y77 V77 S77 P77">
    <cfRule type="cellIs" dxfId="192" priority="43" operator="equal">
      <formula>"茶"</formula>
    </cfRule>
  </conditionalFormatting>
  <conditionalFormatting sqref="P67 S67 V67 Y67 Y70 V70 S70 P70 P73 P76 S73 S76 V73 V76 Y73 Y76">
    <cfRule type="cellIs" dxfId="191" priority="41" operator="equal">
      <formula>"無"</formula>
    </cfRule>
    <cfRule type="cellIs" dxfId="190" priority="42" operator="equal">
      <formula>"有"</formula>
    </cfRule>
  </conditionalFormatting>
  <conditionalFormatting sqref="X68 U68 R68 O68 X71 U71 R71 O71 O74 R74 U74 X74 X77 U77 R77 O77">
    <cfRule type="cellIs" dxfId="189" priority="39" operator="equal">
      <formula>2</formula>
    </cfRule>
    <cfRule type="cellIs" dxfId="188" priority="40" operator="equal">
      <formula>1</formula>
    </cfRule>
  </conditionalFormatting>
  <conditionalFormatting sqref="X76 X73 X70 X67 U67 U70 U73 U76 R76 R70 R67 O67 O70 O73 O76">
    <cfRule type="cellIs" dxfId="187" priority="38" operator="equal">
      <formula>"□"</formula>
    </cfRule>
  </conditionalFormatting>
  <conditionalFormatting sqref="X76 X73 X70 X67 U67 U70 U73 U76 R76 R70 R67 O67 O70 O73 O76 R73">
    <cfRule type="cellIs" dxfId="186" priority="37" operator="equal">
      <formula>"〇"</formula>
    </cfRule>
  </conditionalFormatting>
  <conditionalFormatting sqref="D42:L42">
    <cfRule type="expression" dxfId="185" priority="36">
      <formula>$C$42&gt;0</formula>
    </cfRule>
  </conditionalFormatting>
  <conditionalFormatting sqref="D43:L43">
    <cfRule type="expression" dxfId="184" priority="35">
      <formula>$C$43&gt;0</formula>
    </cfRule>
  </conditionalFormatting>
  <conditionalFormatting sqref="D44:L44">
    <cfRule type="expression" dxfId="183" priority="34">
      <formula>$C$44&gt;0</formula>
    </cfRule>
  </conditionalFormatting>
  <conditionalFormatting sqref="D45:L45">
    <cfRule type="expression" dxfId="182" priority="33">
      <formula>$C$45&gt;0</formula>
    </cfRule>
  </conditionalFormatting>
  <conditionalFormatting sqref="D46:L46">
    <cfRule type="expression" dxfId="181" priority="32">
      <formula>$C$46&gt;0</formula>
    </cfRule>
  </conditionalFormatting>
  <conditionalFormatting sqref="D47:L47">
    <cfRule type="expression" dxfId="180" priority="31">
      <formula>$C$47&gt;0</formula>
    </cfRule>
  </conditionalFormatting>
  <conditionalFormatting sqref="D48:L48">
    <cfRule type="expression" dxfId="179" priority="30">
      <formula>$C$48&gt;0</formula>
    </cfRule>
  </conditionalFormatting>
  <conditionalFormatting sqref="D49:L49">
    <cfRule type="expression" dxfId="178" priority="29">
      <formula>$C$49&gt;0</formula>
    </cfRule>
  </conditionalFormatting>
  <conditionalFormatting sqref="D50:L50">
    <cfRule type="expression" dxfId="177" priority="28">
      <formula>$C$50&gt;0</formula>
    </cfRule>
  </conditionalFormatting>
  <conditionalFormatting sqref="D51:L51">
    <cfRule type="expression" dxfId="176" priority="27">
      <formula>$C$51&gt;0</formula>
    </cfRule>
  </conditionalFormatting>
  <conditionalFormatting sqref="D52:L52">
    <cfRule type="expression" dxfId="175" priority="26">
      <formula>$C$52&gt;0</formula>
    </cfRule>
  </conditionalFormatting>
  <conditionalFormatting sqref="D53:L53">
    <cfRule type="expression" dxfId="174" priority="25">
      <formula>$C$53&gt;0</formula>
    </cfRule>
  </conditionalFormatting>
  <conditionalFormatting sqref="D54:L54">
    <cfRule type="expression" dxfId="173" priority="24">
      <formula>$C$54&gt;0</formula>
    </cfRule>
  </conditionalFormatting>
  <conditionalFormatting sqref="D55:L55">
    <cfRule type="expression" dxfId="172" priority="23">
      <formula>$C$55&gt;0</formula>
    </cfRule>
  </conditionalFormatting>
  <conditionalFormatting sqref="D56:L56">
    <cfRule type="expression" dxfId="171" priority="22">
      <formula>$C$56&gt;0</formula>
    </cfRule>
  </conditionalFormatting>
  <conditionalFormatting sqref="D57:L57">
    <cfRule type="expression" dxfId="170" priority="21">
      <formula>$C$57&gt;0</formula>
    </cfRule>
  </conditionalFormatting>
  <conditionalFormatting sqref="E7:L16">
    <cfRule type="cellIs" dxfId="169" priority="20" operator="equal">
      <formula>3</formula>
    </cfRule>
  </conditionalFormatting>
  <conditionalFormatting sqref="R45 Q47 S47 O51 P49 R49 T49 P53 Q51 S51 U51 Q55 R53 T53 R57 S55">
    <cfRule type="cellIs" dxfId="168" priority="19" operator="between">
      <formula>9</formula>
      <formula>16</formula>
    </cfRule>
  </conditionalFormatting>
  <conditionalFormatting sqref="B42">
    <cfRule type="expression" dxfId="167" priority="18">
      <formula>$C$42&gt;0</formula>
    </cfRule>
  </conditionalFormatting>
  <conditionalFormatting sqref="B43">
    <cfRule type="expression" dxfId="166" priority="17">
      <formula>$C$43&gt;0</formula>
    </cfRule>
  </conditionalFormatting>
  <conditionalFormatting sqref="B44">
    <cfRule type="expression" dxfId="165" priority="16">
      <formula>$C$44&gt;0</formula>
    </cfRule>
  </conditionalFormatting>
  <conditionalFormatting sqref="B45">
    <cfRule type="expression" dxfId="164" priority="15">
      <formula>$C$45&gt;0</formula>
    </cfRule>
  </conditionalFormatting>
  <conditionalFormatting sqref="B46">
    <cfRule type="expression" dxfId="163" priority="14">
      <formula>$C$46&gt;0</formula>
    </cfRule>
  </conditionalFormatting>
  <conditionalFormatting sqref="B47">
    <cfRule type="expression" dxfId="162" priority="13">
      <formula>$C$47&gt;0</formula>
    </cfRule>
  </conditionalFormatting>
  <conditionalFormatting sqref="B48">
    <cfRule type="expression" dxfId="161" priority="12">
      <formula>$C$48&gt;0</formula>
    </cfRule>
  </conditionalFormatting>
  <conditionalFormatting sqref="B49">
    <cfRule type="expression" dxfId="160" priority="11">
      <formula>$C$49&gt;0</formula>
    </cfRule>
  </conditionalFormatting>
  <conditionalFormatting sqref="B50">
    <cfRule type="expression" dxfId="159" priority="10">
      <formula>$C$50&gt;0</formula>
    </cfRule>
  </conditionalFormatting>
  <conditionalFormatting sqref="B51">
    <cfRule type="expression" dxfId="158" priority="9">
      <formula>$C$51&gt;0</formula>
    </cfRule>
  </conditionalFormatting>
  <conditionalFormatting sqref="B52">
    <cfRule type="expression" dxfId="157" priority="8">
      <formula>$C$52&gt;0</formula>
    </cfRule>
  </conditionalFormatting>
  <conditionalFormatting sqref="B53">
    <cfRule type="expression" dxfId="156" priority="7">
      <formula>$C$53&gt;0</formula>
    </cfRule>
  </conditionalFormatting>
  <conditionalFormatting sqref="B54">
    <cfRule type="expression" dxfId="155" priority="6">
      <formula>$C$54&gt;0</formula>
    </cfRule>
  </conditionalFormatting>
  <conditionalFormatting sqref="B55">
    <cfRule type="expression" dxfId="154" priority="5">
      <formula>$C$55&gt;0</formula>
    </cfRule>
  </conditionalFormatting>
  <conditionalFormatting sqref="B56">
    <cfRule type="expression" dxfId="153" priority="4">
      <formula>$C$56&gt;0</formula>
    </cfRule>
  </conditionalFormatting>
  <conditionalFormatting sqref="B57">
    <cfRule type="expression" dxfId="152" priority="3">
      <formula>$C$57&gt;0</formula>
    </cfRule>
  </conditionalFormatting>
  <conditionalFormatting sqref="W48:AD55">
    <cfRule type="cellIs" dxfId="151" priority="2" operator="equal">
      <formula>"XXXX"</formula>
    </cfRule>
  </conditionalFormatting>
  <conditionalFormatting sqref="W46:AD46">
    <cfRule type="cellIs" dxfId="150" priority="1" operator="equal">
      <formula>1</formula>
    </cfRule>
  </conditionalFormatting>
  <dataValidations count="1">
    <dataValidation type="list" allowBlank="1" sqref="R45 Q47 S47 P49 O51 R49 T49 Q51 P53 S51 U51 R53 Q55 T53 S55 R57">
      <formula1>$B$41:$B$57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"/>
  <sheetViews>
    <sheetView topLeftCell="A40" zoomScale="70" zoomScaleNormal="70" workbookViewId="0">
      <selection activeCell="N41" sqref="N41:Q44"/>
    </sheetView>
  </sheetViews>
  <sheetFormatPr defaultRowHeight="12.75" x14ac:dyDescent="0.25"/>
  <cols>
    <col min="1" max="1" width="9.06640625" style="13" customWidth="1"/>
    <col min="2" max="2" width="8.796875" style="13" customWidth="1"/>
    <col min="3" max="3" width="6.19921875" style="13" customWidth="1"/>
    <col min="4" max="4" width="9.796875" style="13" customWidth="1"/>
    <col min="5" max="13" width="6.19921875" style="13" customWidth="1"/>
    <col min="14" max="26" width="7.53125" style="13" customWidth="1"/>
    <col min="27" max="40" width="4.265625" style="13" customWidth="1"/>
    <col min="41" max="41" width="4.6640625" style="13" customWidth="1"/>
    <col min="42" max="43" width="9.06640625" style="13" customWidth="1"/>
    <col min="44" max="16384" width="9.06640625" style="13"/>
  </cols>
  <sheetData>
    <row r="1" spans="1:38" s="5" customFormat="1" x14ac:dyDescent="0.25"/>
    <row r="2" spans="1:38" s="5" customFormat="1" ht="13.15" thickBot="1" x14ac:dyDescent="0.3"/>
    <row r="3" spans="1:38" s="5" customFormat="1" x14ac:dyDescent="0.25">
      <c r="A3" s="6"/>
      <c r="B3" s="6"/>
      <c r="C3" s="7" t="s">
        <v>6</v>
      </c>
      <c r="D3" s="6"/>
    </row>
    <row r="4" spans="1:38" s="5" customFormat="1" ht="13.15" thickBot="1" x14ac:dyDescent="0.3">
      <c r="C4" s="10">
        <v>3</v>
      </c>
    </row>
    <row r="5" spans="1:38" s="5" customForma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U5" s="6"/>
      <c r="V5" s="6"/>
      <c r="AJ5" s="5" t="s">
        <v>26</v>
      </c>
      <c r="AK5" s="5">
        <f>SUM(AG28,AD28,AA28,X28)</f>
        <v>4</v>
      </c>
    </row>
    <row r="6" spans="1:38" s="5" customFormat="1" x14ac:dyDescent="0.25">
      <c r="M6" s="6" t="s">
        <v>27</v>
      </c>
      <c r="AI6" s="12" t="s">
        <v>2</v>
      </c>
      <c r="AJ6" s="12" t="s">
        <v>3</v>
      </c>
      <c r="AK6" s="13">
        <f t="shared" ref="AK6:AL9" si="0">SUM(X29,AA29,AD29,AG29)</f>
        <v>0</v>
      </c>
      <c r="AL6" s="13">
        <f t="shared" si="0"/>
        <v>0</v>
      </c>
    </row>
    <row r="7" spans="1:38" s="5" customFormat="1" x14ac:dyDescent="0.25">
      <c r="D7" s="42" t="s">
        <v>15</v>
      </c>
      <c r="E7" s="6">
        <f>IF(M7=0,"X",Q11)</f>
        <v>0</v>
      </c>
      <c r="F7" s="6">
        <f>IF(M7=0,"X",Q12)</f>
        <v>0</v>
      </c>
      <c r="G7" s="6">
        <f>IF(M7=0,"X",R11)</f>
        <v>0</v>
      </c>
      <c r="H7" s="6">
        <f>IF(M7=0,"X",R12)</f>
        <v>0</v>
      </c>
      <c r="I7" s="6">
        <f>IF(M7=0,"X",S11)</f>
        <v>0</v>
      </c>
      <c r="J7" s="6">
        <f>IF(M7=0,"X",S12)</f>
        <v>0</v>
      </c>
      <c r="K7" s="6">
        <f>IF(M7=0,"X",T11)</f>
        <v>0</v>
      </c>
      <c r="L7" s="6">
        <f>IF(M7=0,"X",T12)</f>
        <v>0</v>
      </c>
      <c r="M7" s="6">
        <f>U11</f>
        <v>4</v>
      </c>
      <c r="AI7" s="12" t="s">
        <v>1</v>
      </c>
      <c r="AJ7" s="12" t="s">
        <v>4</v>
      </c>
      <c r="AK7" s="13">
        <f t="shared" si="0"/>
        <v>0</v>
      </c>
      <c r="AL7" s="13">
        <f t="shared" si="0"/>
        <v>0</v>
      </c>
    </row>
    <row r="8" spans="1:38" s="5" customFormat="1" x14ac:dyDescent="0.25">
      <c r="D8" s="42" t="s">
        <v>16</v>
      </c>
      <c r="E8" s="6">
        <f>IF(M8=0,"X",Q14)</f>
        <v>0</v>
      </c>
      <c r="F8" s="6">
        <f>IF(M8=0,"X",Q15)</f>
        <v>0</v>
      </c>
      <c r="G8" s="6">
        <f>IF(M8=0,"X",R14)</f>
        <v>0</v>
      </c>
      <c r="H8" s="6">
        <f>IF(M8=0,"X",R15)</f>
        <v>0</v>
      </c>
      <c r="I8" s="6">
        <f>IF(M8=0,"X",S14)</f>
        <v>0</v>
      </c>
      <c r="J8" s="6">
        <f>IF(M8=0,"X",S15)</f>
        <v>0</v>
      </c>
      <c r="K8" s="6">
        <f>IF(M8=0,"X",T14)</f>
        <v>0</v>
      </c>
      <c r="L8" s="6">
        <f>IF(M8=0,"X",T15)</f>
        <v>0</v>
      </c>
      <c r="M8" s="6">
        <f>U14</f>
        <v>4</v>
      </c>
      <c r="N8" s="12"/>
      <c r="O8" s="12"/>
      <c r="P8" s="12"/>
      <c r="Q8" s="12" t="s">
        <v>2</v>
      </c>
      <c r="R8" s="12" t="s">
        <v>3</v>
      </c>
      <c r="S8" s="12">
        <v>1</v>
      </c>
      <c r="T8" s="12" t="s">
        <v>0</v>
      </c>
      <c r="U8" s="12"/>
      <c r="V8" s="12"/>
      <c r="AI8" s="12">
        <v>1</v>
      </c>
      <c r="AJ8" s="12" t="s">
        <v>0</v>
      </c>
      <c r="AK8" s="13">
        <f t="shared" si="0"/>
        <v>0</v>
      </c>
      <c r="AL8" s="13">
        <f t="shared" si="0"/>
        <v>0</v>
      </c>
    </row>
    <row r="9" spans="1:38" s="5" customFormat="1" x14ac:dyDescent="0.25">
      <c r="D9" s="42" t="s">
        <v>17</v>
      </c>
      <c r="E9" s="6">
        <f>IF(M9=0,"X",Q17)</f>
        <v>0</v>
      </c>
      <c r="F9" s="6">
        <f>IF(M9=0,"X",Q18)</f>
        <v>0</v>
      </c>
      <c r="G9" s="6">
        <f>IF(M9=0,"X",R17)</f>
        <v>0</v>
      </c>
      <c r="H9" s="6">
        <f>IF(M9=0,"X",R18)</f>
        <v>0</v>
      </c>
      <c r="I9" s="6">
        <f>IF(M9=0,"X",S17)</f>
        <v>0</v>
      </c>
      <c r="J9" s="6">
        <f>IF(M9=0,"X",S18)</f>
        <v>0</v>
      </c>
      <c r="K9" s="6">
        <f>IF(M9=0,"X",T17)</f>
        <v>0</v>
      </c>
      <c r="L9" s="6">
        <f>IF(M9=0,"X",T18)</f>
        <v>0</v>
      </c>
      <c r="M9" s="6">
        <f>U17</f>
        <v>4</v>
      </c>
      <c r="N9" s="12"/>
      <c r="O9" s="12"/>
      <c r="P9" s="12"/>
      <c r="Q9" s="12" t="s">
        <v>1</v>
      </c>
      <c r="R9" s="12" t="s">
        <v>4</v>
      </c>
      <c r="S9" s="12">
        <v>2</v>
      </c>
      <c r="T9" s="12" t="s">
        <v>5</v>
      </c>
      <c r="U9" s="12" t="s">
        <v>25</v>
      </c>
      <c r="V9" s="12"/>
      <c r="AI9" s="12">
        <v>2</v>
      </c>
      <c r="AJ9" s="12" t="s">
        <v>5</v>
      </c>
      <c r="AK9" s="13">
        <f t="shared" si="0"/>
        <v>0</v>
      </c>
      <c r="AL9" s="13">
        <f t="shared" si="0"/>
        <v>0</v>
      </c>
    </row>
    <row r="10" spans="1:38" s="5" customFormat="1" x14ac:dyDescent="0.25">
      <c r="D10" s="42" t="s">
        <v>18</v>
      </c>
      <c r="E10" s="6">
        <f>IF(M10=0,"X",Q20)</f>
        <v>0</v>
      </c>
      <c r="F10" s="6">
        <f>IF(M10=0,"X",Q21)</f>
        <v>0</v>
      </c>
      <c r="G10" s="6">
        <f>IF(M10=0,"X",R20)</f>
        <v>0</v>
      </c>
      <c r="H10" s="6">
        <f>IF(M10=0,"X",R21)</f>
        <v>0</v>
      </c>
      <c r="I10" s="6">
        <f>IF(M10=0,"X",S20)</f>
        <v>0</v>
      </c>
      <c r="J10" s="6">
        <f>IF(M10=0,"X",S21)</f>
        <v>0</v>
      </c>
      <c r="K10" s="6">
        <f>IF(M10=0,"X",T20)</f>
        <v>0</v>
      </c>
      <c r="L10" s="6">
        <f>IF(M10=0,"X",T21)</f>
        <v>0</v>
      </c>
      <c r="M10" s="6">
        <f>U20</f>
        <v>4</v>
      </c>
    </row>
    <row r="11" spans="1:38" s="5" customFormat="1" x14ac:dyDescent="0.25">
      <c r="D11" s="42" t="s">
        <v>19</v>
      </c>
      <c r="E11" s="6">
        <f>IF(M11=0,"X",X23)</f>
        <v>0</v>
      </c>
      <c r="F11" s="6">
        <f>IF(M11=0,"X",X24)</f>
        <v>0</v>
      </c>
      <c r="G11" s="6">
        <f>IF(M11=0,"X",Y23)</f>
        <v>0</v>
      </c>
      <c r="H11" s="6">
        <f>IF(M11=0,"X",Y24)</f>
        <v>0</v>
      </c>
      <c r="I11" s="6">
        <f>IF(M11=0,"X",X25)</f>
        <v>0</v>
      </c>
      <c r="J11" s="6">
        <f>IF(M11=0,"X",X26)</f>
        <v>0</v>
      </c>
      <c r="K11" s="6">
        <f>IF(M11=0,"X",Y25)</f>
        <v>0</v>
      </c>
      <c r="L11" s="6">
        <f>IF(M11=0,"X",Y26)</f>
        <v>0</v>
      </c>
      <c r="M11" s="6">
        <f>X22</f>
        <v>4</v>
      </c>
      <c r="Q11" s="15">
        <f>COUNTIF(O47:Y47,$Q$8)</f>
        <v>0</v>
      </c>
      <c r="R11" s="15">
        <f>COUNTIF(O47:Y47,$R$8)</f>
        <v>0</v>
      </c>
      <c r="S11" s="15">
        <f>COUNTIF(O48:Y48,S8)</f>
        <v>0</v>
      </c>
      <c r="T11" s="15">
        <f>COUNTIF(O48:Y48,T8)</f>
        <v>0</v>
      </c>
      <c r="U11" s="5">
        <f>COUNTIF(O47:Y48,$D$41)/4</f>
        <v>4</v>
      </c>
    </row>
    <row r="12" spans="1:38" s="5" customFormat="1" x14ac:dyDescent="0.25">
      <c r="D12" s="42" t="s">
        <v>20</v>
      </c>
      <c r="E12" s="6">
        <f>IF(M12=0,"X",AA23)</f>
        <v>0</v>
      </c>
      <c r="F12" s="6">
        <f>IF(M12=0,"X",AA24)</f>
        <v>0</v>
      </c>
      <c r="G12" s="6">
        <f>IF(M12=0,"X",AB23)</f>
        <v>0</v>
      </c>
      <c r="H12" s="6">
        <f>IF(M12=0,"X",AB23)</f>
        <v>0</v>
      </c>
      <c r="I12" s="6">
        <f>IF(M12=0,"X",AA25)</f>
        <v>0</v>
      </c>
      <c r="J12" s="6">
        <f>IF(M12=0,"X",AA26)</f>
        <v>0</v>
      </c>
      <c r="K12" s="6">
        <f>IF(M12=0,"X",AB25)</f>
        <v>0</v>
      </c>
      <c r="L12" s="6">
        <f>IF(M12=0,"X",AB26)</f>
        <v>0</v>
      </c>
      <c r="M12" s="6">
        <f>AA22</f>
        <v>4</v>
      </c>
      <c r="Q12" s="15">
        <f>COUNTIF(O47:Y47,$Q$9)</f>
        <v>0</v>
      </c>
      <c r="R12" s="15">
        <f>COUNTIF(O47:Y47,$R$9)</f>
        <v>0</v>
      </c>
      <c r="S12" s="15">
        <f>COUNTIF(O48:Y48,S9)</f>
        <v>0</v>
      </c>
      <c r="T12" s="15">
        <f>COUNTIF(O48:Y48,T9)</f>
        <v>0</v>
      </c>
    </row>
    <row r="13" spans="1:38" s="5" customFormat="1" x14ac:dyDescent="0.25">
      <c r="D13" s="42" t="s">
        <v>21</v>
      </c>
      <c r="E13" s="6">
        <f>IF(M13=0,"X",AD23)</f>
        <v>0</v>
      </c>
      <c r="F13" s="6">
        <f>IF(M13=0,"X",AD24)</f>
        <v>0</v>
      </c>
      <c r="G13" s="6">
        <f>IF(M13=0,"X",AE23)</f>
        <v>0</v>
      </c>
      <c r="H13" s="6">
        <f>IF(M13=0,"X",AE24)</f>
        <v>0</v>
      </c>
      <c r="I13" s="6">
        <f>IF(M13=0,"X",AD25)</f>
        <v>0</v>
      </c>
      <c r="J13" s="6">
        <f>IF(M13=0,"X",AD26)</f>
        <v>0</v>
      </c>
      <c r="K13" s="6">
        <f>IF(M13=0,"X",AE25)</f>
        <v>0</v>
      </c>
      <c r="L13" s="6">
        <f>IF(M13=0,"X",AE26)</f>
        <v>0</v>
      </c>
      <c r="M13" s="6">
        <f>AD22</f>
        <v>4</v>
      </c>
      <c r="Q13" s="15"/>
      <c r="R13" s="15"/>
      <c r="S13" s="15"/>
      <c r="T13" s="15"/>
    </row>
    <row r="14" spans="1:38" s="5" customFormat="1" x14ac:dyDescent="0.25">
      <c r="D14" s="42" t="s">
        <v>22</v>
      </c>
      <c r="E14" s="6">
        <f>IF(M14=0,"X",AG23)</f>
        <v>0</v>
      </c>
      <c r="F14" s="6">
        <f>IF(M14=0,"X",AG24)</f>
        <v>0</v>
      </c>
      <c r="G14" s="6">
        <f>IF(M14=0,"X",AH23)</f>
        <v>0</v>
      </c>
      <c r="H14" s="6">
        <f>IF(M14=0,"X",AH24)</f>
        <v>0</v>
      </c>
      <c r="I14" s="6">
        <f>IF(M14=0,"X",AG25)</f>
        <v>0</v>
      </c>
      <c r="J14" s="6">
        <f>IF(M14=0,"X",AG26)</f>
        <v>0</v>
      </c>
      <c r="K14" s="6">
        <f>IF(M14=0,"X",AH25)</f>
        <v>0</v>
      </c>
      <c r="L14" s="6">
        <f>IF(M14=0,"X",AH26)</f>
        <v>0</v>
      </c>
      <c r="M14" s="6">
        <f>AG22</f>
        <v>4</v>
      </c>
      <c r="Q14" s="15">
        <f>COUNTIF(O50:Y50,$Q$8)</f>
        <v>0</v>
      </c>
      <c r="R14" s="15">
        <f>COUNTIF(O50:Y50,$R$8)</f>
        <v>0</v>
      </c>
      <c r="S14" s="15">
        <f>COUNTIF(O51:Y51,S8)</f>
        <v>0</v>
      </c>
      <c r="T14" s="15">
        <f>COUNTIF(O51:Y51,T8)</f>
        <v>0</v>
      </c>
      <c r="U14" s="5">
        <f>COUNTIF(O50:Y51,$D$41)/4</f>
        <v>4</v>
      </c>
    </row>
    <row r="15" spans="1:38" s="5" customFormat="1" x14ac:dyDescent="0.25">
      <c r="D15" s="42" t="s">
        <v>24</v>
      </c>
      <c r="E15" s="6">
        <f>IF(M15=0,"X",AK22)</f>
        <v>0</v>
      </c>
      <c r="F15" s="6">
        <f>IF(M15=0,"X",AK23)</f>
        <v>0</v>
      </c>
      <c r="G15" s="6">
        <f>IF(M15=0,"X",AL22)</f>
        <v>0</v>
      </c>
      <c r="H15" s="6">
        <f>IF(M15=0,"X",AL23)</f>
        <v>0</v>
      </c>
      <c r="I15" s="6">
        <f>IF(M15=0,"X",AM22)</f>
        <v>0</v>
      </c>
      <c r="J15" s="6">
        <f>IF(M15=0,"X",AM23)</f>
        <v>0</v>
      </c>
      <c r="K15" s="6">
        <f>IF(M15=0,"X",AN22)</f>
        <v>0</v>
      </c>
      <c r="L15" s="6">
        <f>IF(M15=0,"X",AN23)</f>
        <v>0</v>
      </c>
      <c r="M15" s="6">
        <f>AO22</f>
        <v>4</v>
      </c>
      <c r="Q15" s="15">
        <f>COUNTIF(O50:Y50,$Q$9)</f>
        <v>0</v>
      </c>
      <c r="R15" s="15">
        <f>COUNTIF(O50:Y50,$R$9)</f>
        <v>0</v>
      </c>
      <c r="S15" s="15">
        <f>COUNTIF(O51:Y51,S9)</f>
        <v>0</v>
      </c>
      <c r="T15" s="15">
        <f>COUNTIF(O51:Y51,T9)</f>
        <v>0</v>
      </c>
    </row>
    <row r="16" spans="1:38" s="5" customFormat="1" x14ac:dyDescent="0.25">
      <c r="D16" s="42" t="s">
        <v>30</v>
      </c>
      <c r="E16" s="6">
        <f>IF(M16=0,"X",AK6)</f>
        <v>0</v>
      </c>
      <c r="F16" s="6">
        <f>IF(M16=0,"X",AK7)</f>
        <v>0</v>
      </c>
      <c r="G16" s="6">
        <f>IF(M16=0,"X",AL6)</f>
        <v>0</v>
      </c>
      <c r="H16" s="6">
        <f>IF(M16=0,"X",AL7)</f>
        <v>0</v>
      </c>
      <c r="I16" s="6">
        <f>IF(M16=0,"X",AK8)</f>
        <v>0</v>
      </c>
      <c r="J16" s="6">
        <f>IF(M16=0,"X",AK9)</f>
        <v>0</v>
      </c>
      <c r="K16" s="6">
        <f>IF(M16=0,"X",AL8)</f>
        <v>0</v>
      </c>
      <c r="L16" s="6">
        <f>IF(M16=0,"X",AL9)</f>
        <v>0</v>
      </c>
      <c r="M16" s="6">
        <f>AK5</f>
        <v>4</v>
      </c>
      <c r="Q16" s="15"/>
      <c r="R16" s="15"/>
      <c r="S16" s="15"/>
      <c r="T16" s="15"/>
    </row>
    <row r="17" spans="17:41" s="5" customFormat="1" x14ac:dyDescent="0.25">
      <c r="Q17" s="15">
        <f>COUNTIF(O53:Y53,$Q$8)</f>
        <v>0</v>
      </c>
      <c r="R17" s="15">
        <f>COUNTIF(O53:Y53,$R$8)</f>
        <v>0</v>
      </c>
      <c r="S17" s="15">
        <f>COUNTIF(O54:Y54,S8)</f>
        <v>0</v>
      </c>
      <c r="T17" s="15">
        <f>COUNTIF(O54:Y54,T8)</f>
        <v>0</v>
      </c>
      <c r="U17" s="5">
        <f>COUNTIF(O53:Y54,$D$41)/4</f>
        <v>4</v>
      </c>
    </row>
    <row r="18" spans="17:41" s="5" customFormat="1" x14ac:dyDescent="0.25">
      <c r="Q18" s="15">
        <f>COUNTIF(O53:Y53,$Q$9)</f>
        <v>0</v>
      </c>
      <c r="R18" s="15">
        <f>COUNTIF(O53:Y53,$R$9)</f>
        <v>0</v>
      </c>
      <c r="S18" s="15">
        <f>COUNTIF(O54:Y54,S9)</f>
        <v>0</v>
      </c>
      <c r="T18" s="15">
        <f>COUNTIF(O54:Y54,T9)</f>
        <v>0</v>
      </c>
    </row>
    <row r="19" spans="17:41" s="5" customFormat="1" x14ac:dyDescent="0.25">
      <c r="Q19" s="15"/>
      <c r="R19" s="15"/>
      <c r="S19" s="15"/>
      <c r="T19" s="15"/>
    </row>
    <row r="20" spans="17:41" s="5" customFormat="1" x14ac:dyDescent="0.25">
      <c r="Q20" s="15">
        <f>COUNTIF(O56:Y56,$Q$8)</f>
        <v>0</v>
      </c>
      <c r="R20" s="15">
        <f>COUNTIF(O56:Y56,$R$8)</f>
        <v>0</v>
      </c>
      <c r="S20" s="15">
        <f>COUNTIF(O57:Y57,S8)</f>
        <v>0</v>
      </c>
      <c r="T20" s="15">
        <f>COUNTIF(O57:Y57,T8)</f>
        <v>0</v>
      </c>
      <c r="U20" s="5">
        <f>COUNTIF(O56:Y57,$D$41)/4</f>
        <v>4</v>
      </c>
      <c r="AK20" s="12" t="s">
        <v>2</v>
      </c>
      <c r="AL20" s="12" t="s">
        <v>3</v>
      </c>
      <c r="AM20" s="12">
        <v>1</v>
      </c>
      <c r="AN20" s="12" t="s">
        <v>0</v>
      </c>
    </row>
    <row r="21" spans="17:41" s="5" customFormat="1" x14ac:dyDescent="0.25">
      <c r="Q21" s="15">
        <f>COUNTIF(O56:Y56,$Q$9)</f>
        <v>0</v>
      </c>
      <c r="R21" s="15">
        <f>COUNTIF(O56:Y56,$R$9)</f>
        <v>0</v>
      </c>
      <c r="S21" s="15">
        <f>COUNTIF(O57:Y57,S9)</f>
        <v>0</v>
      </c>
      <c r="T21" s="15">
        <f>COUNTIF(O57:Y57,T9)</f>
        <v>0</v>
      </c>
      <c r="AK21" s="12" t="s">
        <v>1</v>
      </c>
      <c r="AL21" s="12" t="s">
        <v>4</v>
      </c>
      <c r="AM21" s="12">
        <v>2</v>
      </c>
      <c r="AN21" s="12" t="s">
        <v>5</v>
      </c>
      <c r="AO21" s="5" t="s">
        <v>26</v>
      </c>
    </row>
    <row r="22" spans="17:41" s="5" customFormat="1" x14ac:dyDescent="0.25">
      <c r="W22" s="5" t="s">
        <v>26</v>
      </c>
      <c r="X22" s="5">
        <f>COUNTIF(O47:P57,$D$41)/4</f>
        <v>4</v>
      </c>
      <c r="AA22" s="5">
        <f>COUNTIF(R47:S57,$D$41)/4</f>
        <v>4</v>
      </c>
      <c r="AD22" s="5">
        <f>COUNTIF(U47:V57,$D$41)/4</f>
        <v>4</v>
      </c>
      <c r="AG22" s="5">
        <f>COUNTIF(X47:Y57,$D$41)/4</f>
        <v>4</v>
      </c>
      <c r="AK22" s="13">
        <f>SUM(X35,AA35,AD35,AG35)</f>
        <v>0</v>
      </c>
      <c r="AL22" s="13">
        <f>SUM(Y35,AB35,AE35,AH35)</f>
        <v>0</v>
      </c>
      <c r="AM22" s="13">
        <f>SUM(X37,AA37,AD37,AG37)</f>
        <v>0</v>
      </c>
      <c r="AN22" s="13">
        <f>SUM(Y37,AB37,AE37,AH37)</f>
        <v>0</v>
      </c>
      <c r="AO22" s="5">
        <f>SUM(AG34,AD34,AA34,X34)</f>
        <v>4</v>
      </c>
    </row>
    <row r="23" spans="17:41" s="5" customFormat="1" x14ac:dyDescent="0.25">
      <c r="V23" s="12" t="s">
        <v>2</v>
      </c>
      <c r="W23" s="12" t="s">
        <v>3</v>
      </c>
      <c r="X23" s="13">
        <f>COUNTIF(O47:O57,$V$23)</f>
        <v>0</v>
      </c>
      <c r="Y23" s="13">
        <f>COUNTIF(P47:P57,$W$23)</f>
        <v>0</v>
      </c>
      <c r="Z23" s="13"/>
      <c r="AA23" s="13">
        <f>COUNTIF(R47:R57,$V$23)</f>
        <v>0</v>
      </c>
      <c r="AB23" s="13">
        <f>COUNTIF(S47:S57,$W$23)</f>
        <v>0</v>
      </c>
      <c r="AC23" s="13"/>
      <c r="AD23" s="13">
        <f>COUNTIF(U47:U57,$V$23)</f>
        <v>0</v>
      </c>
      <c r="AE23" s="13">
        <f>COUNTIF(V47:V57,$W$23)</f>
        <v>0</v>
      </c>
      <c r="AF23" s="13"/>
      <c r="AG23" s="13">
        <f>COUNTIF(X47:X57,$V$23)</f>
        <v>0</v>
      </c>
      <c r="AH23" s="13">
        <f>COUNTIF(Y47:Y57,$W$23)</f>
        <v>0</v>
      </c>
      <c r="AK23" s="13">
        <f>SUM(X36,AA36,AD36,AG36)</f>
        <v>0</v>
      </c>
      <c r="AL23" s="13">
        <f>SUM(Y36,AB36,AE36,AH36)</f>
        <v>0</v>
      </c>
      <c r="AM23" s="13">
        <f>SUM(X38,AA38,AD38,AG38)</f>
        <v>0</v>
      </c>
      <c r="AN23" s="13">
        <f>SUM(Y38,AB38,AE38,AH38)</f>
        <v>0</v>
      </c>
    </row>
    <row r="24" spans="17:41" s="5" customFormat="1" x14ac:dyDescent="0.25">
      <c r="V24" s="12" t="s">
        <v>1</v>
      </c>
      <c r="W24" s="12" t="s">
        <v>4</v>
      </c>
      <c r="X24" s="13">
        <f>COUNTIF(O47:O57,$V$24)</f>
        <v>0</v>
      </c>
      <c r="Y24" s="13">
        <f>COUNTIF(P47:P57,$W$24)</f>
        <v>0</v>
      </c>
      <c r="Z24" s="13"/>
      <c r="AA24" s="13">
        <f>COUNTIF(R47:R57,$V$24)</f>
        <v>0</v>
      </c>
      <c r="AB24" s="13">
        <f>COUNTIF(S47:S57,$W$24)</f>
        <v>0</v>
      </c>
      <c r="AC24" s="13"/>
      <c r="AD24" s="13">
        <f>COUNTIF(U47:U57,$V$24)</f>
        <v>0</v>
      </c>
      <c r="AE24" s="13">
        <f>COUNTIF(V47:V57,$W$24)</f>
        <v>0</v>
      </c>
      <c r="AF24" s="13"/>
      <c r="AG24" s="13">
        <f>COUNTIF(X47:X57,$V$24)</f>
        <v>0</v>
      </c>
      <c r="AH24" s="13">
        <f>COUNTIF(Y47:Y57,$W$24)</f>
        <v>0</v>
      </c>
      <c r="AK24" s="13"/>
      <c r="AL24" s="13"/>
      <c r="AM24" s="13"/>
      <c r="AN24" s="13"/>
    </row>
    <row r="25" spans="17:41" s="5" customFormat="1" x14ac:dyDescent="0.25">
      <c r="V25" s="12">
        <v>1</v>
      </c>
      <c r="W25" s="12" t="s">
        <v>0</v>
      </c>
      <c r="X25" s="13">
        <f>COUNTIF(O47:O57,$V$25)</f>
        <v>0</v>
      </c>
      <c r="Y25" s="13">
        <f>COUNTIF(P47:P57,$W$25)</f>
        <v>0</v>
      </c>
      <c r="Z25" s="13"/>
      <c r="AA25" s="13">
        <f>COUNTIF(R47:R57,$V$25)</f>
        <v>0</v>
      </c>
      <c r="AB25" s="13">
        <f>COUNTIF(S47:S57,$W$25)</f>
        <v>0</v>
      </c>
      <c r="AC25" s="13"/>
      <c r="AD25" s="13">
        <f>COUNTIF(U47:U57,$V$25)</f>
        <v>0</v>
      </c>
      <c r="AE25" s="13">
        <f>COUNTIF(V47:V57,$W$25)</f>
        <v>0</v>
      </c>
      <c r="AF25" s="13"/>
      <c r="AG25" s="13">
        <f>COUNTIF(X47:X57,$V$25)</f>
        <v>0</v>
      </c>
      <c r="AH25" s="13">
        <f>COUNTIF(Y47:Y57,$W$25)</f>
        <v>0</v>
      </c>
    </row>
    <row r="26" spans="17:41" s="5" customFormat="1" x14ac:dyDescent="0.25">
      <c r="V26" s="12">
        <v>2</v>
      </c>
      <c r="W26" s="12" t="s">
        <v>5</v>
      </c>
      <c r="X26" s="13">
        <f>COUNTIF(O47:O57,$V$26)</f>
        <v>0</v>
      </c>
      <c r="Y26" s="13">
        <f>COUNTIF(P47:P57,$W$26)</f>
        <v>0</v>
      </c>
      <c r="Z26" s="13"/>
      <c r="AA26" s="13">
        <f>COUNTIF(R47:R57,$V$26)</f>
        <v>0</v>
      </c>
      <c r="AB26" s="13">
        <f>COUNTIF(S47:S57,$W$26)</f>
        <v>0</v>
      </c>
      <c r="AC26" s="13"/>
      <c r="AD26" s="13">
        <f>COUNTIF(U47:U57,$V$26)</f>
        <v>0</v>
      </c>
      <c r="AE26" s="13">
        <f>COUNTIF(V47:V57,$W$26)</f>
        <v>0</v>
      </c>
      <c r="AF26" s="13"/>
      <c r="AG26" s="13">
        <f>COUNTIF(X47:X57,$V$26)</f>
        <v>0</v>
      </c>
      <c r="AH26" s="13">
        <f>COUNTIF(Y47:Y57,$W$26)</f>
        <v>0</v>
      </c>
    </row>
    <row r="27" spans="17:41" s="5" customFormat="1" x14ac:dyDescent="0.25"/>
    <row r="28" spans="17:41" s="5" customFormat="1" x14ac:dyDescent="0.25">
      <c r="V28" s="5" t="s">
        <v>29</v>
      </c>
      <c r="W28" s="5" t="s">
        <v>26</v>
      </c>
      <c r="X28" s="5">
        <f>COUNTIF(O56:P57,D41)/4</f>
        <v>1</v>
      </c>
      <c r="AA28" s="5">
        <f>COUNTIF(R53:S54,D41)/4</f>
        <v>1</v>
      </c>
      <c r="AD28" s="5">
        <f>COUNTIF(U50:V51,D41)/4</f>
        <v>1</v>
      </c>
      <c r="AG28" s="5">
        <f>COUNTIF(X47:Y48,D41)/4</f>
        <v>1</v>
      </c>
    </row>
    <row r="29" spans="17:41" s="5" customFormat="1" x14ac:dyDescent="0.25">
      <c r="V29" s="21" t="s">
        <v>2</v>
      </c>
      <c r="W29" s="6" t="s">
        <v>3</v>
      </c>
      <c r="X29" s="5">
        <f>COUNTIF(O56:O57,$V$23)</f>
        <v>0</v>
      </c>
      <c r="Y29" s="5">
        <f>COUNTIF(P56:P57,$W$23)</f>
        <v>0</v>
      </c>
      <c r="AA29" s="5">
        <f>COUNTIF(R53:R54,$V$23)</f>
        <v>0</v>
      </c>
      <c r="AB29" s="5">
        <f>COUNTIF(S53:S54,$W$23)</f>
        <v>0</v>
      </c>
      <c r="AD29" s="5">
        <f>COUNTIF(U50:U51,$V$23)</f>
        <v>0</v>
      </c>
      <c r="AE29" s="5">
        <f>COUNTIF(V50:V51,$W$23)</f>
        <v>0</v>
      </c>
      <c r="AG29" s="5">
        <f>COUNTIF(X47:X48,$V$23)</f>
        <v>0</v>
      </c>
      <c r="AH29" s="5">
        <f>COUNTIF(Y47:Y48,$W$23)</f>
        <v>0</v>
      </c>
    </row>
    <row r="30" spans="17:41" s="5" customFormat="1" x14ac:dyDescent="0.25">
      <c r="V30" s="21" t="s">
        <v>1</v>
      </c>
      <c r="W30" s="6" t="s">
        <v>4</v>
      </c>
      <c r="X30" s="5">
        <f>COUNTIF(O56:O57,$V$24)</f>
        <v>0</v>
      </c>
      <c r="Y30" s="5">
        <f>COUNTIF(P56:P57,$W$24)</f>
        <v>0</v>
      </c>
      <c r="AA30" s="5">
        <f>COUNTIF(R53:R54,$V$24)</f>
        <v>0</v>
      </c>
      <c r="AB30" s="5">
        <f>COUNTIF(S53:S54,$W$24)</f>
        <v>0</v>
      </c>
      <c r="AD30" s="5">
        <f>COUNTIF(U50:U51,$V$24)</f>
        <v>0</v>
      </c>
      <c r="AE30" s="5">
        <f>COUNTIF(V50:V51,$W$24)</f>
        <v>0</v>
      </c>
      <c r="AG30" s="5">
        <f>COUNTIF(X47:X48,$V$24)</f>
        <v>0</v>
      </c>
      <c r="AH30" s="5">
        <f>COUNTIF(Y47:Y48,$W$24)</f>
        <v>0</v>
      </c>
    </row>
    <row r="31" spans="17:41" s="5" customFormat="1" x14ac:dyDescent="0.25">
      <c r="V31" s="21">
        <v>1</v>
      </c>
      <c r="W31" s="6" t="s">
        <v>0</v>
      </c>
      <c r="X31" s="5">
        <f>COUNTIF(O56:O57,$V$25)</f>
        <v>0</v>
      </c>
      <c r="Y31" s="5">
        <f>COUNTIF(P56:P57,$W$25)</f>
        <v>0</v>
      </c>
      <c r="AA31" s="5">
        <f>COUNTIF(R53:R54,$V$25)</f>
        <v>0</v>
      </c>
      <c r="AB31" s="5">
        <f>COUNTIF(S53:S54,$W$25)</f>
        <v>0</v>
      </c>
      <c r="AD31" s="5">
        <f>COUNTIF(U50:U51,$V$25)</f>
        <v>0</v>
      </c>
      <c r="AE31" s="5">
        <f>COUNTIF(V50:V51,$W$25)</f>
        <v>0</v>
      </c>
      <c r="AG31" s="5">
        <f>COUNTIF(X47:X48,$V$25)</f>
        <v>0</v>
      </c>
      <c r="AH31" s="5">
        <f>COUNTIF(Y47:Y48,$W$25)</f>
        <v>0</v>
      </c>
    </row>
    <row r="32" spans="17:41" s="5" customFormat="1" x14ac:dyDescent="0.25">
      <c r="V32" s="21">
        <v>2</v>
      </c>
      <c r="W32" s="6" t="s">
        <v>5</v>
      </c>
      <c r="X32" s="5">
        <f>COUNTIF(O56:O57,$V$26)</f>
        <v>0</v>
      </c>
      <c r="Y32" s="5">
        <f>COUNTIF(P56:P57,$W$26)</f>
        <v>0</v>
      </c>
      <c r="AA32" s="5">
        <f>COUNTIF(R53:R54,$V$26)</f>
        <v>0</v>
      </c>
      <c r="AB32" s="5">
        <f>COUNTIF(S53:S54,$W$26)</f>
        <v>0</v>
      </c>
      <c r="AD32" s="5">
        <f>COUNTIF(U50:U51,$V$26)</f>
        <v>0</v>
      </c>
      <c r="AE32" s="5">
        <f>COUNTIF(V50:V51,$W$26)</f>
        <v>0</v>
      </c>
      <c r="AG32" s="5">
        <f>COUNTIF(X47:X48,$V$26)</f>
        <v>0</v>
      </c>
      <c r="AH32" s="5">
        <f>COUNTIF(Y47:Y48,$W$26)</f>
        <v>0</v>
      </c>
    </row>
    <row r="33" spans="2:34" s="5" customFormat="1" x14ac:dyDescent="0.25"/>
    <row r="34" spans="2:34" s="5" customFormat="1" x14ac:dyDescent="0.25">
      <c r="V34" s="5" t="s">
        <v>28</v>
      </c>
      <c r="W34" s="5" t="s">
        <v>26</v>
      </c>
      <c r="X34" s="5">
        <f>COUNTIF(O47:P48,D41)/4</f>
        <v>1</v>
      </c>
      <c r="AA34" s="5">
        <f>COUNTIF(R50:S51,D41)/4</f>
        <v>1</v>
      </c>
      <c r="AD34" s="5">
        <f>COUNTIF(U53:V54,D41)/4</f>
        <v>1</v>
      </c>
      <c r="AG34" s="5">
        <f>COUNTIF(X56:Y57,D41)/4</f>
        <v>1</v>
      </c>
    </row>
    <row r="35" spans="2:34" s="5" customFormat="1" x14ac:dyDescent="0.25">
      <c r="V35" s="21" t="s">
        <v>2</v>
      </c>
      <c r="W35" s="6" t="s">
        <v>3</v>
      </c>
      <c r="X35" s="5">
        <f>COUNTIF(O47:O48,$V$23)</f>
        <v>0</v>
      </c>
      <c r="Y35" s="5">
        <f>COUNTIF(P47:P48,$W$23)</f>
        <v>0</v>
      </c>
      <c r="AA35" s="5">
        <f>COUNTIF(R50:R51,$V$23)</f>
        <v>0</v>
      </c>
      <c r="AB35" s="5">
        <f>COUNTIF(S50:S51,$W$23)</f>
        <v>0</v>
      </c>
      <c r="AD35" s="5">
        <f>COUNTIF(U53:U54,$V$23)</f>
        <v>0</v>
      </c>
      <c r="AE35" s="5">
        <f>COUNTIF(V53:V54,$W$23)</f>
        <v>0</v>
      </c>
      <c r="AG35" s="5">
        <f>COUNTIF(X56:X57,$V$23)</f>
        <v>0</v>
      </c>
      <c r="AH35" s="5">
        <f>COUNTIF(Y56:Y57,$W$23)</f>
        <v>0</v>
      </c>
    </row>
    <row r="36" spans="2:34" s="5" customFormat="1" x14ac:dyDescent="0.25">
      <c r="V36" s="21" t="s">
        <v>1</v>
      </c>
      <c r="W36" s="6" t="s">
        <v>4</v>
      </c>
      <c r="X36" s="5">
        <f>COUNTIF(O47:O48,$V$24)</f>
        <v>0</v>
      </c>
      <c r="Y36" s="5">
        <f>COUNTIF(P47:P48,$W$24)</f>
        <v>0</v>
      </c>
      <c r="AA36" s="5">
        <f>COUNTIF(R50:R51,$V$24)</f>
        <v>0</v>
      </c>
      <c r="AB36" s="5">
        <f>COUNTIF(S50:S51,$W$24)</f>
        <v>0</v>
      </c>
      <c r="AD36" s="5">
        <f>COUNTIF(U53:U54,$V$24)</f>
        <v>0</v>
      </c>
      <c r="AE36" s="5">
        <f>COUNTIF(V53:V54,$W$24)</f>
        <v>0</v>
      </c>
      <c r="AG36" s="5">
        <f>COUNTIF(X56:X57,$V$24)</f>
        <v>0</v>
      </c>
      <c r="AH36" s="5">
        <f>COUNTIF(Y56:Y57,$W$24)</f>
        <v>0</v>
      </c>
    </row>
    <row r="37" spans="2:34" s="5" customFormat="1" x14ac:dyDescent="0.25">
      <c r="V37" s="21">
        <v>1</v>
      </c>
      <c r="W37" s="6" t="s">
        <v>0</v>
      </c>
      <c r="X37" s="5">
        <f>COUNTIF(O47:O48,$V$25)</f>
        <v>0</v>
      </c>
      <c r="Y37" s="5">
        <f>COUNTIF(P47:P48,$W$25)</f>
        <v>0</v>
      </c>
      <c r="AA37" s="5">
        <f>COUNTIF(R50:R51,$V$25)</f>
        <v>0</v>
      </c>
      <c r="AB37" s="5">
        <f>COUNTIF(S50:S51,$W$25)</f>
        <v>0</v>
      </c>
      <c r="AD37" s="5">
        <f>COUNTIF(U53:U54,$V$25)</f>
        <v>0</v>
      </c>
      <c r="AE37" s="5">
        <f>COUNTIF(V53:V54,$W$25)</f>
        <v>0</v>
      </c>
      <c r="AG37" s="5">
        <f>COUNTIF(X56:X57,$V$25)</f>
        <v>0</v>
      </c>
      <c r="AH37" s="5">
        <f>COUNTIF(Y56:Y57,$W$25)</f>
        <v>0</v>
      </c>
    </row>
    <row r="38" spans="2:34" s="5" customFormat="1" x14ac:dyDescent="0.25">
      <c r="V38" s="21">
        <v>2</v>
      </c>
      <c r="W38" s="6" t="s">
        <v>5</v>
      </c>
      <c r="X38" s="5">
        <f>COUNTIF(O47:O48,$V$26)</f>
        <v>0</v>
      </c>
      <c r="Y38" s="5">
        <f>COUNTIF(P47:P48,$W$26)</f>
        <v>0</v>
      </c>
      <c r="AA38" s="5">
        <f>COUNTIF(R50:R51,$V$26)</f>
        <v>0</v>
      </c>
      <c r="AB38" s="5">
        <f>COUNTIF(S50:S51,$W$26)</f>
        <v>0</v>
      </c>
      <c r="AD38" s="5">
        <f>COUNTIF(U53:U54,$V$26)</f>
        <v>0</v>
      </c>
      <c r="AE38" s="5">
        <f>COUNTIF(V53:V54,$W$26)</f>
        <v>0</v>
      </c>
      <c r="AG38" s="5">
        <f>COUNTIF(X56:X57,$V$26)</f>
        <v>0</v>
      </c>
      <c r="AH38" s="5">
        <f>COUNTIF(Y56:Y57,$W$26)</f>
        <v>0</v>
      </c>
    </row>
    <row r="39" spans="2:34" s="5" customFormat="1" x14ac:dyDescent="0.25"/>
    <row r="40" spans="2:34" s="5" customFormat="1" ht="13.15" thickBot="1" x14ac:dyDescent="0.3"/>
    <row r="41" spans="2:34" s="5" customFormat="1" ht="13.15" thickBot="1" x14ac:dyDescent="0.3">
      <c r="B41" s="22" t="s">
        <v>14</v>
      </c>
      <c r="D41" s="22" t="s">
        <v>14</v>
      </c>
      <c r="E41" s="23" t="s">
        <v>2</v>
      </c>
      <c r="F41" s="24" t="s">
        <v>1</v>
      </c>
      <c r="G41" s="25" t="s">
        <v>3</v>
      </c>
      <c r="H41" s="26" t="s">
        <v>4</v>
      </c>
      <c r="I41" s="27">
        <v>1</v>
      </c>
      <c r="J41" s="28">
        <v>2</v>
      </c>
      <c r="K41" s="8" t="s">
        <v>0</v>
      </c>
      <c r="L41" s="29" t="s">
        <v>5</v>
      </c>
      <c r="N41" s="30" t="s">
        <v>50</v>
      </c>
      <c r="O41" s="30" t="s">
        <v>50</v>
      </c>
      <c r="P41" s="30" t="s">
        <v>50</v>
      </c>
      <c r="Q41" s="30" t="s">
        <v>50</v>
      </c>
      <c r="S41" s="8" t="s">
        <v>2</v>
      </c>
      <c r="T41" s="9" t="s">
        <v>1</v>
      </c>
      <c r="U41" s="8" t="s">
        <v>3</v>
      </c>
      <c r="V41" s="9" t="s">
        <v>4</v>
      </c>
      <c r="W41" s="8">
        <v>1</v>
      </c>
      <c r="X41" s="9">
        <v>2</v>
      </c>
      <c r="Y41" s="8" t="s">
        <v>0</v>
      </c>
      <c r="Z41" s="9" t="s">
        <v>5</v>
      </c>
    </row>
    <row r="42" spans="2:34" s="5" customFormat="1" x14ac:dyDescent="0.25">
      <c r="B42" s="30" t="str">
        <f>IF(C42=0,"白1穴□","XXXX")</f>
        <v>白1穴□</v>
      </c>
      <c r="C42" s="5">
        <f>COUNTIF($N$41:$Q$44,D42)</f>
        <v>0</v>
      </c>
      <c r="D42" s="30" t="s">
        <v>34</v>
      </c>
      <c r="E42" s="30" t="s">
        <v>7</v>
      </c>
      <c r="F42" s="30"/>
      <c r="G42" s="30" t="s">
        <v>7</v>
      </c>
      <c r="H42" s="30"/>
      <c r="I42" s="30" t="s">
        <v>7</v>
      </c>
      <c r="J42" s="30"/>
      <c r="K42" s="30" t="s">
        <v>7</v>
      </c>
      <c r="L42" s="30"/>
      <c r="N42" s="30" t="s">
        <v>50</v>
      </c>
      <c r="O42" s="30" t="s">
        <v>50</v>
      </c>
      <c r="P42" s="30" t="s">
        <v>50</v>
      </c>
      <c r="Q42" s="30" t="s">
        <v>50</v>
      </c>
      <c r="S42" s="11">
        <f t="shared" ref="S42:Z42" si="1">COUNTIF(E7:E16,$C$4)</f>
        <v>0</v>
      </c>
      <c r="T42" s="11">
        <f t="shared" si="1"/>
        <v>0</v>
      </c>
      <c r="U42" s="11">
        <f t="shared" si="1"/>
        <v>0</v>
      </c>
      <c r="V42" s="11">
        <f t="shared" si="1"/>
        <v>0</v>
      </c>
      <c r="W42" s="11">
        <f t="shared" si="1"/>
        <v>0</v>
      </c>
      <c r="X42" s="11">
        <f t="shared" si="1"/>
        <v>0</v>
      </c>
      <c r="Y42" s="11">
        <f t="shared" si="1"/>
        <v>0</v>
      </c>
      <c r="Z42" s="11">
        <f t="shared" si="1"/>
        <v>0</v>
      </c>
    </row>
    <row r="43" spans="2:34" s="5" customFormat="1" x14ac:dyDescent="0.25">
      <c r="B43" s="30" t="str">
        <f>IF(C43=0,"白1穴〇","XXXX")</f>
        <v>白1穴〇</v>
      </c>
      <c r="C43" s="5">
        <f t="shared" ref="C43:C57" si="2">COUNTIF($N$41:$Q$44,D43)</f>
        <v>0</v>
      </c>
      <c r="D43" s="30" t="s">
        <v>35</v>
      </c>
      <c r="E43" s="30"/>
      <c r="F43" s="30" t="s">
        <v>7</v>
      </c>
      <c r="G43" s="30" t="s">
        <v>7</v>
      </c>
      <c r="H43" s="30"/>
      <c r="I43" s="30" t="s">
        <v>7</v>
      </c>
      <c r="J43" s="30"/>
      <c r="K43" s="30" t="s">
        <v>7</v>
      </c>
      <c r="L43" s="30"/>
      <c r="N43" s="30" t="s">
        <v>50</v>
      </c>
      <c r="O43" s="30" t="s">
        <v>50</v>
      </c>
      <c r="P43" s="30" t="s">
        <v>50</v>
      </c>
      <c r="Q43" s="30" t="s">
        <v>50</v>
      </c>
    </row>
    <row r="44" spans="2:34" s="5" customFormat="1" x14ac:dyDescent="0.25">
      <c r="B44" s="30" t="str">
        <f>IF(C44=0,"白１無□","XXXX")</f>
        <v>白１無□</v>
      </c>
      <c r="C44" s="5">
        <f t="shared" si="2"/>
        <v>0</v>
      </c>
      <c r="D44" s="30" t="s">
        <v>36</v>
      </c>
      <c r="E44" s="30" t="s">
        <v>7</v>
      </c>
      <c r="F44" s="30"/>
      <c r="G44" s="30"/>
      <c r="H44" s="30" t="s">
        <v>7</v>
      </c>
      <c r="I44" s="30" t="s">
        <v>7</v>
      </c>
      <c r="J44" s="30"/>
      <c r="K44" s="30" t="s">
        <v>7</v>
      </c>
      <c r="L44" s="30"/>
      <c r="N44" s="30" t="s">
        <v>50</v>
      </c>
      <c r="O44" s="30" t="s">
        <v>50</v>
      </c>
      <c r="P44" s="30" t="s">
        <v>50</v>
      </c>
      <c r="Q44" s="30" t="s">
        <v>50</v>
      </c>
    </row>
    <row r="45" spans="2:34" s="5" customFormat="1" x14ac:dyDescent="0.25">
      <c r="B45" s="30" t="str">
        <f>IF(C45=0,"白１無〇","XXXX")</f>
        <v>白１無〇</v>
      </c>
      <c r="C45" s="5">
        <f t="shared" si="2"/>
        <v>0</v>
      </c>
      <c r="D45" s="30" t="s">
        <v>37</v>
      </c>
      <c r="E45" s="30"/>
      <c r="F45" s="30" t="s">
        <v>7</v>
      </c>
      <c r="G45" s="30"/>
      <c r="H45" s="30" t="s">
        <v>7</v>
      </c>
      <c r="I45" s="30" t="s">
        <v>7</v>
      </c>
      <c r="J45" s="30"/>
      <c r="K45" s="30" t="s">
        <v>7</v>
      </c>
      <c r="L45" s="30"/>
    </row>
    <row r="46" spans="2:34" s="5" customFormat="1" ht="13.15" thickBot="1" x14ac:dyDescent="0.3">
      <c r="B46" s="30" t="str">
        <f>IF(C46=0,"白2穴□","XXXX")</f>
        <v>白2穴□</v>
      </c>
      <c r="C46" s="5">
        <f t="shared" si="2"/>
        <v>0</v>
      </c>
      <c r="D46" s="30" t="s">
        <v>38</v>
      </c>
      <c r="E46" s="30" t="s">
        <v>7</v>
      </c>
      <c r="F46" s="30"/>
      <c r="G46" s="30" t="s">
        <v>7</v>
      </c>
      <c r="H46" s="30"/>
      <c r="I46" s="30"/>
      <c r="J46" s="30" t="s">
        <v>7</v>
      </c>
      <c r="K46" s="30" t="s">
        <v>7</v>
      </c>
      <c r="L46" s="30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2:34" s="5" customFormat="1" x14ac:dyDescent="0.25">
      <c r="B47" s="30" t="str">
        <f>IF(C47=0,"白2穴〇","XXXX")</f>
        <v>白2穴〇</v>
      </c>
      <c r="C47" s="5">
        <f t="shared" si="2"/>
        <v>0</v>
      </c>
      <c r="D47" s="30" t="s">
        <v>39</v>
      </c>
      <c r="E47" s="30"/>
      <c r="F47" s="30" t="s">
        <v>7</v>
      </c>
      <c r="G47" s="30" t="s">
        <v>7</v>
      </c>
      <c r="H47" s="30"/>
      <c r="I47" s="30"/>
      <c r="J47" s="30" t="s">
        <v>7</v>
      </c>
      <c r="K47" s="30" t="s">
        <v>7</v>
      </c>
      <c r="L47" s="30"/>
      <c r="N47" s="14"/>
      <c r="O47" s="16" t="str">
        <f>IF(N41=D41,"X",IF(OR(N41=D42,N41=D44,N41=D46,N41=D48,N41=D50,N41=D52,N41=D54,N41=D56),"□","〇"))</f>
        <v>X</v>
      </c>
      <c r="P47" s="17" t="str">
        <f>IF(N41=D41,"X",IF(OR(N41=D42,N41=D43,N41=D46,N41=D47,N41=D50,N41=D51,N41=D54,N41=D55),"有","無"))</f>
        <v>X</v>
      </c>
      <c r="Q47" s="18"/>
      <c r="R47" s="16" t="str">
        <f>IF(O41=D41,"X",IF(OR(O41=D42,O41=D44,O41=D46,O41=D48,O41=D50,O41=D52,O41=D54,O41=D56),"□","〇"))</f>
        <v>X</v>
      </c>
      <c r="S47" s="17" t="str">
        <f>IF(O41=D41,"X",IF(OR(O41=D42,O41=D43,O41=D46,O41=D47,O41=D50,O41=D51,O41=D54,O41=D55),"有","無"))</f>
        <v>X</v>
      </c>
      <c r="T47" s="18"/>
      <c r="U47" s="16" t="str">
        <f>IF(P41=D41,"X",IF(OR(P41=D42,P41=D44,P41=D46,P41=D48,P41=D50,P41=D52,P41=D54,P41=D56),"□","〇"))</f>
        <v>X</v>
      </c>
      <c r="V47" s="17" t="str">
        <f>IF(P41=D41,"X",IF(OR(P41=D42,P41=D43,P41=D46,P41=D47,P41=D50,P41=D51,P41=D54,P41=D55),"有","無"))</f>
        <v>X</v>
      </c>
      <c r="W47" s="18"/>
      <c r="X47" s="16" t="str">
        <f>IF(Q41=D41,"X",IF(OR(Q41=D42,Q41=D44,Q41=D46,Q41=D48,Q41=D50,Q41=D52,Q41=D54,Q41=D56),"□","〇"))</f>
        <v>X</v>
      </c>
      <c r="Y47" s="17" t="str">
        <f>IF(Q41=D41,"X",IF(OR(Q41=D42,Q41=D43,Q41=D46,Q41=D47,Q41=D50,Q41=D51,Q41=D54,Q41=D55),"有","無"))</f>
        <v>X</v>
      </c>
      <c r="Z47" s="14"/>
    </row>
    <row r="48" spans="2:34" s="5" customFormat="1" ht="13.15" thickBot="1" x14ac:dyDescent="0.3">
      <c r="B48" s="30" t="str">
        <f>IF(C48=0,"白2無□","XXXX")</f>
        <v>白2無□</v>
      </c>
      <c r="C48" s="5">
        <f>COUNTIF($N$41:$Q$44,D48)</f>
        <v>0</v>
      </c>
      <c r="D48" s="30" t="s">
        <v>40</v>
      </c>
      <c r="E48" s="30" t="s">
        <v>7</v>
      </c>
      <c r="F48" s="30"/>
      <c r="G48" s="30"/>
      <c r="H48" s="30" t="s">
        <v>7</v>
      </c>
      <c r="I48" s="30"/>
      <c r="J48" s="30" t="s">
        <v>7</v>
      </c>
      <c r="K48" s="30" t="s">
        <v>7</v>
      </c>
      <c r="L48" s="30"/>
      <c r="N48" s="14"/>
      <c r="O48" s="19" t="str">
        <f>IF(N41=D41,"X",IF(OR(N41=D42,N41=D43,N41=D44,N41=D45,N41=D50,N41=D51,N41=D52,N41=D53),1,2))</f>
        <v>X</v>
      </c>
      <c r="P48" s="20" t="str">
        <f>IF(N41=D41,"X",IF(OR(N41=D42,N41=D43,N41=D44,N41=D45,N41=D46,N41=D47,N41=D48,N41=D49),"白","茶"))</f>
        <v>X</v>
      </c>
      <c r="Q48" s="18"/>
      <c r="R48" s="19" t="str">
        <f>IF(O41=D41,"X",IF(OR(O41=D42,O41=D43,O41=D44,O41=D45,O41=D50,O41=D51,O41=D52,O41=D53),1,2))</f>
        <v>X</v>
      </c>
      <c r="S48" s="20" t="str">
        <f>IF(O41=D41,"X",IF(OR(O41=D42,O41=D43,O41=D44,O41=D45,O41=D46,O41=D47,O41=D48,O41=D49),"白","茶"))</f>
        <v>X</v>
      </c>
      <c r="T48" s="18"/>
      <c r="U48" s="19" t="str">
        <f>IF(P41=D41,"X",IF(OR(P41=D42,P41=D43,P41=D44,P41=D45,P41=D50,P41=D51,P41=D52,P41=D53),1,2))</f>
        <v>X</v>
      </c>
      <c r="V48" s="20" t="str">
        <f>IF(P41=D41,"X",IF(OR(P41=D42,P41=D43,P41=D44,P41=D45,P41=D46,P41=D47,P41=D48,P41=D49),"白","茶"))</f>
        <v>X</v>
      </c>
      <c r="W48" s="18"/>
      <c r="X48" s="19" t="str">
        <f>IF(Q41=D41,"X",IF(OR(Q41=D42,Q41=D43,Q41=D44,Q41=D45,Q41=D50,Q41=D51,Q41=D52,Q41=D53),1,2))</f>
        <v>X</v>
      </c>
      <c r="Y48" s="20" t="str">
        <f>IF(Q41=D41,"X",IF(OR(Q41=D42,Q41=D43,Q41=D44,Q41=D45,Q41=D46,Q41=D47,Q41=D48,Q41=D49),"白","茶"))</f>
        <v>X</v>
      </c>
      <c r="Z48" s="14"/>
    </row>
    <row r="49" spans="2:26" s="5" customFormat="1" ht="13.15" thickBot="1" x14ac:dyDescent="0.3">
      <c r="B49" s="30" t="str">
        <f>IF(C49=0,"白2無〇","XXXX")</f>
        <v>白2無〇</v>
      </c>
      <c r="C49" s="5">
        <f t="shared" si="2"/>
        <v>0</v>
      </c>
      <c r="D49" s="30" t="s">
        <v>41</v>
      </c>
      <c r="E49" s="30"/>
      <c r="F49" s="30" t="s">
        <v>7</v>
      </c>
      <c r="G49" s="30"/>
      <c r="H49" s="30" t="s">
        <v>7</v>
      </c>
      <c r="I49" s="30"/>
      <c r="J49" s="30" t="s">
        <v>7</v>
      </c>
      <c r="K49" s="30" t="s">
        <v>7</v>
      </c>
      <c r="L49" s="30"/>
      <c r="N49" s="14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4"/>
    </row>
    <row r="50" spans="2:26" s="5" customFormat="1" x14ac:dyDescent="0.25">
      <c r="B50" s="39" t="str">
        <f>IF(C50=0,"茶1穴□","XXXX")</f>
        <v>茶1穴□</v>
      </c>
      <c r="C50" s="5">
        <f t="shared" si="2"/>
        <v>0</v>
      </c>
      <c r="D50" s="39" t="s">
        <v>42</v>
      </c>
      <c r="E50" s="30" t="s">
        <v>7</v>
      </c>
      <c r="F50" s="30"/>
      <c r="G50" s="30" t="s">
        <v>7</v>
      </c>
      <c r="H50" s="30"/>
      <c r="I50" s="30" t="s">
        <v>7</v>
      </c>
      <c r="J50" s="30"/>
      <c r="K50" s="30"/>
      <c r="L50" s="30" t="s">
        <v>7</v>
      </c>
      <c r="N50" s="14"/>
      <c r="O50" s="16" t="str">
        <f>IF(N42=D41,"X",IF(OR(N42=D42,N42=D44,N42=D46,N42=D48,N42=D50,N42=D52,N42=D54,N42=D56),"□","〇"))</f>
        <v>X</v>
      </c>
      <c r="P50" s="17" t="str">
        <f>IF(N42=D41,"X",IF(OR(N42=D42,N42=D43,N42=D46,N42=D47,N42=D50,N42=D51,N42=D54,N42=D55),"有","無"))</f>
        <v>X</v>
      </c>
      <c r="Q50" s="18"/>
      <c r="R50" s="16" t="str">
        <f>IF(O42=D41,"X",IF(OR(O42=D42,O42=D44,O42=D46,O42=D48,O42=D50,O42=D52,O42=D54,O42=D56),"□","〇"))</f>
        <v>X</v>
      </c>
      <c r="S50" s="17" t="str">
        <f>IF(O42=D41,"X",IF(OR(O42=D42,O42=D43,O42=D46,O42=D47,O42=D50,O42=D51,O42=D54,O42=D55),"有","無"))</f>
        <v>X</v>
      </c>
      <c r="T50" s="18"/>
      <c r="U50" s="16" t="str">
        <f>IF(P42=D41,"X",IF(OR(P42=D42,P42=D44,P42=D46,P42=D48,P42=D50,P42=D52,P42=D54,P42=D56),"□","〇"))</f>
        <v>X</v>
      </c>
      <c r="V50" s="17" t="str">
        <f>IF(P42=D41,"X",IF(OR(P42=D42,P42=D43,P42=D46,P42=D47,P42=D50,P42=D51,P42=D54,P42=D55),"有","無"))</f>
        <v>X</v>
      </c>
      <c r="W50" s="18"/>
      <c r="X50" s="16" t="str">
        <f>IF(Q42=D41,"X",IF(OR(Q42=D42,Q42=D44,Q42=D46,Q42=D48,Q42=D50,Q42=D52,Q42=D54,Q42=D56),"□","〇"))</f>
        <v>X</v>
      </c>
      <c r="Y50" s="17" t="str">
        <f>IF(Q42=D41,"X",IF(OR(Q42=D42,Q42=D43,Q42=D46,Q42=D47,Q42=D50,Q42=D51,Q42=D54,Q42=D55),"有","無"))</f>
        <v>X</v>
      </c>
      <c r="Z50" s="14"/>
    </row>
    <row r="51" spans="2:26" s="5" customFormat="1" ht="13.15" thickBot="1" x14ac:dyDescent="0.3">
      <c r="B51" s="39" t="str">
        <f>IF(C51=0,"茶1穴〇","XXXX")</f>
        <v>茶1穴〇</v>
      </c>
      <c r="C51" s="5">
        <f t="shared" si="2"/>
        <v>0</v>
      </c>
      <c r="D51" s="39" t="s">
        <v>43</v>
      </c>
      <c r="E51" s="30"/>
      <c r="F51" s="30" t="s">
        <v>7</v>
      </c>
      <c r="G51" s="30" t="s">
        <v>7</v>
      </c>
      <c r="H51" s="30"/>
      <c r="I51" s="30" t="s">
        <v>7</v>
      </c>
      <c r="J51" s="30"/>
      <c r="K51" s="30"/>
      <c r="L51" s="30" t="s">
        <v>7</v>
      </c>
      <c r="N51" s="14"/>
      <c r="O51" s="19" t="str">
        <f>IF(N42=D41,"X",IF(OR(N42=D42,N42=D43,N42=D44,N42=D45,N42=D50,N42=D51,N42=D52,N42=D53),1,2))</f>
        <v>X</v>
      </c>
      <c r="P51" s="20" t="str">
        <f>IF(N42=D41,"X",IF(OR(N42=D42,N42=D43,N42=D44,N42=D45,N42=D46,N42=D47,N42=D48,N42=D49),"白","茶"))</f>
        <v>X</v>
      </c>
      <c r="Q51" s="18"/>
      <c r="R51" s="19" t="str">
        <f>IF(O42=D41,"X",IF(OR(O42=D42,O42=D43,O42=D44,O42=D45,O42=D50,O42=D51,O42=D52,O42=D53),1,2))</f>
        <v>X</v>
      </c>
      <c r="S51" s="20" t="str">
        <f>IF(O42=D41,"X",IF(OR(O42=D42,O42=D43,O42=D44,O42=D45,O42=D46,O42=D47,O42=D48,O42=D49),"白","茶"))</f>
        <v>X</v>
      </c>
      <c r="T51" s="18"/>
      <c r="U51" s="19" t="str">
        <f>IF(P42=D41,"X",IF(OR(P42=D42,P42=D43,P42=D44,P42=D45,P42=D50,P42=D51,P42=D52,P42=D53),1,2))</f>
        <v>X</v>
      </c>
      <c r="V51" s="20" t="str">
        <f>IF(P42=D41,"X",IF(OR(P42=D42,P42=D43,P42=D44,P42=D45,P42=D46,P42=D47,P42=D48,P42=D49),"白","茶"))</f>
        <v>X</v>
      </c>
      <c r="W51" s="18"/>
      <c r="X51" s="19" t="str">
        <f>IF(Q42=D41,"X",IF(OR(Q42=D42,Q42=D43,Q42=D44,Q42=D45,Q42=D50,Q42=D51,Q42=D52,Q42=D53),1,2))</f>
        <v>X</v>
      </c>
      <c r="Y51" s="20" t="str">
        <f>IF(Q42=D41,"X",IF(OR(Q42=D42,Q42=D43,Q42=D44,Q42=D45,Q42=D46,Q42=D47,Q42=D48,Q42=D49),"白","茶"))</f>
        <v>X</v>
      </c>
      <c r="Z51" s="14"/>
    </row>
    <row r="52" spans="2:26" s="5" customFormat="1" ht="13.15" thickBot="1" x14ac:dyDescent="0.3">
      <c r="B52" s="39" t="str">
        <f>IF(C52=0,"茶１無□","XXXX")</f>
        <v>茶１無□</v>
      </c>
      <c r="C52" s="5">
        <f t="shared" si="2"/>
        <v>0</v>
      </c>
      <c r="D52" s="39" t="s">
        <v>44</v>
      </c>
      <c r="E52" s="30" t="s">
        <v>7</v>
      </c>
      <c r="F52" s="30"/>
      <c r="G52" s="30"/>
      <c r="H52" s="30" t="s">
        <v>7</v>
      </c>
      <c r="I52" s="30" t="s">
        <v>7</v>
      </c>
      <c r="J52" s="30"/>
      <c r="K52" s="30"/>
      <c r="L52" s="30" t="s">
        <v>7</v>
      </c>
      <c r="N52" s="14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4"/>
    </row>
    <row r="53" spans="2:26" x14ac:dyDescent="0.25">
      <c r="B53" s="39" t="str">
        <f>IF(C53=0,"茶１無〇","XXXX")</f>
        <v>茶１無〇</v>
      </c>
      <c r="C53" s="13">
        <f t="shared" si="2"/>
        <v>0</v>
      </c>
      <c r="D53" s="39" t="s">
        <v>45</v>
      </c>
      <c r="E53" s="30"/>
      <c r="F53" s="30" t="s">
        <v>7</v>
      </c>
      <c r="G53" s="30"/>
      <c r="H53" s="30" t="s">
        <v>7</v>
      </c>
      <c r="I53" s="30" t="s">
        <v>7</v>
      </c>
      <c r="J53" s="30"/>
      <c r="K53" s="30"/>
      <c r="L53" s="30" t="s">
        <v>7</v>
      </c>
      <c r="M53" s="5"/>
      <c r="N53" s="14"/>
      <c r="O53" s="16" t="str">
        <f>IF(N43=D41,"X",IF(OR(N43=D42,N43=D44,N43=D46,N43=D48,N43=D50,N43=D52,N43=D54,N43=D56),"□","〇"))</f>
        <v>X</v>
      </c>
      <c r="P53" s="17" t="str">
        <f>IF(N43=D41,"X",IF(OR(N43=D42,N43=D43,N43=D46,N43=D47,N43=D50,N43=D51,N43=D54,N43=D55),"有","無"))</f>
        <v>X</v>
      </c>
      <c r="Q53" s="18"/>
      <c r="R53" s="16" t="str">
        <f>IF(O43=D41,"X",IF(OR(O43=D42,O43=D44,O43=D46,O43=D48,O43=D50,O43=D52,O43=D54,O43=D56),"□","〇"))</f>
        <v>X</v>
      </c>
      <c r="S53" s="17" t="str">
        <f>IF(O43=D41,"X",IF(OR(O43=D42,O43=D43,O43=D46,O43=D47,O43=D50,O43=D51,O43=D54,O43=D55),"有","無"))</f>
        <v>X</v>
      </c>
      <c r="T53" s="18"/>
      <c r="U53" s="16" t="str">
        <f>IF(P43=D41,"X",IF(OR(P43=D42,P43=D44,P43=D46,P43=D48,P43=D50,P43=D52,P43=D54,P43=D56),"□","〇"))</f>
        <v>X</v>
      </c>
      <c r="V53" s="17" t="str">
        <f>IF(P43=D41,"X",IF(OR(P43=D42,P43=D43,P43=D46,P43=D47,P43=D50,P43=D51,P43=D54,P43=D55),"有","無"))</f>
        <v>X</v>
      </c>
      <c r="W53" s="18"/>
      <c r="X53" s="16" t="str">
        <f>IF(Q43=D41,"X",IF(OR(Q43=D42,Q43=D44,Q43=D46,Q43=D48,Q43=D50,Q43=D52,Q43=D54,Q43=D56),"□","〇"))</f>
        <v>X</v>
      </c>
      <c r="Y53" s="17" t="str">
        <f>IF(Q43=D41,"X",IF(OR(Q43=D42,Q43=D43,Q43=D46,Q43=D47,Q43=D50,Q43=D51,Q43=D54,Q43=D55),"有","無"))</f>
        <v>X</v>
      </c>
      <c r="Z53" s="14"/>
    </row>
    <row r="54" spans="2:26" ht="13.15" thickBot="1" x14ac:dyDescent="0.3">
      <c r="B54" s="39" t="str">
        <f>IF(C54=0,"茶2穴□","XXXX")</f>
        <v>茶2穴□</v>
      </c>
      <c r="C54" s="13">
        <f t="shared" si="2"/>
        <v>0</v>
      </c>
      <c r="D54" s="39" t="s">
        <v>46</v>
      </c>
      <c r="E54" s="30" t="s">
        <v>7</v>
      </c>
      <c r="F54" s="30"/>
      <c r="G54" s="30" t="s">
        <v>7</v>
      </c>
      <c r="H54" s="30"/>
      <c r="I54" s="30"/>
      <c r="J54" s="30" t="s">
        <v>7</v>
      </c>
      <c r="K54" s="30"/>
      <c r="L54" s="30" t="s">
        <v>7</v>
      </c>
      <c r="M54" s="5"/>
      <c r="N54" s="14"/>
      <c r="O54" s="19" t="str">
        <f>IF(N43=D41,"X",IF(OR(N43=D42,N43=D43,N43=D44,N43=D45,N43=D50,N43=D51,N43=D52,N43=D53),1,2))</f>
        <v>X</v>
      </c>
      <c r="P54" s="20" t="str">
        <f>IF(N43=D41,"X",IF(OR(N43=D42,N43=D43,N43=D44,N43=D45,N43=D46,N43=D47,N43=D48,N43=D49),"白","茶"))</f>
        <v>X</v>
      </c>
      <c r="Q54" s="18"/>
      <c r="R54" s="19" t="str">
        <f>IF(O43=D41,"X",IF(OR(O43=D42,O43=D43,O43=D44,O43=D45,O43=D50,O43=D51,O43=D52,O43=D53),1,2))</f>
        <v>X</v>
      </c>
      <c r="S54" s="20" t="str">
        <f>IF(O43=D41,"X",IF(OR(O43=D42,O43=D43,O43=D44,O43=D45,O43=D46,O43=D47,O43=D48,O43=D49),"白","茶"))</f>
        <v>X</v>
      </c>
      <c r="T54" s="18"/>
      <c r="U54" s="19" t="str">
        <f>IF(P43=D41,"X",IF(OR(P43=D42,P43=D43,P43=D44,P43=D45,P43=D50,P43=D51,P43=D52,P43=D53),1,2))</f>
        <v>X</v>
      </c>
      <c r="V54" s="20" t="str">
        <f>IF(P43=D41,"X",IF(OR(P43=D42,P43=D43,P43=D44,P43=D45,P43=D46,P43=D47,P43=D48,P43=D49),"白","茶"))</f>
        <v>X</v>
      </c>
      <c r="W54" s="18"/>
      <c r="X54" s="19" t="str">
        <f>IF(Q43=D41,"X",IF(OR(Q43=D42,Q43=D43,Q43=D44,Q43=D45,Q43=D50,Q43=D51,Q43=D52,Q43=D53),1,2))</f>
        <v>X</v>
      </c>
      <c r="Y54" s="20" t="str">
        <f>IF(Q43=D41,"X",IF(OR(Q43=D42,Q43=D43,Q43=D44,Q43=D45,Q43=D46,Q43=D47,Q43=D48,Q43=D49),"白","茶"))</f>
        <v>X</v>
      </c>
      <c r="Z54" s="14"/>
    </row>
    <row r="55" spans="2:26" ht="13.15" thickBot="1" x14ac:dyDescent="0.3">
      <c r="B55" s="39" t="str">
        <f>IF(C55=0,"茶2穴〇","XXXX")</f>
        <v>茶2穴〇</v>
      </c>
      <c r="C55" s="13">
        <f t="shared" si="2"/>
        <v>0</v>
      </c>
      <c r="D55" s="39" t="s">
        <v>47</v>
      </c>
      <c r="E55" s="30"/>
      <c r="F55" s="30" t="s">
        <v>7</v>
      </c>
      <c r="G55" s="30" t="s">
        <v>7</v>
      </c>
      <c r="H55" s="30"/>
      <c r="I55" s="30"/>
      <c r="J55" s="30" t="s">
        <v>7</v>
      </c>
      <c r="K55" s="30"/>
      <c r="L55" s="30" t="s">
        <v>7</v>
      </c>
      <c r="M55" s="5"/>
      <c r="N55" s="14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4"/>
    </row>
    <row r="56" spans="2:26" x14ac:dyDescent="0.25">
      <c r="B56" s="39" t="str">
        <f>IF(C56=0,"茶2無□","XXXX")</f>
        <v>茶2無□</v>
      </c>
      <c r="C56" s="13">
        <f t="shared" si="2"/>
        <v>0</v>
      </c>
      <c r="D56" s="39" t="s">
        <v>48</v>
      </c>
      <c r="E56" s="30" t="s">
        <v>7</v>
      </c>
      <c r="F56" s="30"/>
      <c r="G56" s="30"/>
      <c r="H56" s="30" t="s">
        <v>7</v>
      </c>
      <c r="I56" s="30"/>
      <c r="J56" s="30" t="s">
        <v>7</v>
      </c>
      <c r="K56" s="30"/>
      <c r="L56" s="30" t="s">
        <v>7</v>
      </c>
      <c r="M56" s="5"/>
      <c r="N56" s="14"/>
      <c r="O56" s="16" t="str">
        <f>IF(N44=D41,"X",IF(OR(N44=D42,N44=D44,N44=D46,N44=D48,N44=D50,N44=D52,N44=D54,N44=D56),"□","〇"))</f>
        <v>X</v>
      </c>
      <c r="P56" s="17" t="str">
        <f>IF(N44=D41,"X",IF(OR(N44=D42,N44=D43,N44=D46,N44=D47,N44=D50,N44=D51,N44=D54,N44=D55),"有","無"))</f>
        <v>X</v>
      </c>
      <c r="Q56" s="18"/>
      <c r="R56" s="16" t="str">
        <f>IF(O44=D41,"X",IF(OR(O44=D42,O44=D44,O44=D46,O44=D48,O44=D50,O44=D52,O44=D54,O44=D56),"□","〇"))</f>
        <v>X</v>
      </c>
      <c r="S56" s="17" t="str">
        <f>IF(O44=D41,"X",IF(OR(O44=D42,O44=D43,O44=D46,O44=D47,O44=D50,O44=D51,O44=D54,O44=D55),"有","無"))</f>
        <v>X</v>
      </c>
      <c r="T56" s="18"/>
      <c r="U56" s="16" t="str">
        <f>IF(P44=D41,"X",IF(OR(P44=D42,P44=D44,P44=D46,P44=D48,P44=D50,P44=D52,P44=D54,P44=D56),"□","〇"))</f>
        <v>X</v>
      </c>
      <c r="V56" s="17" t="str">
        <f>IF(P44=D41,"X",IF(OR(P44=D42,P44=D43,P44=D46,P44=D47,P44=D50,P44=D51,P44=D54,P44=D55),"有","無"))</f>
        <v>X</v>
      </c>
      <c r="W56" s="18"/>
      <c r="X56" s="16" t="str">
        <f>IF(Q44=D41,"X",IF(OR(Q44=D42,Q44=D44,Q44=D46,Q44=D48,Q44=D50,Q44=D52,Q44=D54,Q44=D56),"□","〇"))</f>
        <v>X</v>
      </c>
      <c r="Y56" s="17" t="str">
        <f>IF(Q44=D41,"X",IF(OR(Q44=D42,Q44=D43,Q44=D46,Q44=D47,Q44=D50,Q44=D51,Q44=D54,Q44=D55),"有","無"))</f>
        <v>X</v>
      </c>
      <c r="Z56" s="14"/>
    </row>
    <row r="57" spans="2:26" ht="13.15" thickBot="1" x14ac:dyDescent="0.3">
      <c r="B57" s="39" t="str">
        <f>IF(C57=0,"茶2無〇","XXXX")</f>
        <v>茶2無〇</v>
      </c>
      <c r="C57" s="13">
        <f t="shared" si="2"/>
        <v>0</v>
      </c>
      <c r="D57" s="39" t="s">
        <v>49</v>
      </c>
      <c r="E57" s="30"/>
      <c r="F57" s="30" t="s">
        <v>7</v>
      </c>
      <c r="G57" s="30"/>
      <c r="H57" s="30" t="s">
        <v>7</v>
      </c>
      <c r="I57" s="30"/>
      <c r="J57" s="30" t="s">
        <v>7</v>
      </c>
      <c r="K57" s="30"/>
      <c r="L57" s="30" t="s">
        <v>7</v>
      </c>
      <c r="M57" s="5"/>
      <c r="N57" s="14"/>
      <c r="O57" s="19" t="str">
        <f>IF(N44=D41,"X",IF(OR(N44=D42,N44=D43,N44=D44,N44=D45,N44=D50,N44=D51,N44=D52,N44=D53),1,2))</f>
        <v>X</v>
      </c>
      <c r="P57" s="20" t="str">
        <f>IF(N44=D41,"X",IF(OR(N44=D42,N44=D43,N44=D44,N44=D45,N44=D46,N44=D47,N44=D48,N44=D49),"白","茶"))</f>
        <v>X</v>
      </c>
      <c r="Q57" s="18"/>
      <c r="R57" s="19" t="str">
        <f>IF(O44=D41,"X",IF(OR(O44=D42,O44=D43,O44=D44,O44=D45,O44=D50,O44=D51,O44=D52,O44=D53),1,2))</f>
        <v>X</v>
      </c>
      <c r="S57" s="20" t="str">
        <f>IF(O44=D41,"X",IF(OR(O44=D42,O44=D43,O44=D44,O44=D45,O44=D46,O44=D47,O44=D48,O44=D49),"白","茶"))</f>
        <v>X</v>
      </c>
      <c r="T57" s="18"/>
      <c r="U57" s="19" t="str">
        <f>IF(P44=D41,"X",IF(OR(P44=D42,P44=D43,P44=D44,P44=D45,P44=D50,P44=D51,P44=D52,P44=D53),1,2))</f>
        <v>X</v>
      </c>
      <c r="V57" s="20" t="str">
        <f>IF(P44=D41,"X",IF(OR(P44=D42,P44=D43,P44=D44,P44=D45,P44=D46,P44=D47,P44=D48,P44=D49),"白","茶"))</f>
        <v>X</v>
      </c>
      <c r="W57" s="18"/>
      <c r="X57" s="19" t="str">
        <f>IF(Q44=D41,"X",IF(OR(Q44=D42,Q44=D43,Q44=D44,Q44=D45,Q44=D50,Q44=D51,Q44=D52,Q44=D53),1,2))</f>
        <v>X</v>
      </c>
      <c r="Y57" s="20" t="str">
        <f>IF(Q44=D41,"X",IF(OR(Q44=D42,Q44=D43,Q44=D44,Q44=D45,Q44=D46,Q44=D47,Q44=D48,Q44=D49),"白","茶"))</f>
        <v>X</v>
      </c>
      <c r="Z57" s="14"/>
    </row>
    <row r="58" spans="2:26" x14ac:dyDescent="0.25">
      <c r="M58" s="5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2:26" x14ac:dyDescent="0.25">
      <c r="M59" s="5"/>
      <c r="N59" s="5"/>
      <c r="O59" s="5"/>
      <c r="P59" s="5"/>
      <c r="U59" s="5"/>
      <c r="V59" s="5"/>
    </row>
  </sheetData>
  <phoneticPr fontId="1"/>
  <conditionalFormatting sqref="O47">
    <cfRule type="expression" dxfId="149" priority="50">
      <formula>"1=IF(($J$24=3),1,0)"</formula>
    </cfRule>
  </conditionalFormatting>
  <conditionalFormatting sqref="X23:AH26">
    <cfRule type="cellIs" dxfId="148" priority="49" operator="equal">
      <formula>3</formula>
    </cfRule>
  </conditionalFormatting>
  <conditionalFormatting sqref="Q11:T21">
    <cfRule type="cellIs" dxfId="147" priority="48" operator="equal">
      <formula>3</formula>
    </cfRule>
  </conditionalFormatting>
  <conditionalFormatting sqref="AK6:AL9">
    <cfRule type="cellIs" dxfId="146" priority="47" operator="equal">
      <formula>3</formula>
    </cfRule>
  </conditionalFormatting>
  <conditionalFormatting sqref="AK22:AN24">
    <cfRule type="cellIs" dxfId="145" priority="46" operator="equal">
      <formula>3</formula>
    </cfRule>
  </conditionalFormatting>
  <conditionalFormatting sqref="C4">
    <cfRule type="cellIs" dxfId="144" priority="45" operator="equal">
      <formula>3</formula>
    </cfRule>
  </conditionalFormatting>
  <conditionalFormatting sqref="S42:Z42">
    <cfRule type="cellIs" dxfId="143" priority="44" operator="greaterThan">
      <formula>0.5</formula>
    </cfRule>
  </conditionalFormatting>
  <conditionalFormatting sqref="E42:L57">
    <cfRule type="cellIs" dxfId="142" priority="43" operator="equal">
      <formula>0</formula>
    </cfRule>
  </conditionalFormatting>
  <conditionalFormatting sqref="N46:Z58 N41:Q44">
    <cfRule type="cellIs" dxfId="141" priority="42" operator="equal">
      <formula>"X"</formula>
    </cfRule>
  </conditionalFormatting>
  <conditionalFormatting sqref="P48 S48 V48 Y48 Y51 V51 S51 P51 P54 S54 V54 Y54 Y57 V57 S57 P57">
    <cfRule type="cellIs" dxfId="140" priority="41" operator="equal">
      <formula>"茶"</formula>
    </cfRule>
  </conditionalFormatting>
  <conditionalFormatting sqref="P47 S47 V47 Y47 Y50 V50 S50 P50 P53 P56 S53 S56 V53 V56 Y53 Y56">
    <cfRule type="cellIs" dxfId="139" priority="39" operator="equal">
      <formula>"無"</formula>
    </cfRule>
    <cfRule type="cellIs" dxfId="138" priority="40" operator="equal">
      <formula>"有"</formula>
    </cfRule>
  </conditionalFormatting>
  <conditionalFormatting sqref="X48 U48 R48 O48 X51 U51 R51 O51 O54 R54 U54 X54 X57 U57 R57 O57">
    <cfRule type="cellIs" dxfId="137" priority="37" operator="equal">
      <formula>2</formula>
    </cfRule>
    <cfRule type="cellIs" dxfId="136" priority="38" operator="equal">
      <formula>1</formula>
    </cfRule>
  </conditionalFormatting>
  <conditionalFormatting sqref="X56 X53 X50 X47 U47 U50 U53 U56 R56 R50 R47 O47 O50 O53 O56">
    <cfRule type="cellIs" dxfId="135" priority="36" operator="equal">
      <formula>"□"</formula>
    </cfRule>
  </conditionalFormatting>
  <conditionalFormatting sqref="X56 X53 X50 X47 U47 U50 U53 U56 R56 R50 R47 O47 O50 O53 O56 R53">
    <cfRule type="cellIs" dxfId="134" priority="35" operator="equal">
      <formula>"〇"</formula>
    </cfRule>
  </conditionalFormatting>
  <conditionalFormatting sqref="D42:L42">
    <cfRule type="expression" dxfId="133" priority="34">
      <formula>$C$42&gt;0</formula>
    </cfRule>
  </conditionalFormatting>
  <conditionalFormatting sqref="D43:L43">
    <cfRule type="expression" dxfId="132" priority="33">
      <formula>$C$43&gt;0</formula>
    </cfRule>
  </conditionalFormatting>
  <conditionalFormatting sqref="D44:L44">
    <cfRule type="expression" dxfId="131" priority="32">
      <formula>$C$44&gt;0</formula>
    </cfRule>
  </conditionalFormatting>
  <conditionalFormatting sqref="D45:L45">
    <cfRule type="expression" dxfId="130" priority="31">
      <formula>$C$45&gt;0</formula>
    </cfRule>
  </conditionalFormatting>
  <conditionalFormatting sqref="D46:L46">
    <cfRule type="expression" dxfId="129" priority="30">
      <formula>$C$46&gt;0</formula>
    </cfRule>
  </conditionalFormatting>
  <conditionalFormatting sqref="D47:L47">
    <cfRule type="expression" dxfId="128" priority="29">
      <formula>$C$47&gt;0</formula>
    </cfRule>
  </conditionalFormatting>
  <conditionalFormatting sqref="D48:L48">
    <cfRule type="expression" dxfId="127" priority="28">
      <formula>$C$48&gt;0</formula>
    </cfRule>
  </conditionalFormatting>
  <conditionalFormatting sqref="D49:L49">
    <cfRule type="expression" dxfId="126" priority="27">
      <formula>$C$49&gt;0</formula>
    </cfRule>
  </conditionalFormatting>
  <conditionalFormatting sqref="D50:L50">
    <cfRule type="expression" dxfId="125" priority="26">
      <formula>$C$50&gt;0</formula>
    </cfRule>
  </conditionalFormatting>
  <conditionalFormatting sqref="D51:L51">
    <cfRule type="expression" dxfId="124" priority="25">
      <formula>$C$51&gt;0</formula>
    </cfRule>
  </conditionalFormatting>
  <conditionalFormatting sqref="D52:L52">
    <cfRule type="expression" dxfId="123" priority="24">
      <formula>$C$52&gt;0</formula>
    </cfRule>
  </conditionalFormatting>
  <conditionalFormatting sqref="D53:L53">
    <cfRule type="expression" dxfId="122" priority="23">
      <formula>$C$53&gt;0</formula>
    </cfRule>
  </conditionalFormatting>
  <conditionalFormatting sqref="D54:L54">
    <cfRule type="expression" dxfId="121" priority="22">
      <formula>$C$54&gt;0</formula>
    </cfRule>
  </conditionalFormatting>
  <conditionalFormatting sqref="D55:L55">
    <cfRule type="expression" dxfId="120" priority="21">
      <formula>$C$55&gt;0</formula>
    </cfRule>
  </conditionalFormatting>
  <conditionalFormatting sqref="D56:L56">
    <cfRule type="expression" dxfId="119" priority="20">
      <formula>$C$56&gt;0</formula>
    </cfRule>
  </conditionalFormatting>
  <conditionalFormatting sqref="D57:L57">
    <cfRule type="expression" dxfId="118" priority="19">
      <formula>$C$57&gt;0</formula>
    </cfRule>
  </conditionalFormatting>
  <conditionalFormatting sqref="E7:L16">
    <cfRule type="cellIs" dxfId="117" priority="18" operator="equal">
      <formula>3</formula>
    </cfRule>
  </conditionalFormatting>
  <conditionalFormatting sqref="N41:Q44">
    <cfRule type="cellIs" dxfId="116" priority="17" operator="between">
      <formula>9</formula>
      <formula>16</formula>
    </cfRule>
  </conditionalFormatting>
  <conditionalFormatting sqref="B42">
    <cfRule type="expression" dxfId="115" priority="16">
      <formula>$C$42&gt;0</formula>
    </cfRule>
  </conditionalFormatting>
  <conditionalFormatting sqref="B43">
    <cfRule type="expression" dxfId="114" priority="15">
      <formula>$C$43&gt;0</formula>
    </cfRule>
  </conditionalFormatting>
  <conditionalFormatting sqref="B44">
    <cfRule type="expression" dxfId="113" priority="14">
      <formula>$C$44&gt;0</formula>
    </cfRule>
  </conditionalFormatting>
  <conditionalFormatting sqref="B45">
    <cfRule type="expression" dxfId="112" priority="13">
      <formula>$C$45&gt;0</formula>
    </cfRule>
  </conditionalFormatting>
  <conditionalFormatting sqref="B46">
    <cfRule type="expression" dxfId="111" priority="12">
      <formula>$C$46&gt;0</formula>
    </cfRule>
  </conditionalFormatting>
  <conditionalFormatting sqref="B47">
    <cfRule type="expression" dxfId="110" priority="11">
      <formula>$C$47&gt;0</formula>
    </cfRule>
  </conditionalFormatting>
  <conditionalFormatting sqref="B48">
    <cfRule type="expression" dxfId="109" priority="10">
      <formula>$C$48&gt;0</formula>
    </cfRule>
  </conditionalFormatting>
  <conditionalFormatting sqref="B49">
    <cfRule type="expression" dxfId="108" priority="9">
      <formula>$C$49&gt;0</formula>
    </cfRule>
  </conditionalFormatting>
  <conditionalFormatting sqref="B50">
    <cfRule type="expression" dxfId="107" priority="8">
      <formula>$C$50&gt;0</formula>
    </cfRule>
  </conditionalFormatting>
  <conditionalFormatting sqref="B51">
    <cfRule type="expression" dxfId="106" priority="7">
      <formula>$C$51&gt;0</formula>
    </cfRule>
  </conditionalFormatting>
  <conditionalFormatting sqref="B52">
    <cfRule type="expression" dxfId="105" priority="6">
      <formula>$C$52&gt;0</formula>
    </cfRule>
  </conditionalFormatting>
  <conditionalFormatting sqref="B53">
    <cfRule type="expression" dxfId="104" priority="5">
      <formula>$C$53&gt;0</formula>
    </cfRule>
  </conditionalFormatting>
  <conditionalFormatting sqref="B54">
    <cfRule type="expression" dxfId="103" priority="4">
      <formula>$C$54&gt;0</formula>
    </cfRule>
  </conditionalFormatting>
  <conditionalFormatting sqref="B55">
    <cfRule type="expression" dxfId="102" priority="3">
      <formula>$C$55&gt;0</formula>
    </cfRule>
  </conditionalFormatting>
  <conditionalFormatting sqref="B56">
    <cfRule type="expression" dxfId="101" priority="2">
      <formula>$C$56&gt;0</formula>
    </cfRule>
  </conditionalFormatting>
  <conditionalFormatting sqref="B57">
    <cfRule type="expression" dxfId="100" priority="1">
      <formula>$C$57&gt;0</formula>
    </cfRule>
  </conditionalFormatting>
  <dataValidations count="1">
    <dataValidation type="list" allowBlank="1" sqref="N41:Q44">
      <formula1>$B$41:$B$57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9"/>
  <sheetViews>
    <sheetView topLeftCell="N40" zoomScale="85" zoomScaleNormal="85" workbookViewId="0">
      <selection activeCell="N41" sqref="N41:Q44"/>
    </sheetView>
  </sheetViews>
  <sheetFormatPr defaultRowHeight="12.75" x14ac:dyDescent="0.25"/>
  <cols>
    <col min="1" max="1" width="9.06640625" style="13" customWidth="1"/>
    <col min="2" max="3" width="6.19921875" style="13" customWidth="1"/>
    <col min="4" max="4" width="9.796875" style="13" hidden="1" customWidth="1"/>
    <col min="5" max="13" width="6.19921875" style="13" hidden="1" customWidth="1"/>
    <col min="14" max="26" width="7.53125" style="13" customWidth="1"/>
    <col min="27" max="40" width="4.265625" style="13" customWidth="1"/>
    <col min="41" max="41" width="4.6640625" style="13" customWidth="1"/>
    <col min="42" max="43" width="9.06640625" style="13" customWidth="1"/>
    <col min="44" max="16384" width="9.06640625" style="13"/>
  </cols>
  <sheetData>
    <row r="1" spans="1:38" s="5" customFormat="1" hidden="1" x14ac:dyDescent="0.25"/>
    <row r="2" spans="1:38" s="5" customFormat="1" ht="13.15" hidden="1" thickBot="1" x14ac:dyDescent="0.3"/>
    <row r="3" spans="1:38" s="5" customFormat="1" hidden="1" x14ac:dyDescent="0.25">
      <c r="A3" s="6"/>
      <c r="B3" s="6"/>
      <c r="C3" s="7" t="s">
        <v>6</v>
      </c>
      <c r="D3" s="6"/>
    </row>
    <row r="4" spans="1:38" s="5" customFormat="1" ht="13.15" hidden="1" thickBot="1" x14ac:dyDescent="0.3">
      <c r="C4" s="10">
        <v>3</v>
      </c>
    </row>
    <row r="5" spans="1:38" s="5" customFormat="1" hidden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U5" s="6"/>
      <c r="V5" s="6"/>
      <c r="AJ5" s="5" t="s">
        <v>26</v>
      </c>
      <c r="AK5" s="5">
        <f>SUM(AG28,AD28,AA28,X28)</f>
        <v>4</v>
      </c>
    </row>
    <row r="6" spans="1:38" s="5" customFormat="1" hidden="1" x14ac:dyDescent="0.25">
      <c r="M6" s="6" t="s">
        <v>27</v>
      </c>
      <c r="AI6" s="12" t="s">
        <v>2</v>
      </c>
      <c r="AJ6" s="12" t="s">
        <v>3</v>
      </c>
      <c r="AK6" s="13">
        <f t="shared" ref="AK6:AL9" si="0">SUM(X29,AA29,AD29,AG29)</f>
        <v>0</v>
      </c>
      <c r="AL6" s="13">
        <f t="shared" si="0"/>
        <v>0</v>
      </c>
    </row>
    <row r="7" spans="1:38" s="5" customFormat="1" hidden="1" x14ac:dyDescent="0.25">
      <c r="D7" s="42" t="s">
        <v>15</v>
      </c>
      <c r="E7" s="6">
        <f>IF(M7=0,"X",Q11)</f>
        <v>0</v>
      </c>
      <c r="F7" s="6">
        <f>IF(M7=0,"X",Q12)</f>
        <v>0</v>
      </c>
      <c r="G7" s="6">
        <f>IF(M7=0,"X",R11)</f>
        <v>0</v>
      </c>
      <c r="H7" s="6">
        <f>IF(M7=0,"X",R12)</f>
        <v>0</v>
      </c>
      <c r="I7" s="6">
        <f>IF(M7=0,"X",S11)</f>
        <v>0</v>
      </c>
      <c r="J7" s="6">
        <f>IF(M7=0,"X",S12)</f>
        <v>0</v>
      </c>
      <c r="K7" s="6">
        <f>IF(M7=0,"X",T11)</f>
        <v>0</v>
      </c>
      <c r="L7" s="6">
        <f>IF(M7=0,"X",T12)</f>
        <v>0</v>
      </c>
      <c r="M7" s="6">
        <f>U11</f>
        <v>4</v>
      </c>
      <c r="AI7" s="12" t="s">
        <v>1</v>
      </c>
      <c r="AJ7" s="12" t="s">
        <v>4</v>
      </c>
      <c r="AK7" s="13">
        <f t="shared" si="0"/>
        <v>0</v>
      </c>
      <c r="AL7" s="13">
        <f t="shared" si="0"/>
        <v>0</v>
      </c>
    </row>
    <row r="8" spans="1:38" s="5" customFormat="1" hidden="1" x14ac:dyDescent="0.25">
      <c r="D8" s="42" t="s">
        <v>16</v>
      </c>
      <c r="E8" s="6">
        <f>IF(M8=0,"X",Q14)</f>
        <v>0</v>
      </c>
      <c r="F8" s="6">
        <f>IF(M8=0,"X",Q15)</f>
        <v>0</v>
      </c>
      <c r="G8" s="6">
        <f>IF(M8=0,"X",R14)</f>
        <v>0</v>
      </c>
      <c r="H8" s="6">
        <f>IF(M8=0,"X",R15)</f>
        <v>0</v>
      </c>
      <c r="I8" s="6">
        <f>IF(M8=0,"X",S14)</f>
        <v>0</v>
      </c>
      <c r="J8" s="6">
        <f>IF(M8=0,"X",S15)</f>
        <v>0</v>
      </c>
      <c r="K8" s="6">
        <f>IF(M8=0,"X",T14)</f>
        <v>0</v>
      </c>
      <c r="L8" s="6">
        <f>IF(M8=0,"X",T15)</f>
        <v>0</v>
      </c>
      <c r="M8" s="6">
        <f>U14</f>
        <v>4</v>
      </c>
      <c r="N8" s="12"/>
      <c r="O8" s="12"/>
      <c r="P8" s="12"/>
      <c r="Q8" s="12" t="s">
        <v>2</v>
      </c>
      <c r="R8" s="12" t="s">
        <v>3</v>
      </c>
      <c r="S8" s="12">
        <v>1</v>
      </c>
      <c r="T8" s="12" t="s">
        <v>0</v>
      </c>
      <c r="U8" s="12"/>
      <c r="V8" s="12"/>
      <c r="AI8" s="12">
        <v>1</v>
      </c>
      <c r="AJ8" s="12" t="s">
        <v>0</v>
      </c>
      <c r="AK8" s="13">
        <f t="shared" si="0"/>
        <v>0</v>
      </c>
      <c r="AL8" s="13">
        <f t="shared" si="0"/>
        <v>0</v>
      </c>
    </row>
    <row r="9" spans="1:38" s="5" customFormat="1" hidden="1" x14ac:dyDescent="0.25">
      <c r="D9" s="42" t="s">
        <v>17</v>
      </c>
      <c r="E9" s="6">
        <f>IF(M9=0,"X",Q17)</f>
        <v>0</v>
      </c>
      <c r="F9" s="6">
        <f>IF(M9=0,"X",Q18)</f>
        <v>0</v>
      </c>
      <c r="G9" s="6">
        <f>IF(M9=0,"X",R17)</f>
        <v>0</v>
      </c>
      <c r="H9" s="6">
        <f>IF(M9=0,"X",R18)</f>
        <v>0</v>
      </c>
      <c r="I9" s="6">
        <f>IF(M9=0,"X",S17)</f>
        <v>0</v>
      </c>
      <c r="J9" s="6">
        <f>IF(M9=0,"X",S18)</f>
        <v>0</v>
      </c>
      <c r="K9" s="6">
        <f>IF(M9=0,"X",T17)</f>
        <v>0</v>
      </c>
      <c r="L9" s="6">
        <f>IF(M9=0,"X",T18)</f>
        <v>0</v>
      </c>
      <c r="M9" s="6">
        <f>U17</f>
        <v>4</v>
      </c>
      <c r="N9" s="12"/>
      <c r="O9" s="12"/>
      <c r="P9" s="12"/>
      <c r="Q9" s="12" t="s">
        <v>1</v>
      </c>
      <c r="R9" s="12" t="s">
        <v>4</v>
      </c>
      <c r="S9" s="12">
        <v>2</v>
      </c>
      <c r="T9" s="12" t="s">
        <v>5</v>
      </c>
      <c r="U9" s="12" t="s">
        <v>25</v>
      </c>
      <c r="V9" s="12"/>
      <c r="AI9" s="12">
        <v>2</v>
      </c>
      <c r="AJ9" s="12" t="s">
        <v>5</v>
      </c>
      <c r="AK9" s="13">
        <f t="shared" si="0"/>
        <v>0</v>
      </c>
      <c r="AL9" s="13">
        <f t="shared" si="0"/>
        <v>0</v>
      </c>
    </row>
    <row r="10" spans="1:38" s="5" customFormat="1" hidden="1" x14ac:dyDescent="0.25">
      <c r="D10" s="42" t="s">
        <v>18</v>
      </c>
      <c r="E10" s="6">
        <f>IF(M10=0,"X",Q20)</f>
        <v>0</v>
      </c>
      <c r="F10" s="6">
        <f>IF(M10=0,"X",Q21)</f>
        <v>0</v>
      </c>
      <c r="G10" s="6">
        <f>IF(M10=0,"X",R20)</f>
        <v>0</v>
      </c>
      <c r="H10" s="6">
        <f>IF(M10=0,"X",R21)</f>
        <v>0</v>
      </c>
      <c r="I10" s="6">
        <f>IF(M10=0,"X",S20)</f>
        <v>0</v>
      </c>
      <c r="J10" s="6">
        <f>IF(M10=0,"X",S21)</f>
        <v>0</v>
      </c>
      <c r="K10" s="6">
        <f>IF(M10=0,"X",T20)</f>
        <v>0</v>
      </c>
      <c r="L10" s="6">
        <f>IF(M10=0,"X",T21)</f>
        <v>0</v>
      </c>
      <c r="M10" s="6">
        <f>U20</f>
        <v>4</v>
      </c>
    </row>
    <row r="11" spans="1:38" s="5" customFormat="1" hidden="1" x14ac:dyDescent="0.25">
      <c r="D11" s="42" t="s">
        <v>19</v>
      </c>
      <c r="E11" s="6">
        <f>IF(M11=0,"X",X23)</f>
        <v>0</v>
      </c>
      <c r="F11" s="6">
        <f>IF(M11=0,"X",X24)</f>
        <v>0</v>
      </c>
      <c r="G11" s="6">
        <f>IF(M11=0,"X",Y23)</f>
        <v>0</v>
      </c>
      <c r="H11" s="6">
        <f>IF(M11=0,"X",Y24)</f>
        <v>0</v>
      </c>
      <c r="I11" s="6">
        <f>IF(M11=0,"X",X25)</f>
        <v>0</v>
      </c>
      <c r="J11" s="6">
        <f>IF(M11=0,"X",X26)</f>
        <v>0</v>
      </c>
      <c r="K11" s="6">
        <f>IF(M11=0,"X",Y25)</f>
        <v>0</v>
      </c>
      <c r="L11" s="6">
        <f>IF(M11=0,"X",Y26)</f>
        <v>0</v>
      </c>
      <c r="M11" s="6">
        <f>X22</f>
        <v>4</v>
      </c>
      <c r="Q11" s="15">
        <f>COUNTIF(O47:Y47,$Q$8)</f>
        <v>0</v>
      </c>
      <c r="R11" s="15">
        <f>COUNTIF(O47:Y47,$R$8)</f>
        <v>0</v>
      </c>
      <c r="S11" s="15">
        <f>COUNTIF(O48:Y48,S8)</f>
        <v>0</v>
      </c>
      <c r="T11" s="15">
        <f>COUNTIF(O48:Y48,T8)</f>
        <v>0</v>
      </c>
      <c r="U11" s="5">
        <f>COUNTIF(O47:Y48,$D$41)/4</f>
        <v>4</v>
      </c>
    </row>
    <row r="12" spans="1:38" s="5" customFormat="1" hidden="1" x14ac:dyDescent="0.25">
      <c r="D12" s="42" t="s">
        <v>20</v>
      </c>
      <c r="E12" s="6">
        <f>IF(M12=0,"X",AA23)</f>
        <v>0</v>
      </c>
      <c r="F12" s="6">
        <f>IF(M12=0,"X",AA24)</f>
        <v>0</v>
      </c>
      <c r="G12" s="6">
        <f>IF(M12=0,"X",AB23)</f>
        <v>0</v>
      </c>
      <c r="H12" s="6">
        <f>IF(M12=0,"X",AB23)</f>
        <v>0</v>
      </c>
      <c r="I12" s="6">
        <f>IF(M12=0,"X",AA25)</f>
        <v>0</v>
      </c>
      <c r="J12" s="6">
        <f>IF(M12=0,"X",AA26)</f>
        <v>0</v>
      </c>
      <c r="K12" s="6">
        <f>IF(M12=0,"X",AB25)</f>
        <v>0</v>
      </c>
      <c r="L12" s="6">
        <f>IF(M12=0,"X",AB26)</f>
        <v>0</v>
      </c>
      <c r="M12" s="6">
        <f>AA22</f>
        <v>4</v>
      </c>
      <c r="Q12" s="15">
        <f>COUNTIF(O47:Y47,$Q$9)</f>
        <v>0</v>
      </c>
      <c r="R12" s="15">
        <f>COUNTIF(O47:Y47,$R$9)</f>
        <v>0</v>
      </c>
      <c r="S12" s="15">
        <f>COUNTIF(O48:Y48,S9)</f>
        <v>0</v>
      </c>
      <c r="T12" s="15">
        <f>COUNTIF(O48:Y48,T9)</f>
        <v>0</v>
      </c>
    </row>
    <row r="13" spans="1:38" s="5" customFormat="1" hidden="1" x14ac:dyDescent="0.25">
      <c r="D13" s="42" t="s">
        <v>21</v>
      </c>
      <c r="E13" s="6">
        <f>IF(M13=0,"X",AD23)</f>
        <v>0</v>
      </c>
      <c r="F13" s="6">
        <f>IF(M13=0,"X",AD24)</f>
        <v>0</v>
      </c>
      <c r="G13" s="6">
        <f>IF(M13=0,"X",AE23)</f>
        <v>0</v>
      </c>
      <c r="H13" s="6">
        <f>IF(M13=0,"X",AE24)</f>
        <v>0</v>
      </c>
      <c r="I13" s="6">
        <f>IF(M13=0,"X",AD25)</f>
        <v>0</v>
      </c>
      <c r="J13" s="6">
        <f>IF(M13=0,"X",AD26)</f>
        <v>0</v>
      </c>
      <c r="K13" s="6">
        <f>IF(M13=0,"X",AE25)</f>
        <v>0</v>
      </c>
      <c r="L13" s="6">
        <f>IF(M13=0,"X",AE26)</f>
        <v>0</v>
      </c>
      <c r="M13" s="6">
        <f>AD22</f>
        <v>4</v>
      </c>
      <c r="Q13" s="15"/>
      <c r="R13" s="15"/>
      <c r="S13" s="15"/>
      <c r="T13" s="15"/>
    </row>
    <row r="14" spans="1:38" s="5" customFormat="1" hidden="1" x14ac:dyDescent="0.25">
      <c r="D14" s="42" t="s">
        <v>22</v>
      </c>
      <c r="E14" s="6">
        <f>IF(M14=0,"X",AG23)</f>
        <v>0</v>
      </c>
      <c r="F14" s="6">
        <f>IF(M14=0,"X",AG24)</f>
        <v>0</v>
      </c>
      <c r="G14" s="6">
        <f>IF(M14=0,"X",AH23)</f>
        <v>0</v>
      </c>
      <c r="H14" s="6">
        <f>IF(M14=0,"X",AH24)</f>
        <v>0</v>
      </c>
      <c r="I14" s="6">
        <f>IF(M14=0,"X",AG25)</f>
        <v>0</v>
      </c>
      <c r="J14" s="6">
        <f>IF(M14=0,"X",AG26)</f>
        <v>0</v>
      </c>
      <c r="K14" s="6">
        <f>IF(M14=0,"X",AH25)</f>
        <v>0</v>
      </c>
      <c r="L14" s="6">
        <f>IF(M14=0,"X",AH26)</f>
        <v>0</v>
      </c>
      <c r="M14" s="6">
        <f>AG22</f>
        <v>4</v>
      </c>
      <c r="Q14" s="15">
        <f>COUNTIF(O50:Y50,$Q$8)</f>
        <v>0</v>
      </c>
      <c r="R14" s="15">
        <f>COUNTIF(O50:Y50,$R$8)</f>
        <v>0</v>
      </c>
      <c r="S14" s="15">
        <f>COUNTIF(O51:Y51,S8)</f>
        <v>0</v>
      </c>
      <c r="T14" s="15">
        <f>COUNTIF(O51:Y51,T8)</f>
        <v>0</v>
      </c>
      <c r="U14" s="5">
        <f>COUNTIF(O50:Y51,$D$41)/4</f>
        <v>4</v>
      </c>
    </row>
    <row r="15" spans="1:38" s="5" customFormat="1" hidden="1" x14ac:dyDescent="0.25">
      <c r="D15" s="42" t="s">
        <v>24</v>
      </c>
      <c r="E15" s="6">
        <f>IF(M15=0,"X",AK22)</f>
        <v>0</v>
      </c>
      <c r="F15" s="6">
        <f>IF(M15=0,"X",AK23)</f>
        <v>0</v>
      </c>
      <c r="G15" s="6">
        <f>IF(M15=0,"X",AL22)</f>
        <v>0</v>
      </c>
      <c r="H15" s="6">
        <f>IF(M15=0,"X",AL23)</f>
        <v>0</v>
      </c>
      <c r="I15" s="6">
        <f>IF(M15=0,"X",AM22)</f>
        <v>0</v>
      </c>
      <c r="J15" s="6">
        <f>IF(M15=0,"X",AM23)</f>
        <v>0</v>
      </c>
      <c r="K15" s="6">
        <f>IF(M15=0,"X",AN22)</f>
        <v>0</v>
      </c>
      <c r="L15" s="6">
        <f>IF(M15=0,"X",AN23)</f>
        <v>0</v>
      </c>
      <c r="M15" s="6">
        <f>AO22</f>
        <v>4</v>
      </c>
      <c r="Q15" s="15">
        <f>COUNTIF(O50:Y50,$Q$9)</f>
        <v>0</v>
      </c>
      <c r="R15" s="15">
        <f>COUNTIF(O50:Y50,$R$9)</f>
        <v>0</v>
      </c>
      <c r="S15" s="15">
        <f>COUNTIF(O51:Y51,S9)</f>
        <v>0</v>
      </c>
      <c r="T15" s="15">
        <f>COUNTIF(O51:Y51,T9)</f>
        <v>0</v>
      </c>
    </row>
    <row r="16" spans="1:38" s="5" customFormat="1" hidden="1" x14ac:dyDescent="0.25">
      <c r="D16" s="42" t="s">
        <v>30</v>
      </c>
      <c r="E16" s="6">
        <f>IF(M16=0,"X",AK6)</f>
        <v>0</v>
      </c>
      <c r="F16" s="6">
        <f>IF(M16=0,"X",AK7)</f>
        <v>0</v>
      </c>
      <c r="G16" s="6">
        <f>IF(M16=0,"X",AL6)</f>
        <v>0</v>
      </c>
      <c r="H16" s="6">
        <f>IF(M16=0,"X",AL7)</f>
        <v>0</v>
      </c>
      <c r="I16" s="6">
        <f>IF(M16=0,"X",AK8)</f>
        <v>0</v>
      </c>
      <c r="J16" s="6">
        <f>IF(M16=0,"X",AK9)</f>
        <v>0</v>
      </c>
      <c r="K16" s="6">
        <f>IF(M16=0,"X",AL8)</f>
        <v>0</v>
      </c>
      <c r="L16" s="6">
        <f>IF(M16=0,"X",AL9)</f>
        <v>0</v>
      </c>
      <c r="M16" s="6">
        <f>AK5</f>
        <v>4</v>
      </c>
      <c r="Q16" s="15"/>
      <c r="R16" s="15"/>
      <c r="S16" s="15"/>
      <c r="T16" s="15"/>
    </row>
    <row r="17" spans="17:41" s="5" customFormat="1" hidden="1" x14ac:dyDescent="0.25">
      <c r="Q17" s="15">
        <f>COUNTIF(O53:Y53,$Q$8)</f>
        <v>0</v>
      </c>
      <c r="R17" s="15">
        <f>COUNTIF(O53:Y53,$R$8)</f>
        <v>0</v>
      </c>
      <c r="S17" s="15">
        <f>COUNTIF(O54:Y54,S8)</f>
        <v>0</v>
      </c>
      <c r="T17" s="15">
        <f>COUNTIF(O54:Y54,T8)</f>
        <v>0</v>
      </c>
      <c r="U17" s="5">
        <f>COUNTIF(O53:Y54,$D$41)/4</f>
        <v>4</v>
      </c>
    </row>
    <row r="18" spans="17:41" s="5" customFormat="1" hidden="1" x14ac:dyDescent="0.25">
      <c r="Q18" s="15">
        <f>COUNTIF(O53:Y53,$Q$9)</f>
        <v>0</v>
      </c>
      <c r="R18" s="15">
        <f>COUNTIF(O53:Y53,$R$9)</f>
        <v>0</v>
      </c>
      <c r="S18" s="15">
        <f>COUNTIF(O54:Y54,S9)</f>
        <v>0</v>
      </c>
      <c r="T18" s="15">
        <f>COUNTIF(O54:Y54,T9)</f>
        <v>0</v>
      </c>
    </row>
    <row r="19" spans="17:41" s="5" customFormat="1" hidden="1" x14ac:dyDescent="0.25">
      <c r="Q19" s="15"/>
      <c r="R19" s="15"/>
      <c r="S19" s="15"/>
      <c r="T19" s="15"/>
    </row>
    <row r="20" spans="17:41" s="5" customFormat="1" hidden="1" x14ac:dyDescent="0.25">
      <c r="Q20" s="15">
        <f>COUNTIF(O56:Y56,$Q$8)</f>
        <v>0</v>
      </c>
      <c r="R20" s="15">
        <f>COUNTIF(O56:Y56,$R$8)</f>
        <v>0</v>
      </c>
      <c r="S20" s="15">
        <f>COUNTIF(O57:Y57,S8)</f>
        <v>0</v>
      </c>
      <c r="T20" s="15">
        <f>COUNTIF(O57:Y57,T8)</f>
        <v>0</v>
      </c>
      <c r="U20" s="5">
        <f>COUNTIF(O56:Y57,$D$41)/4</f>
        <v>4</v>
      </c>
      <c r="AK20" s="12" t="s">
        <v>2</v>
      </c>
      <c r="AL20" s="12" t="s">
        <v>3</v>
      </c>
      <c r="AM20" s="12">
        <v>1</v>
      </c>
      <c r="AN20" s="12" t="s">
        <v>0</v>
      </c>
    </row>
    <row r="21" spans="17:41" s="5" customFormat="1" hidden="1" x14ac:dyDescent="0.25">
      <c r="Q21" s="15">
        <f>COUNTIF(O56:Y56,$Q$9)</f>
        <v>0</v>
      </c>
      <c r="R21" s="15">
        <f>COUNTIF(O56:Y56,$R$9)</f>
        <v>0</v>
      </c>
      <c r="S21" s="15">
        <f>COUNTIF(O57:Y57,S9)</f>
        <v>0</v>
      </c>
      <c r="T21" s="15">
        <f>COUNTIF(O57:Y57,T9)</f>
        <v>0</v>
      </c>
      <c r="AK21" s="12" t="s">
        <v>1</v>
      </c>
      <c r="AL21" s="12" t="s">
        <v>4</v>
      </c>
      <c r="AM21" s="12">
        <v>2</v>
      </c>
      <c r="AN21" s="12" t="s">
        <v>5</v>
      </c>
      <c r="AO21" s="5" t="s">
        <v>26</v>
      </c>
    </row>
    <row r="22" spans="17:41" s="5" customFormat="1" hidden="1" x14ac:dyDescent="0.25">
      <c r="W22" s="5" t="s">
        <v>26</v>
      </c>
      <c r="X22" s="5">
        <f>COUNTIF(O47:P57,$D$41)/4</f>
        <v>4</v>
      </c>
      <c r="AA22" s="5">
        <f>COUNTIF(R47:S57,$D$41)/4</f>
        <v>4</v>
      </c>
      <c r="AD22" s="5">
        <f>COUNTIF(U47:V57,$D$41)/4</f>
        <v>4</v>
      </c>
      <c r="AG22" s="5">
        <f>COUNTIF(X47:Y57,$D$41)/4</f>
        <v>4</v>
      </c>
      <c r="AK22" s="13">
        <f>SUM(X35,AA35,AD35,AG35)</f>
        <v>0</v>
      </c>
      <c r="AL22" s="13">
        <f>SUM(Y35,AB35,AE35,AH35)</f>
        <v>0</v>
      </c>
      <c r="AM22" s="13">
        <f>SUM(X37,AA37,AD37,AG37)</f>
        <v>0</v>
      </c>
      <c r="AN22" s="13">
        <f>SUM(Y37,AB37,AE37,AH37)</f>
        <v>0</v>
      </c>
      <c r="AO22" s="5">
        <f>SUM(AG34,AD34,AA34,X34)</f>
        <v>4</v>
      </c>
    </row>
    <row r="23" spans="17:41" s="5" customFormat="1" hidden="1" x14ac:dyDescent="0.25">
      <c r="V23" s="12" t="s">
        <v>2</v>
      </c>
      <c r="W23" s="12" t="s">
        <v>3</v>
      </c>
      <c r="X23" s="13">
        <f>COUNTIF(O47:O57,$V$23)</f>
        <v>0</v>
      </c>
      <c r="Y23" s="13">
        <f>COUNTIF(P47:P57,$W$23)</f>
        <v>0</v>
      </c>
      <c r="Z23" s="13"/>
      <c r="AA23" s="13">
        <f>COUNTIF(R47:R57,$V$23)</f>
        <v>0</v>
      </c>
      <c r="AB23" s="13">
        <f>COUNTIF(S47:S57,$W$23)</f>
        <v>0</v>
      </c>
      <c r="AC23" s="13"/>
      <c r="AD23" s="13">
        <f>COUNTIF(U47:U57,$V$23)</f>
        <v>0</v>
      </c>
      <c r="AE23" s="13">
        <f>COUNTIF(V47:V57,$W$23)</f>
        <v>0</v>
      </c>
      <c r="AF23" s="13"/>
      <c r="AG23" s="13">
        <f>COUNTIF(X47:X57,$V$23)</f>
        <v>0</v>
      </c>
      <c r="AH23" s="13">
        <f>COUNTIF(Y47:Y57,$W$23)</f>
        <v>0</v>
      </c>
      <c r="AK23" s="13">
        <f>SUM(X36,AA36,AD36,AG36)</f>
        <v>0</v>
      </c>
      <c r="AL23" s="13">
        <f>SUM(Y36,AB36,AE36,AH36)</f>
        <v>0</v>
      </c>
      <c r="AM23" s="13">
        <f>SUM(X38,AA38,AD38,AG38)</f>
        <v>0</v>
      </c>
      <c r="AN23" s="13">
        <f>SUM(Y38,AB38,AE38,AH38)</f>
        <v>0</v>
      </c>
    </row>
    <row r="24" spans="17:41" s="5" customFormat="1" hidden="1" x14ac:dyDescent="0.25">
      <c r="V24" s="12" t="s">
        <v>1</v>
      </c>
      <c r="W24" s="12" t="s">
        <v>4</v>
      </c>
      <c r="X24" s="13">
        <f>COUNTIF(O47:O57,$V$24)</f>
        <v>0</v>
      </c>
      <c r="Y24" s="13">
        <f>COUNTIF(P47:P57,$W$24)</f>
        <v>0</v>
      </c>
      <c r="Z24" s="13"/>
      <c r="AA24" s="13">
        <f>COUNTIF(R47:R57,$V$24)</f>
        <v>0</v>
      </c>
      <c r="AB24" s="13">
        <f>COUNTIF(S47:S57,$W$24)</f>
        <v>0</v>
      </c>
      <c r="AC24" s="13"/>
      <c r="AD24" s="13">
        <f>COUNTIF(U47:U57,$V$24)</f>
        <v>0</v>
      </c>
      <c r="AE24" s="13">
        <f>COUNTIF(V47:V57,$W$24)</f>
        <v>0</v>
      </c>
      <c r="AF24" s="13"/>
      <c r="AG24" s="13">
        <f>COUNTIF(X47:X57,$V$24)</f>
        <v>0</v>
      </c>
      <c r="AH24" s="13">
        <f>COUNTIF(Y47:Y57,$W$24)</f>
        <v>0</v>
      </c>
      <c r="AK24" s="13"/>
      <c r="AL24" s="13"/>
      <c r="AM24" s="13"/>
      <c r="AN24" s="13"/>
    </row>
    <row r="25" spans="17:41" s="5" customFormat="1" hidden="1" x14ac:dyDescent="0.25">
      <c r="V25" s="12">
        <v>1</v>
      </c>
      <c r="W25" s="12" t="s">
        <v>0</v>
      </c>
      <c r="X25" s="13">
        <f>COUNTIF(O47:O57,$V$25)</f>
        <v>0</v>
      </c>
      <c r="Y25" s="13">
        <f>COUNTIF(P47:P57,$W$25)</f>
        <v>0</v>
      </c>
      <c r="Z25" s="13"/>
      <c r="AA25" s="13">
        <f>COUNTIF(R47:R57,$V$25)</f>
        <v>0</v>
      </c>
      <c r="AB25" s="13">
        <f>COUNTIF(S47:S57,$W$25)</f>
        <v>0</v>
      </c>
      <c r="AC25" s="13"/>
      <c r="AD25" s="13">
        <f>COUNTIF(U47:U57,$V$25)</f>
        <v>0</v>
      </c>
      <c r="AE25" s="13">
        <f>COUNTIF(V47:V57,$W$25)</f>
        <v>0</v>
      </c>
      <c r="AF25" s="13"/>
      <c r="AG25" s="13">
        <f>COUNTIF(X47:X57,$V$25)</f>
        <v>0</v>
      </c>
      <c r="AH25" s="13">
        <f>COUNTIF(Y47:Y57,$W$25)</f>
        <v>0</v>
      </c>
    </row>
    <row r="26" spans="17:41" s="5" customFormat="1" hidden="1" x14ac:dyDescent="0.25">
      <c r="V26" s="12">
        <v>2</v>
      </c>
      <c r="W26" s="12" t="s">
        <v>5</v>
      </c>
      <c r="X26" s="13">
        <f>COUNTIF(O47:O57,$V$26)</f>
        <v>0</v>
      </c>
      <c r="Y26" s="13">
        <f>COUNTIF(P47:P57,$W$26)</f>
        <v>0</v>
      </c>
      <c r="Z26" s="13"/>
      <c r="AA26" s="13">
        <f>COUNTIF(R47:R57,$V$26)</f>
        <v>0</v>
      </c>
      <c r="AB26" s="13">
        <f>COUNTIF(S47:S57,$W$26)</f>
        <v>0</v>
      </c>
      <c r="AC26" s="13"/>
      <c r="AD26" s="13">
        <f>COUNTIF(U47:U57,$V$26)</f>
        <v>0</v>
      </c>
      <c r="AE26" s="13">
        <f>COUNTIF(V47:V57,$W$26)</f>
        <v>0</v>
      </c>
      <c r="AF26" s="13"/>
      <c r="AG26" s="13">
        <f>COUNTIF(X47:X57,$V$26)</f>
        <v>0</v>
      </c>
      <c r="AH26" s="13">
        <f>COUNTIF(Y47:Y57,$W$26)</f>
        <v>0</v>
      </c>
    </row>
    <row r="27" spans="17:41" s="5" customFormat="1" hidden="1" x14ac:dyDescent="0.25"/>
    <row r="28" spans="17:41" s="5" customFormat="1" hidden="1" x14ac:dyDescent="0.25">
      <c r="V28" s="5" t="s">
        <v>29</v>
      </c>
      <c r="W28" s="5" t="s">
        <v>26</v>
      </c>
      <c r="X28" s="5">
        <f>COUNTIF(O56:P57,D41)/4</f>
        <v>1</v>
      </c>
      <c r="AA28" s="5">
        <f>COUNTIF(R53:S54,D41)/4</f>
        <v>1</v>
      </c>
      <c r="AD28" s="5">
        <f>COUNTIF(U50:V51,D41)/4</f>
        <v>1</v>
      </c>
      <c r="AG28" s="5">
        <f>COUNTIF(X47:Y48,D41)/4</f>
        <v>1</v>
      </c>
    </row>
    <row r="29" spans="17:41" s="5" customFormat="1" hidden="1" x14ac:dyDescent="0.25">
      <c r="V29" s="21" t="s">
        <v>2</v>
      </c>
      <c r="W29" s="6" t="s">
        <v>3</v>
      </c>
      <c r="X29" s="5">
        <f>COUNTIF(O56:O57,$V$23)</f>
        <v>0</v>
      </c>
      <c r="Y29" s="5">
        <f>COUNTIF(P56:P57,$W$23)</f>
        <v>0</v>
      </c>
      <c r="AA29" s="5">
        <f>COUNTIF(R53:R54,$V$23)</f>
        <v>0</v>
      </c>
      <c r="AB29" s="5">
        <f>COUNTIF(S53:S54,$W$23)</f>
        <v>0</v>
      </c>
      <c r="AD29" s="5">
        <f>COUNTIF(U50:U51,$V$23)</f>
        <v>0</v>
      </c>
      <c r="AE29" s="5">
        <f>COUNTIF(V50:V51,$W$23)</f>
        <v>0</v>
      </c>
      <c r="AG29" s="5">
        <f>COUNTIF(X47:X48,$V$23)</f>
        <v>0</v>
      </c>
      <c r="AH29" s="5">
        <f>COUNTIF(Y47:Y48,$W$23)</f>
        <v>0</v>
      </c>
    </row>
    <row r="30" spans="17:41" s="5" customFormat="1" hidden="1" x14ac:dyDescent="0.25">
      <c r="V30" s="21" t="s">
        <v>1</v>
      </c>
      <c r="W30" s="6" t="s">
        <v>4</v>
      </c>
      <c r="X30" s="5">
        <f>COUNTIF(O56:O57,$V$24)</f>
        <v>0</v>
      </c>
      <c r="Y30" s="5">
        <f>COUNTIF(P56:P57,$W$24)</f>
        <v>0</v>
      </c>
      <c r="AA30" s="5">
        <f>COUNTIF(R53:R54,$V$24)</f>
        <v>0</v>
      </c>
      <c r="AB30" s="5">
        <f>COUNTIF(S53:S54,$W$24)</f>
        <v>0</v>
      </c>
      <c r="AD30" s="5">
        <f>COUNTIF(U50:U51,$V$24)</f>
        <v>0</v>
      </c>
      <c r="AE30" s="5">
        <f>COUNTIF(V50:V51,$W$24)</f>
        <v>0</v>
      </c>
      <c r="AG30" s="5">
        <f>COUNTIF(X47:X48,$V$24)</f>
        <v>0</v>
      </c>
      <c r="AH30" s="5">
        <f>COUNTIF(Y47:Y48,$W$24)</f>
        <v>0</v>
      </c>
    </row>
    <row r="31" spans="17:41" s="5" customFormat="1" hidden="1" x14ac:dyDescent="0.25">
      <c r="V31" s="21">
        <v>1</v>
      </c>
      <c r="W31" s="6" t="s">
        <v>0</v>
      </c>
      <c r="X31" s="5">
        <f>COUNTIF(O56:O57,$V$25)</f>
        <v>0</v>
      </c>
      <c r="Y31" s="5">
        <f>COUNTIF(P56:P57,$W$25)</f>
        <v>0</v>
      </c>
      <c r="AA31" s="5">
        <f>COUNTIF(R53:R54,$V$25)</f>
        <v>0</v>
      </c>
      <c r="AB31" s="5">
        <f>COUNTIF(S53:S54,$W$25)</f>
        <v>0</v>
      </c>
      <c r="AD31" s="5">
        <f>COUNTIF(U50:U51,$V$25)</f>
        <v>0</v>
      </c>
      <c r="AE31" s="5">
        <f>COUNTIF(V50:V51,$W$25)</f>
        <v>0</v>
      </c>
      <c r="AG31" s="5">
        <f>COUNTIF(X47:X48,$V$25)</f>
        <v>0</v>
      </c>
      <c r="AH31" s="5">
        <f>COUNTIF(Y47:Y48,$W$25)</f>
        <v>0</v>
      </c>
    </row>
    <row r="32" spans="17:41" s="5" customFormat="1" hidden="1" x14ac:dyDescent="0.25">
      <c r="V32" s="21">
        <v>2</v>
      </c>
      <c r="W32" s="6" t="s">
        <v>5</v>
      </c>
      <c r="X32" s="5">
        <f>COUNTIF(O56:O57,$V$26)</f>
        <v>0</v>
      </c>
      <c r="Y32" s="5">
        <f>COUNTIF(P56:P57,$W$26)</f>
        <v>0</v>
      </c>
      <c r="AA32" s="5">
        <f>COUNTIF(R53:R54,$V$26)</f>
        <v>0</v>
      </c>
      <c r="AB32" s="5">
        <f>COUNTIF(S53:S54,$W$26)</f>
        <v>0</v>
      </c>
      <c r="AD32" s="5">
        <f>COUNTIF(U50:U51,$V$26)</f>
        <v>0</v>
      </c>
      <c r="AE32" s="5">
        <f>COUNTIF(V50:V51,$W$26)</f>
        <v>0</v>
      </c>
      <c r="AG32" s="5">
        <f>COUNTIF(X47:X48,$V$26)</f>
        <v>0</v>
      </c>
      <c r="AH32" s="5">
        <f>COUNTIF(Y47:Y48,$W$26)</f>
        <v>0</v>
      </c>
    </row>
    <row r="33" spans="3:34" s="5" customFormat="1" hidden="1" x14ac:dyDescent="0.25"/>
    <row r="34" spans="3:34" s="5" customFormat="1" hidden="1" x14ac:dyDescent="0.25">
      <c r="V34" s="5" t="s">
        <v>28</v>
      </c>
      <c r="W34" s="5" t="s">
        <v>26</v>
      </c>
      <c r="X34" s="5">
        <f>COUNTIF(O47:P48,D41)/4</f>
        <v>1</v>
      </c>
      <c r="AA34" s="5">
        <f>COUNTIF(R50:S51,D41)/4</f>
        <v>1</v>
      </c>
      <c r="AD34" s="5">
        <f>COUNTIF(U53:V54,D41)/4</f>
        <v>1</v>
      </c>
      <c r="AG34" s="5">
        <f>COUNTIF(X56:Y57,D41)/4</f>
        <v>1</v>
      </c>
    </row>
    <row r="35" spans="3:34" s="5" customFormat="1" hidden="1" x14ac:dyDescent="0.25">
      <c r="V35" s="21" t="s">
        <v>2</v>
      </c>
      <c r="W35" s="6" t="s">
        <v>3</v>
      </c>
      <c r="X35" s="5">
        <f>COUNTIF(O47:O48,$V$23)</f>
        <v>0</v>
      </c>
      <c r="Y35" s="5">
        <f>COUNTIF(P47:P48,$W$23)</f>
        <v>0</v>
      </c>
      <c r="AA35" s="5">
        <f>COUNTIF(R50:R51,$V$23)</f>
        <v>0</v>
      </c>
      <c r="AB35" s="5">
        <f>COUNTIF(S50:S51,$W$23)</f>
        <v>0</v>
      </c>
      <c r="AD35" s="5">
        <f>COUNTIF(U53:U54,$V$23)</f>
        <v>0</v>
      </c>
      <c r="AE35" s="5">
        <f>COUNTIF(V53:V54,$W$23)</f>
        <v>0</v>
      </c>
      <c r="AG35" s="5">
        <f>COUNTIF(X56:X57,$V$23)</f>
        <v>0</v>
      </c>
      <c r="AH35" s="5">
        <f>COUNTIF(Y56:Y57,$W$23)</f>
        <v>0</v>
      </c>
    </row>
    <row r="36" spans="3:34" s="5" customFormat="1" hidden="1" x14ac:dyDescent="0.25">
      <c r="V36" s="21" t="s">
        <v>1</v>
      </c>
      <c r="W36" s="6" t="s">
        <v>4</v>
      </c>
      <c r="X36" s="5">
        <f>COUNTIF(O47:O48,$V$24)</f>
        <v>0</v>
      </c>
      <c r="Y36" s="5">
        <f>COUNTIF(P47:P48,$W$24)</f>
        <v>0</v>
      </c>
      <c r="AA36" s="5">
        <f>COUNTIF(R50:R51,$V$24)</f>
        <v>0</v>
      </c>
      <c r="AB36" s="5">
        <f>COUNTIF(S50:S51,$W$24)</f>
        <v>0</v>
      </c>
      <c r="AD36" s="5">
        <f>COUNTIF(U53:U54,$V$24)</f>
        <v>0</v>
      </c>
      <c r="AE36" s="5">
        <f>COUNTIF(V53:V54,$W$24)</f>
        <v>0</v>
      </c>
      <c r="AG36" s="5">
        <f>COUNTIF(X56:X57,$V$24)</f>
        <v>0</v>
      </c>
      <c r="AH36" s="5">
        <f>COUNTIF(Y56:Y57,$W$24)</f>
        <v>0</v>
      </c>
    </row>
    <row r="37" spans="3:34" s="5" customFormat="1" hidden="1" x14ac:dyDescent="0.25">
      <c r="V37" s="21">
        <v>1</v>
      </c>
      <c r="W37" s="6" t="s">
        <v>0</v>
      </c>
      <c r="X37" s="5">
        <f>COUNTIF(O47:O48,$V$25)</f>
        <v>0</v>
      </c>
      <c r="Y37" s="5">
        <f>COUNTIF(P47:P48,$W$25)</f>
        <v>0</v>
      </c>
      <c r="AA37" s="5">
        <f>COUNTIF(R50:R51,$V$25)</f>
        <v>0</v>
      </c>
      <c r="AB37" s="5">
        <f>COUNTIF(S50:S51,$W$25)</f>
        <v>0</v>
      </c>
      <c r="AD37" s="5">
        <f>COUNTIF(U53:U54,$V$25)</f>
        <v>0</v>
      </c>
      <c r="AE37" s="5">
        <f>COUNTIF(V53:V54,$W$25)</f>
        <v>0</v>
      </c>
      <c r="AG37" s="5">
        <f>COUNTIF(X56:X57,$V$25)</f>
        <v>0</v>
      </c>
      <c r="AH37" s="5">
        <f>COUNTIF(Y56:Y57,$W$25)</f>
        <v>0</v>
      </c>
    </row>
    <row r="38" spans="3:34" s="5" customFormat="1" hidden="1" x14ac:dyDescent="0.25">
      <c r="V38" s="21">
        <v>2</v>
      </c>
      <c r="W38" s="6" t="s">
        <v>5</v>
      </c>
      <c r="X38" s="5">
        <f>COUNTIF(O47:O48,$V$26)</f>
        <v>0</v>
      </c>
      <c r="Y38" s="5">
        <f>COUNTIF(P47:P48,$W$26)</f>
        <v>0</v>
      </c>
      <c r="AA38" s="5">
        <f>COUNTIF(R50:R51,$V$26)</f>
        <v>0</v>
      </c>
      <c r="AB38" s="5">
        <f>COUNTIF(S50:S51,$W$26)</f>
        <v>0</v>
      </c>
      <c r="AD38" s="5">
        <f>COUNTIF(U53:U54,$V$26)</f>
        <v>0</v>
      </c>
      <c r="AE38" s="5">
        <f>COUNTIF(V53:V54,$W$26)</f>
        <v>0</v>
      </c>
      <c r="AG38" s="5">
        <f>COUNTIF(X56:X57,$V$26)</f>
        <v>0</v>
      </c>
      <c r="AH38" s="5">
        <f>COUNTIF(Y56:Y57,$W$26)</f>
        <v>0</v>
      </c>
    </row>
    <row r="39" spans="3:34" s="5" customFormat="1" hidden="1" x14ac:dyDescent="0.25"/>
    <row r="40" spans="3:34" s="5" customFormat="1" ht="13.15" thickBot="1" x14ac:dyDescent="0.3"/>
    <row r="41" spans="3:34" s="5" customFormat="1" ht="13.15" thickBot="1" x14ac:dyDescent="0.3">
      <c r="D41" s="22" t="s">
        <v>14</v>
      </c>
      <c r="E41" s="23" t="s">
        <v>2</v>
      </c>
      <c r="F41" s="24" t="s">
        <v>1</v>
      </c>
      <c r="G41" s="25" t="s">
        <v>3</v>
      </c>
      <c r="H41" s="26" t="s">
        <v>4</v>
      </c>
      <c r="I41" s="27">
        <v>1</v>
      </c>
      <c r="J41" s="28">
        <v>2</v>
      </c>
      <c r="K41" s="8" t="s">
        <v>0</v>
      </c>
      <c r="L41" s="29" t="s">
        <v>5</v>
      </c>
      <c r="N41" s="30" t="s">
        <v>51</v>
      </c>
      <c r="O41" s="30" t="s">
        <v>50</v>
      </c>
      <c r="P41" s="30" t="s">
        <v>50</v>
      </c>
      <c r="Q41" s="30" t="s">
        <v>50</v>
      </c>
      <c r="S41" s="8" t="s">
        <v>2</v>
      </c>
      <c r="T41" s="9" t="s">
        <v>1</v>
      </c>
      <c r="U41" s="8" t="s">
        <v>3</v>
      </c>
      <c r="V41" s="9" t="s">
        <v>4</v>
      </c>
      <c r="W41" s="8">
        <v>1</v>
      </c>
      <c r="X41" s="9">
        <v>2</v>
      </c>
      <c r="Y41" s="8" t="s">
        <v>0</v>
      </c>
      <c r="Z41" s="9" t="s">
        <v>5</v>
      </c>
    </row>
    <row r="42" spans="3:34" s="5" customFormat="1" x14ac:dyDescent="0.25">
      <c r="C42" s="5">
        <f t="shared" ref="C42:C57" si="1">COUNTIF($N$41:$Q$44,D42)</f>
        <v>0</v>
      </c>
      <c r="D42" s="30" t="s">
        <v>34</v>
      </c>
      <c r="E42" s="30" t="s">
        <v>7</v>
      </c>
      <c r="F42" s="30"/>
      <c r="G42" s="30" t="s">
        <v>7</v>
      </c>
      <c r="H42" s="30"/>
      <c r="I42" s="30" t="s">
        <v>7</v>
      </c>
      <c r="J42" s="30"/>
      <c r="K42" s="30" t="s">
        <v>7</v>
      </c>
      <c r="L42" s="30"/>
      <c r="N42" s="30" t="s">
        <v>50</v>
      </c>
      <c r="O42" s="30" t="s">
        <v>50</v>
      </c>
      <c r="P42" s="30" t="s">
        <v>50</v>
      </c>
      <c r="Q42" s="30" t="s">
        <v>50</v>
      </c>
      <c r="S42" s="11">
        <f t="shared" ref="S42:Z42" si="2">COUNTIF(E7:E16,$C$4)</f>
        <v>0</v>
      </c>
      <c r="T42" s="11">
        <f t="shared" si="2"/>
        <v>0</v>
      </c>
      <c r="U42" s="11">
        <f t="shared" si="2"/>
        <v>0</v>
      </c>
      <c r="V42" s="11">
        <f t="shared" si="2"/>
        <v>0</v>
      </c>
      <c r="W42" s="11">
        <f t="shared" si="2"/>
        <v>0</v>
      </c>
      <c r="X42" s="11">
        <f t="shared" si="2"/>
        <v>0</v>
      </c>
      <c r="Y42" s="11">
        <f t="shared" si="2"/>
        <v>0</v>
      </c>
      <c r="Z42" s="11">
        <f t="shared" si="2"/>
        <v>0</v>
      </c>
    </row>
    <row r="43" spans="3:34" s="5" customFormat="1" x14ac:dyDescent="0.25">
      <c r="C43" s="5">
        <f t="shared" si="1"/>
        <v>0</v>
      </c>
      <c r="D43" s="30" t="s">
        <v>35</v>
      </c>
      <c r="E43" s="30"/>
      <c r="F43" s="30" t="s">
        <v>7</v>
      </c>
      <c r="G43" s="30" t="s">
        <v>7</v>
      </c>
      <c r="H43" s="30"/>
      <c r="I43" s="30" t="s">
        <v>7</v>
      </c>
      <c r="J43" s="30"/>
      <c r="K43" s="30" t="s">
        <v>7</v>
      </c>
      <c r="L43" s="30"/>
      <c r="N43" s="30" t="s">
        <v>50</v>
      </c>
      <c r="O43" s="30" t="s">
        <v>51</v>
      </c>
      <c r="P43" s="30" t="s">
        <v>51</v>
      </c>
      <c r="Q43" s="30" t="s">
        <v>50</v>
      </c>
    </row>
    <row r="44" spans="3:34" s="5" customFormat="1" x14ac:dyDescent="0.25">
      <c r="C44" s="5">
        <f t="shared" si="1"/>
        <v>0</v>
      </c>
      <c r="D44" s="30" t="s">
        <v>36</v>
      </c>
      <c r="E44" s="30" t="s">
        <v>7</v>
      </c>
      <c r="F44" s="30"/>
      <c r="G44" s="30"/>
      <c r="H44" s="30" t="s">
        <v>7</v>
      </c>
      <c r="I44" s="30" t="s">
        <v>7</v>
      </c>
      <c r="J44" s="30"/>
      <c r="K44" s="30" t="s">
        <v>7</v>
      </c>
      <c r="L44" s="30"/>
      <c r="N44" s="30" t="s">
        <v>50</v>
      </c>
      <c r="O44" s="30" t="s">
        <v>50</v>
      </c>
      <c r="P44" s="30" t="s">
        <v>50</v>
      </c>
      <c r="Q44" s="30" t="s">
        <v>50</v>
      </c>
    </row>
    <row r="45" spans="3:34" s="5" customFormat="1" x14ac:dyDescent="0.25">
      <c r="C45" s="5">
        <f t="shared" si="1"/>
        <v>0</v>
      </c>
      <c r="D45" s="30" t="s">
        <v>37</v>
      </c>
      <c r="E45" s="30"/>
      <c r="F45" s="30" t="s">
        <v>7</v>
      </c>
      <c r="G45" s="30"/>
      <c r="H45" s="30" t="s">
        <v>7</v>
      </c>
      <c r="I45" s="30" t="s">
        <v>7</v>
      </c>
      <c r="J45" s="30"/>
      <c r="K45" s="30" t="s">
        <v>7</v>
      </c>
      <c r="L45" s="30"/>
    </row>
    <row r="46" spans="3:34" s="5" customFormat="1" ht="13.15" thickBot="1" x14ac:dyDescent="0.3">
      <c r="C46" s="5">
        <f t="shared" si="1"/>
        <v>0</v>
      </c>
      <c r="D46" s="30" t="s">
        <v>38</v>
      </c>
      <c r="E46" s="30" t="s">
        <v>7</v>
      </c>
      <c r="F46" s="30"/>
      <c r="G46" s="30" t="s">
        <v>7</v>
      </c>
      <c r="H46" s="30"/>
      <c r="I46" s="30"/>
      <c r="J46" s="30" t="s">
        <v>7</v>
      </c>
      <c r="K46" s="30" t="s">
        <v>7</v>
      </c>
      <c r="L46" s="30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3:34" s="5" customFormat="1" x14ac:dyDescent="0.25">
      <c r="C47" s="5">
        <f t="shared" si="1"/>
        <v>0</v>
      </c>
      <c r="D47" s="30" t="s">
        <v>39</v>
      </c>
      <c r="E47" s="30"/>
      <c r="F47" s="30" t="s">
        <v>7</v>
      </c>
      <c r="G47" s="30" t="s">
        <v>7</v>
      </c>
      <c r="H47" s="30"/>
      <c r="I47" s="30"/>
      <c r="J47" s="30" t="s">
        <v>7</v>
      </c>
      <c r="K47" s="30" t="s">
        <v>7</v>
      </c>
      <c r="L47" s="30"/>
      <c r="N47" s="14"/>
      <c r="O47" s="16" t="str">
        <f>IF(N41=D41,"X",IF(OR(N41=D42,N41=D44,N41=D46,N41=D48,N41=D50,N41=D52,N41=D54,N41=D56),"□","〇"))</f>
        <v>X</v>
      </c>
      <c r="P47" s="17" t="str">
        <f>IF(N41=D41,"X",IF(OR(N41=D42,N41=D43,N41=D46,N41=D47,N41=D50,N41=D51,N41=D54,N41=D55),"有","無"))</f>
        <v>X</v>
      </c>
      <c r="Q47" s="18"/>
      <c r="R47" s="16" t="str">
        <f>IF(O41=D41,"X",IF(OR(O41=D42,O41=D44,O41=D46,O41=D48,O41=D50,O41=D52,O41=D54,O41=D56),"□","〇"))</f>
        <v>X</v>
      </c>
      <c r="S47" s="17" t="str">
        <f>IF(O41=D41,"X",IF(OR(O41=D42,O41=D43,O41=D46,O41=D47,O41=D50,O41=D51,O41=D54,O41=D55),"有","無"))</f>
        <v>X</v>
      </c>
      <c r="T47" s="18"/>
      <c r="U47" s="16" t="str">
        <f>IF(P41=D41,"X",IF(OR(P41=D42,P41=D44,P41=D46,P41=D48,P41=D50,P41=D52,P41=D54,P41=D56),"□","〇"))</f>
        <v>X</v>
      </c>
      <c r="V47" s="17" t="str">
        <f>IF(P41=D41,"X",IF(OR(P41=D42,P41=D43,P41=D46,P41=D47,P41=D50,P41=D51,P41=D54,P41=D55),"有","無"))</f>
        <v>X</v>
      </c>
      <c r="W47" s="18"/>
      <c r="X47" s="16" t="str">
        <f>IF(Q41=D41,"X",IF(OR(Q41=D42,Q41=D44,Q41=D46,Q41=D48,Q41=D50,Q41=D52,Q41=D54,Q41=D56),"□","〇"))</f>
        <v>X</v>
      </c>
      <c r="Y47" s="17" t="str">
        <f>IF(Q41=D41,"X",IF(OR(Q41=D42,Q41=D43,Q41=D46,Q41=D47,Q41=D50,Q41=D51,Q41=D54,Q41=D55),"有","無"))</f>
        <v>X</v>
      </c>
      <c r="Z47" s="14"/>
    </row>
    <row r="48" spans="3:34" s="5" customFormat="1" ht="13.15" thickBot="1" x14ac:dyDescent="0.3">
      <c r="C48" s="5">
        <f t="shared" si="1"/>
        <v>0</v>
      </c>
      <c r="D48" s="30" t="s">
        <v>40</v>
      </c>
      <c r="E48" s="30" t="s">
        <v>7</v>
      </c>
      <c r="F48" s="30"/>
      <c r="G48" s="30"/>
      <c r="H48" s="30" t="s">
        <v>7</v>
      </c>
      <c r="I48" s="30"/>
      <c r="J48" s="30" t="s">
        <v>7</v>
      </c>
      <c r="K48" s="30" t="s">
        <v>7</v>
      </c>
      <c r="L48" s="30"/>
      <c r="N48" s="14"/>
      <c r="O48" s="19" t="str">
        <f>IF(N41=D41,"X",IF(OR(N41=D42,N41=D43,N41=D44,N41=D45,N41=D50,N41=D51,N41=D52,N41=D53),1,2))</f>
        <v>X</v>
      </c>
      <c r="P48" s="20" t="str">
        <f>IF(N41=D41,"X",IF(OR(N41=D42,N41=D43,N41=D44,N41=D45,N41=D46,N41=D47,N41=D48,N41=D49),"白","茶"))</f>
        <v>X</v>
      </c>
      <c r="Q48" s="18"/>
      <c r="R48" s="19" t="str">
        <f>IF(O41=D41,"X",IF(OR(O41=D42,O41=D43,O41=D44,O41=D45,O41=D50,O41=D51,O41=D52,O41=D53),1,2))</f>
        <v>X</v>
      </c>
      <c r="S48" s="20" t="str">
        <f>IF(O41=D41,"X",IF(OR(O41=D42,O41=D43,O41=D44,O41=D45,O41=D46,O41=D47,O41=D48,O41=D49),"白","茶"))</f>
        <v>X</v>
      </c>
      <c r="T48" s="18"/>
      <c r="U48" s="19" t="str">
        <f>IF(P41=D41,"X",IF(OR(P41=D42,P41=D43,P41=D44,P41=D45,P41=D50,P41=D51,P41=D52,P41=D53),1,2))</f>
        <v>X</v>
      </c>
      <c r="V48" s="20" t="str">
        <f>IF(P41=D41,"X",IF(OR(P41=D42,P41=D43,P41=D44,P41=D45,P41=D46,P41=D47,P41=D48,P41=D49),"白","茶"))</f>
        <v>X</v>
      </c>
      <c r="W48" s="18"/>
      <c r="X48" s="19" t="str">
        <f>IF(Q41=D41,"X",IF(OR(Q41=D42,Q41=D43,Q41=D44,Q41=D45,Q41=D50,Q41=D51,Q41=D52,Q41=D53),1,2))</f>
        <v>X</v>
      </c>
      <c r="Y48" s="20" t="str">
        <f>IF(Q41=D41,"X",IF(OR(Q41=D42,Q41=D43,Q41=D44,Q41=D45,Q41=D46,Q41=D47,Q41=D48,Q41=D49),"白","茶"))</f>
        <v>X</v>
      </c>
      <c r="Z48" s="14"/>
    </row>
    <row r="49" spans="3:26" s="5" customFormat="1" ht="13.15" thickBot="1" x14ac:dyDescent="0.3">
      <c r="C49" s="5">
        <f t="shared" si="1"/>
        <v>0</v>
      </c>
      <c r="D49" s="30" t="s">
        <v>41</v>
      </c>
      <c r="E49" s="30"/>
      <c r="F49" s="30" t="s">
        <v>7</v>
      </c>
      <c r="G49" s="30"/>
      <c r="H49" s="30" t="s">
        <v>7</v>
      </c>
      <c r="I49" s="30"/>
      <c r="J49" s="30" t="s">
        <v>7</v>
      </c>
      <c r="K49" s="30" t="s">
        <v>7</v>
      </c>
      <c r="L49" s="30"/>
      <c r="N49" s="14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4"/>
    </row>
    <row r="50" spans="3:26" s="5" customFormat="1" x14ac:dyDescent="0.25">
      <c r="C50" s="5">
        <f t="shared" si="1"/>
        <v>0</v>
      </c>
      <c r="D50" s="39" t="s">
        <v>42</v>
      </c>
      <c r="E50" s="30" t="s">
        <v>7</v>
      </c>
      <c r="F50" s="30"/>
      <c r="G50" s="30" t="s">
        <v>7</v>
      </c>
      <c r="H50" s="30"/>
      <c r="I50" s="30" t="s">
        <v>7</v>
      </c>
      <c r="J50" s="30"/>
      <c r="K50" s="30"/>
      <c r="L50" s="30" t="s">
        <v>7</v>
      </c>
      <c r="N50" s="14"/>
      <c r="O50" s="16" t="str">
        <f>IF(N42=D41,"X",IF(OR(N42=D42,N42=D44,N42=D46,N42=D48,N42=D50,N42=D52,N42=D54,N42=D56),"□","〇"))</f>
        <v>X</v>
      </c>
      <c r="P50" s="17" t="str">
        <f>IF(N42=D41,"X",IF(OR(N42=D42,N42=D43,N42=D46,N42=D47,N42=D50,N42=D51,N42=D54,N42=D55),"有","無"))</f>
        <v>X</v>
      </c>
      <c r="Q50" s="18"/>
      <c r="R50" s="16" t="str">
        <f>IF(O42=D41,"X",IF(OR(O42=D42,O42=D44,O42=D46,O42=D48,O42=D50,O42=D52,O42=D54,O42=D56),"□","〇"))</f>
        <v>X</v>
      </c>
      <c r="S50" s="17" t="str">
        <f>IF(O42=D41,"X",IF(OR(O42=D42,O42=D43,O42=D46,O42=D47,O42=D50,O42=D51,O42=D54,O42=D55),"有","無"))</f>
        <v>X</v>
      </c>
      <c r="T50" s="18"/>
      <c r="U50" s="16" t="str">
        <f>IF(P42=D41,"X",IF(OR(P42=D42,P42=D44,P42=D46,P42=D48,P42=D50,P42=D52,P42=D54,P42=D56),"□","〇"))</f>
        <v>X</v>
      </c>
      <c r="V50" s="17" t="str">
        <f>IF(P42=D41,"X",IF(OR(P42=D42,P42=D43,P42=D46,P42=D47,P42=D50,P42=D51,P42=D54,P42=D55),"有","無"))</f>
        <v>X</v>
      </c>
      <c r="W50" s="18"/>
      <c r="X50" s="16" t="str">
        <f>IF(Q42=D41,"X",IF(OR(Q42=D42,Q42=D44,Q42=D46,Q42=D48,Q42=D50,Q42=D52,Q42=D54,Q42=D56),"□","〇"))</f>
        <v>X</v>
      </c>
      <c r="Y50" s="17" t="str">
        <f>IF(Q42=D41,"X",IF(OR(Q42=D42,Q42=D43,Q42=D46,Q42=D47,Q42=D50,Q42=D51,Q42=D54,Q42=D55),"有","無"))</f>
        <v>X</v>
      </c>
      <c r="Z50" s="14"/>
    </row>
    <row r="51" spans="3:26" s="5" customFormat="1" ht="13.15" thickBot="1" x14ac:dyDescent="0.3">
      <c r="C51" s="5">
        <f t="shared" si="1"/>
        <v>0</v>
      </c>
      <c r="D51" s="39" t="s">
        <v>43</v>
      </c>
      <c r="E51" s="30"/>
      <c r="F51" s="30" t="s">
        <v>7</v>
      </c>
      <c r="G51" s="30" t="s">
        <v>7</v>
      </c>
      <c r="H51" s="30"/>
      <c r="I51" s="30" t="s">
        <v>7</v>
      </c>
      <c r="J51" s="30"/>
      <c r="K51" s="30"/>
      <c r="L51" s="30" t="s">
        <v>7</v>
      </c>
      <c r="N51" s="14"/>
      <c r="O51" s="19" t="str">
        <f>IF(N42=D41,"X",IF(OR(N42=D42,N42=D43,N42=D44,N42=D45,N42=D50,N42=D51,N42=D52,N42=D53),1,2))</f>
        <v>X</v>
      </c>
      <c r="P51" s="20" t="str">
        <f>IF(N42=D41,"X",IF(OR(N42=D42,N42=D43,N42=D44,N42=D45,N42=D46,N42=D47,N42=D48,N42=D49),"白","茶"))</f>
        <v>X</v>
      </c>
      <c r="Q51" s="18"/>
      <c r="R51" s="19" t="str">
        <f>IF(O42=D41,"X",IF(OR(O42=D42,O42=D43,O42=D44,O42=D45,O42=D50,O42=D51,O42=D52,O42=D53),1,2))</f>
        <v>X</v>
      </c>
      <c r="S51" s="20" t="str">
        <f>IF(O42=D41,"X",IF(OR(O42=D42,O42=D43,O42=D44,O42=D45,O42=D46,O42=D47,O42=D48,O42=D49),"白","茶"))</f>
        <v>X</v>
      </c>
      <c r="T51" s="18"/>
      <c r="U51" s="19" t="str">
        <f>IF(P42=D41,"X",IF(OR(P42=D42,P42=D43,P42=D44,P42=D45,P42=D50,P42=D51,P42=D52,P42=D53),1,2))</f>
        <v>X</v>
      </c>
      <c r="V51" s="20" t="str">
        <f>IF(P42=D41,"X",IF(OR(P42=D42,P42=D43,P42=D44,P42=D45,P42=D46,P42=D47,P42=D48,P42=D49),"白","茶"))</f>
        <v>X</v>
      </c>
      <c r="W51" s="18"/>
      <c r="X51" s="19" t="str">
        <f>IF(Q42=D41,"X",IF(OR(Q42=D42,Q42=D43,Q42=D44,Q42=D45,Q42=D50,Q42=D51,Q42=D52,Q42=D53),1,2))</f>
        <v>X</v>
      </c>
      <c r="Y51" s="20" t="str">
        <f>IF(Q42=D41,"X",IF(OR(Q42=D42,Q42=D43,Q42=D44,Q42=D45,Q42=D46,Q42=D47,Q42=D48,Q42=D49),"白","茶"))</f>
        <v>X</v>
      </c>
      <c r="Z51" s="14"/>
    </row>
    <row r="52" spans="3:26" s="5" customFormat="1" ht="13.15" thickBot="1" x14ac:dyDescent="0.3">
      <c r="C52" s="5">
        <f t="shared" si="1"/>
        <v>0</v>
      </c>
      <c r="D52" s="39" t="s">
        <v>44</v>
      </c>
      <c r="E52" s="30" t="s">
        <v>7</v>
      </c>
      <c r="F52" s="30"/>
      <c r="G52" s="30"/>
      <c r="H52" s="30" t="s">
        <v>7</v>
      </c>
      <c r="I52" s="30" t="s">
        <v>7</v>
      </c>
      <c r="J52" s="30"/>
      <c r="K52" s="30"/>
      <c r="L52" s="30" t="s">
        <v>7</v>
      </c>
      <c r="N52" s="14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4"/>
    </row>
    <row r="53" spans="3:26" x14ac:dyDescent="0.25">
      <c r="C53" s="13">
        <f t="shared" si="1"/>
        <v>0</v>
      </c>
      <c r="D53" s="39" t="s">
        <v>45</v>
      </c>
      <c r="E53" s="30"/>
      <c r="F53" s="30" t="s">
        <v>7</v>
      </c>
      <c r="G53" s="30"/>
      <c r="H53" s="30" t="s">
        <v>7</v>
      </c>
      <c r="I53" s="30" t="s">
        <v>7</v>
      </c>
      <c r="J53" s="30"/>
      <c r="K53" s="30"/>
      <c r="L53" s="30" t="s">
        <v>7</v>
      </c>
      <c r="M53" s="5"/>
      <c r="N53" s="14"/>
      <c r="O53" s="16" t="str">
        <f>IF(N43=D41,"X",IF(OR(N43=D42,N43=D44,N43=D46,N43=D48,N43=D50,N43=D52,N43=D54,N43=D56),"□","〇"))</f>
        <v>X</v>
      </c>
      <c r="P53" s="17" t="str">
        <f>IF(N43=D41,"X",IF(OR(N43=D42,N43=D43,N43=D46,N43=D47,N43=D50,N43=D51,N43=D54,N43=D55),"有","無"))</f>
        <v>X</v>
      </c>
      <c r="Q53" s="18"/>
      <c r="R53" s="16" t="str">
        <f>IF(O43=D41,"X",IF(OR(O43=D42,O43=D44,O43=D46,O43=D48,O43=D50,O43=D52,O43=D54,O43=D56),"□","〇"))</f>
        <v>X</v>
      </c>
      <c r="S53" s="17" t="str">
        <f>IF(O43=D41,"X",IF(OR(O43=D42,O43=D43,O43=D46,O43=D47,O43=D50,O43=D51,O43=D54,O43=D55),"有","無"))</f>
        <v>X</v>
      </c>
      <c r="T53" s="18"/>
      <c r="U53" s="16" t="str">
        <f>IF(P43=D41,"X",IF(OR(P43=D42,P43=D44,P43=D46,P43=D48,P43=D50,P43=D52,P43=D54,P43=D56),"□","〇"))</f>
        <v>X</v>
      </c>
      <c r="V53" s="17" t="str">
        <f>IF(P43=D41,"X",IF(OR(P43=D42,P43=D43,P43=D46,P43=D47,P43=D50,P43=D51,P43=D54,P43=D55),"有","無"))</f>
        <v>X</v>
      </c>
      <c r="W53" s="18"/>
      <c r="X53" s="16" t="str">
        <f>IF(Q43=D41,"X",IF(OR(Q43=D42,Q43=D44,Q43=D46,Q43=D48,Q43=D50,Q43=D52,Q43=D54,Q43=D56),"□","〇"))</f>
        <v>X</v>
      </c>
      <c r="Y53" s="17" t="str">
        <f>IF(Q43=D41,"X",IF(OR(Q43=D42,Q43=D43,Q43=D46,Q43=D47,Q43=D50,Q43=D51,Q43=D54,Q43=D55),"有","無"))</f>
        <v>X</v>
      </c>
      <c r="Z53" s="14"/>
    </row>
    <row r="54" spans="3:26" ht="13.15" thickBot="1" x14ac:dyDescent="0.3">
      <c r="C54" s="13">
        <f t="shared" si="1"/>
        <v>0</v>
      </c>
      <c r="D54" s="39" t="s">
        <v>46</v>
      </c>
      <c r="E54" s="30" t="s">
        <v>7</v>
      </c>
      <c r="F54" s="30"/>
      <c r="G54" s="30" t="s">
        <v>7</v>
      </c>
      <c r="H54" s="30"/>
      <c r="I54" s="30"/>
      <c r="J54" s="30" t="s">
        <v>7</v>
      </c>
      <c r="K54" s="30"/>
      <c r="L54" s="30" t="s">
        <v>7</v>
      </c>
      <c r="M54" s="5"/>
      <c r="N54" s="14"/>
      <c r="O54" s="19" t="str">
        <f>IF(N43=D41,"X",IF(OR(N43=D42,N43=D43,N43=D44,N43=D45,N43=D50,N43=D51,N43=D52,N43=D53),1,2))</f>
        <v>X</v>
      </c>
      <c r="P54" s="20" t="str">
        <f>IF(N43=D41,"X",IF(OR(N43=D42,N43=D43,N43=D44,N43=D45,N43=D46,N43=D47,N43=D48,N43=D49),"白","茶"))</f>
        <v>X</v>
      </c>
      <c r="Q54" s="18"/>
      <c r="R54" s="19" t="str">
        <f>IF(O43=D41,"X",IF(OR(O43=D42,O43=D43,O43=D44,O43=D45,O43=D50,O43=D51,O43=D52,O43=D53),1,2))</f>
        <v>X</v>
      </c>
      <c r="S54" s="20" t="str">
        <f>IF(O43=D41,"X",IF(OR(O43=D42,O43=D43,O43=D44,O43=D45,O43=D46,O43=D47,O43=D48,O43=D49),"白","茶"))</f>
        <v>X</v>
      </c>
      <c r="T54" s="18"/>
      <c r="U54" s="19" t="str">
        <f>IF(P43=D41,"X",IF(OR(P43=D42,P43=D43,P43=D44,P43=D45,P43=D50,P43=D51,P43=D52,P43=D53),1,2))</f>
        <v>X</v>
      </c>
      <c r="V54" s="20" t="str">
        <f>IF(P43=D41,"X",IF(OR(P43=D42,P43=D43,P43=D44,P43=D45,P43=D46,P43=D47,P43=D48,P43=D49),"白","茶"))</f>
        <v>X</v>
      </c>
      <c r="W54" s="18"/>
      <c r="X54" s="19" t="str">
        <f>IF(Q43=D41,"X",IF(OR(Q43=D42,Q43=D43,Q43=D44,Q43=D45,Q43=D50,Q43=D51,Q43=D52,Q43=D53),1,2))</f>
        <v>X</v>
      </c>
      <c r="Y54" s="20" t="str">
        <f>IF(Q43=D41,"X",IF(OR(Q43=D42,Q43=D43,Q43=D44,Q43=D45,Q43=D46,Q43=D47,Q43=D48,Q43=D49),"白","茶"))</f>
        <v>X</v>
      </c>
      <c r="Z54" s="14"/>
    </row>
    <row r="55" spans="3:26" ht="13.15" thickBot="1" x14ac:dyDescent="0.3">
      <c r="C55" s="13">
        <f t="shared" si="1"/>
        <v>0</v>
      </c>
      <c r="D55" s="39" t="s">
        <v>47</v>
      </c>
      <c r="E55" s="30"/>
      <c r="F55" s="30" t="s">
        <v>7</v>
      </c>
      <c r="G55" s="30" t="s">
        <v>7</v>
      </c>
      <c r="H55" s="30"/>
      <c r="I55" s="30"/>
      <c r="J55" s="30" t="s">
        <v>7</v>
      </c>
      <c r="K55" s="30"/>
      <c r="L55" s="30" t="s">
        <v>7</v>
      </c>
      <c r="M55" s="5"/>
      <c r="N55" s="14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4"/>
    </row>
    <row r="56" spans="3:26" x14ac:dyDescent="0.25">
      <c r="C56" s="13">
        <f t="shared" si="1"/>
        <v>0</v>
      </c>
      <c r="D56" s="39" t="s">
        <v>48</v>
      </c>
      <c r="E56" s="30" t="s">
        <v>7</v>
      </c>
      <c r="F56" s="30"/>
      <c r="G56" s="30"/>
      <c r="H56" s="30" t="s">
        <v>7</v>
      </c>
      <c r="I56" s="30"/>
      <c r="J56" s="30" t="s">
        <v>7</v>
      </c>
      <c r="K56" s="30"/>
      <c r="L56" s="30" t="s">
        <v>7</v>
      </c>
      <c r="M56" s="5"/>
      <c r="N56" s="14"/>
      <c r="O56" s="16" t="str">
        <f>IF(N44=D41,"X",IF(OR(N44=D42,N44=D44,N44=D46,N44=D48,N44=D50,N44=D52,N44=D54,N44=D56),"□","〇"))</f>
        <v>X</v>
      </c>
      <c r="P56" s="17" t="str">
        <f>IF(N44=D41,"X",IF(OR(N44=D42,N44=D43,N44=D46,N44=D47,N44=D50,N44=D51,N44=D54,N44=D55),"有","無"))</f>
        <v>X</v>
      </c>
      <c r="Q56" s="18"/>
      <c r="R56" s="16" t="str">
        <f>IF(O44=D41,"X",IF(OR(O44=D42,O44=D44,O44=D46,O44=D48,O44=D50,O44=D52,O44=D54,O44=D56),"□","〇"))</f>
        <v>X</v>
      </c>
      <c r="S56" s="17" t="str">
        <f>IF(O44=D41,"X",IF(OR(O44=D42,O44=D43,O44=D46,O44=D47,O44=D50,O44=D51,O44=D54,O44=D55),"有","無"))</f>
        <v>X</v>
      </c>
      <c r="T56" s="18"/>
      <c r="U56" s="16" t="str">
        <f>IF(P44=D41,"X",IF(OR(P44=D42,P44=D44,P44=D46,P44=D48,P44=D50,P44=D52,P44=D54,P44=D56),"□","〇"))</f>
        <v>X</v>
      </c>
      <c r="V56" s="17" t="str">
        <f>IF(P44=D41,"X",IF(OR(P44=D42,P44=D43,P44=D46,P44=D47,P44=D50,P44=D51,P44=D54,P44=D55),"有","無"))</f>
        <v>X</v>
      </c>
      <c r="W56" s="18"/>
      <c r="X56" s="16" t="str">
        <f>IF(Q44=D41,"X",IF(OR(Q44=D42,Q44=D44,Q44=D46,Q44=D48,Q44=D50,Q44=D52,Q44=D54,Q44=D56),"□","〇"))</f>
        <v>X</v>
      </c>
      <c r="Y56" s="17" t="str">
        <f>IF(Q44=D41,"X",IF(OR(Q44=D42,Q44=D43,Q44=D46,Q44=D47,Q44=D50,Q44=D51,Q44=D54,Q44=D55),"有","無"))</f>
        <v>X</v>
      </c>
      <c r="Z56" s="14"/>
    </row>
    <row r="57" spans="3:26" ht="13.15" thickBot="1" x14ac:dyDescent="0.3">
      <c r="C57" s="13">
        <f t="shared" si="1"/>
        <v>0</v>
      </c>
      <c r="D57" s="39" t="s">
        <v>49</v>
      </c>
      <c r="E57" s="30"/>
      <c r="F57" s="30" t="s">
        <v>7</v>
      </c>
      <c r="G57" s="30"/>
      <c r="H57" s="30" t="s">
        <v>7</v>
      </c>
      <c r="I57" s="30"/>
      <c r="J57" s="30" t="s">
        <v>7</v>
      </c>
      <c r="K57" s="30"/>
      <c r="L57" s="30" t="s">
        <v>7</v>
      </c>
      <c r="M57" s="5"/>
      <c r="N57" s="14"/>
      <c r="O57" s="19" t="str">
        <f>IF(N44=D41,"X",IF(OR(N44=D42,N44=D43,N44=D44,N44=D45,N44=D50,N44=D51,N44=D52,N44=D53),1,2))</f>
        <v>X</v>
      </c>
      <c r="P57" s="20" t="str">
        <f>IF(N44=D41,"X",IF(OR(N44=D42,N44=D43,N44=D44,N44=D45,N44=D46,N44=D47,N44=D48,N44=D49),"白","茶"))</f>
        <v>X</v>
      </c>
      <c r="Q57" s="18"/>
      <c r="R57" s="19" t="str">
        <f>IF(O44=D41,"X",IF(OR(O44=D42,O44=D43,O44=D44,O44=D45,O44=D50,O44=D51,O44=D52,O44=D53),1,2))</f>
        <v>X</v>
      </c>
      <c r="S57" s="20" t="str">
        <f>IF(O44=D41,"X",IF(OR(O44=D42,O44=D43,O44=D44,O44=D45,O44=D46,O44=D47,O44=D48,O44=D49),"白","茶"))</f>
        <v>X</v>
      </c>
      <c r="T57" s="18"/>
      <c r="U57" s="19" t="str">
        <f>IF(P44=D41,"X",IF(OR(P44=D42,P44=D43,P44=D44,P44=D45,P44=D50,P44=D51,P44=D52,P44=D53),1,2))</f>
        <v>X</v>
      </c>
      <c r="V57" s="20" t="str">
        <f>IF(P44=D41,"X",IF(OR(P44=D42,P44=D43,P44=D44,P44=D45,P44=D46,P44=D47,P44=D48,P44=D49),"白","茶"))</f>
        <v>X</v>
      </c>
      <c r="W57" s="18"/>
      <c r="X57" s="19" t="str">
        <f>IF(Q44=D41,"X",IF(OR(Q44=D42,Q44=D43,Q44=D44,Q44=D45,Q44=D50,Q44=D51,Q44=D52,Q44=D53),1,2))</f>
        <v>X</v>
      </c>
      <c r="Y57" s="20" t="str">
        <f>IF(Q44=D41,"X",IF(OR(Q44=D42,Q44=D43,Q44=D44,Q44=D45,Q44=D46,Q44=D47,Q44=D48,Q44=D49),"白","茶"))</f>
        <v>X</v>
      </c>
      <c r="Z57" s="14"/>
    </row>
    <row r="58" spans="3:26" x14ac:dyDescent="0.25">
      <c r="M58" s="5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3:26" x14ac:dyDescent="0.25">
      <c r="M59" s="5"/>
      <c r="N59" s="5"/>
      <c r="O59" s="5"/>
      <c r="P59" s="5"/>
      <c r="U59" s="5"/>
      <c r="V59" s="5"/>
    </row>
  </sheetData>
  <phoneticPr fontId="1"/>
  <conditionalFormatting sqref="O47">
    <cfRule type="expression" dxfId="99" priority="34">
      <formula>"1=IF(($J$24=3),1,0)"</formula>
    </cfRule>
  </conditionalFormatting>
  <conditionalFormatting sqref="X23:AH26">
    <cfRule type="cellIs" dxfId="98" priority="33" operator="equal">
      <formula>3</formula>
    </cfRule>
  </conditionalFormatting>
  <conditionalFormatting sqref="Q11:T21">
    <cfRule type="cellIs" dxfId="97" priority="32" operator="equal">
      <formula>3</formula>
    </cfRule>
  </conditionalFormatting>
  <conditionalFormatting sqref="AK6:AL9">
    <cfRule type="cellIs" dxfId="96" priority="31" operator="equal">
      <formula>3</formula>
    </cfRule>
  </conditionalFormatting>
  <conditionalFormatting sqref="AK22:AN24">
    <cfRule type="cellIs" dxfId="95" priority="30" operator="equal">
      <formula>3</formula>
    </cfRule>
  </conditionalFormatting>
  <conditionalFormatting sqref="C4">
    <cfRule type="cellIs" dxfId="94" priority="29" operator="equal">
      <formula>3</formula>
    </cfRule>
  </conditionalFormatting>
  <conditionalFormatting sqref="S42:Z42">
    <cfRule type="cellIs" dxfId="93" priority="28" operator="greaterThan">
      <formula>0.5</formula>
    </cfRule>
  </conditionalFormatting>
  <conditionalFormatting sqref="E42:L57">
    <cfRule type="cellIs" dxfId="92" priority="27" operator="equal">
      <formula>0</formula>
    </cfRule>
  </conditionalFormatting>
  <conditionalFormatting sqref="N46:Z58 N41:Q44">
    <cfRule type="cellIs" dxfId="91" priority="26" operator="equal">
      <formula>"X"</formula>
    </cfRule>
  </conditionalFormatting>
  <conditionalFormatting sqref="P48 S48 V48 Y48 Y51 V51 S51 P51 P54 S54 V54 Y54 Y57 V57 S57 P57">
    <cfRule type="cellIs" dxfId="90" priority="25" operator="equal">
      <formula>"茶"</formula>
    </cfRule>
  </conditionalFormatting>
  <conditionalFormatting sqref="P47 S47 V47 Y47 Y50 V50 S50 P50 P53 P56 S53 S56 V53 V56 Y53 Y56">
    <cfRule type="cellIs" dxfId="89" priority="23" operator="equal">
      <formula>"無"</formula>
    </cfRule>
    <cfRule type="cellIs" dxfId="88" priority="24" operator="equal">
      <formula>"有"</formula>
    </cfRule>
  </conditionalFormatting>
  <conditionalFormatting sqref="X48 U48 R48 O48 X51 U51 R51 O51 O54 R54 U54 X54 X57 U57 R57 O57">
    <cfRule type="cellIs" dxfId="87" priority="21" operator="equal">
      <formula>2</formula>
    </cfRule>
    <cfRule type="cellIs" dxfId="86" priority="22" operator="equal">
      <formula>1</formula>
    </cfRule>
  </conditionalFormatting>
  <conditionalFormatting sqref="X56 X53 X50 X47 U47 U50 U53 U56 R56 R50 R47 O47 O50 O53 O56">
    <cfRule type="cellIs" dxfId="85" priority="20" operator="equal">
      <formula>"□"</formula>
    </cfRule>
  </conditionalFormatting>
  <conditionalFormatting sqref="X56 X53 X50 X47 U47 U50 U53 U56 R56 R50 R47 O47 O50 O53 O56 R53">
    <cfRule type="cellIs" dxfId="84" priority="19" operator="equal">
      <formula>"〇"</formula>
    </cfRule>
  </conditionalFormatting>
  <conditionalFormatting sqref="D42:L42">
    <cfRule type="expression" dxfId="83" priority="18">
      <formula>$C$42&gt;0</formula>
    </cfRule>
  </conditionalFormatting>
  <conditionalFormatting sqref="D43:L43">
    <cfRule type="expression" dxfId="82" priority="17">
      <formula>$C$43&gt;0</formula>
    </cfRule>
  </conditionalFormatting>
  <conditionalFormatting sqref="D44:L44">
    <cfRule type="expression" dxfId="81" priority="16">
      <formula>$C$44&gt;0</formula>
    </cfRule>
  </conditionalFormatting>
  <conditionalFormatting sqref="D45:L45">
    <cfRule type="expression" dxfId="80" priority="15">
      <formula>$C$45&gt;0</formula>
    </cfRule>
  </conditionalFormatting>
  <conditionalFormatting sqref="D46:L46">
    <cfRule type="expression" dxfId="79" priority="14">
      <formula>$C$46&gt;0</formula>
    </cfRule>
  </conditionalFormatting>
  <conditionalFormatting sqref="D47:L47">
    <cfRule type="expression" dxfId="78" priority="13">
      <formula>$C$47&gt;0</formula>
    </cfRule>
  </conditionalFormatting>
  <conditionalFormatting sqref="D48:L48">
    <cfRule type="expression" dxfId="77" priority="12">
      <formula>$C$48&gt;0</formula>
    </cfRule>
  </conditionalFormatting>
  <conditionalFormatting sqref="D49:L49">
    <cfRule type="expression" dxfId="76" priority="11">
      <formula>$C$49&gt;0</formula>
    </cfRule>
  </conditionalFormatting>
  <conditionalFormatting sqref="D50:L50">
    <cfRule type="expression" dxfId="75" priority="10">
      <formula>$C$50&gt;0</formula>
    </cfRule>
  </conditionalFormatting>
  <conditionalFormatting sqref="D51:L51">
    <cfRule type="expression" dxfId="74" priority="9">
      <formula>$C$51&gt;0</formula>
    </cfRule>
  </conditionalFormatting>
  <conditionalFormatting sqref="D52:L52">
    <cfRule type="expression" dxfId="73" priority="8">
      <formula>$C$52&gt;0</formula>
    </cfRule>
  </conditionalFormatting>
  <conditionalFormatting sqref="D53:L53">
    <cfRule type="expression" dxfId="72" priority="7">
      <formula>$C$53&gt;0</formula>
    </cfRule>
  </conditionalFormatting>
  <conditionalFormatting sqref="D54:L54">
    <cfRule type="expression" dxfId="71" priority="6">
      <formula>$C$54&gt;0</formula>
    </cfRule>
  </conditionalFormatting>
  <conditionalFormatting sqref="D55:L55">
    <cfRule type="expression" dxfId="70" priority="5">
      <formula>$C$55&gt;0</formula>
    </cfRule>
  </conditionalFormatting>
  <conditionalFormatting sqref="D56:L56">
    <cfRule type="expression" dxfId="69" priority="4">
      <formula>$C$56&gt;0</formula>
    </cfRule>
  </conditionalFormatting>
  <conditionalFormatting sqref="D57:L57">
    <cfRule type="expression" dxfId="68" priority="3">
      <formula>$C$57&gt;0</formula>
    </cfRule>
  </conditionalFormatting>
  <conditionalFormatting sqref="E7:L16">
    <cfRule type="cellIs" dxfId="67" priority="2" operator="equal">
      <formula>3</formula>
    </cfRule>
  </conditionalFormatting>
  <conditionalFormatting sqref="N41:Q44">
    <cfRule type="cellIs" dxfId="66" priority="1" operator="between">
      <formula>9</formula>
      <formula>16</formula>
    </cfRule>
  </conditionalFormatting>
  <dataValidations count="1">
    <dataValidation type="list" allowBlank="1" sqref="N41:Q44">
      <formula1>$D$41:$D$57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"/>
  <sheetViews>
    <sheetView topLeftCell="D1" zoomScale="85" zoomScaleNormal="85" workbookViewId="0">
      <selection activeCell="N41" sqref="N41:Q44"/>
    </sheetView>
  </sheetViews>
  <sheetFormatPr defaultRowHeight="12.75" x14ac:dyDescent="0.25"/>
  <cols>
    <col min="1" max="1" width="9.06640625" style="1" customWidth="1"/>
    <col min="2" max="12" width="6.19921875" style="1" customWidth="1"/>
    <col min="13" max="16" width="6.19921875" style="1" hidden="1" customWidth="1"/>
    <col min="17" max="20" width="4.265625" style="3" hidden="1" customWidth="1"/>
    <col min="21" max="22" width="6.19921875" style="1" hidden="1" customWidth="1"/>
    <col min="23" max="35" width="4.265625" style="1" customWidth="1"/>
    <col min="36" max="40" width="4.265625" style="1" hidden="1" customWidth="1"/>
    <col min="41" max="41" width="4.6640625" style="1" hidden="1" customWidth="1"/>
    <col min="42" max="42" width="9.06640625" style="1" hidden="1" customWidth="1"/>
    <col min="43" max="43" width="9.06640625" style="1" customWidth="1"/>
    <col min="44" max="16384" width="9.06640625" style="1"/>
  </cols>
  <sheetData>
    <row r="1" spans="1:38" s="5" customFormat="1" x14ac:dyDescent="0.25"/>
    <row r="2" spans="1:38" s="5" customFormat="1" ht="13.15" thickBot="1" x14ac:dyDescent="0.3"/>
    <row r="3" spans="1:38" s="5" customFormat="1" ht="13.15" thickBot="1" x14ac:dyDescent="0.3">
      <c r="A3" s="6"/>
      <c r="B3" s="6"/>
      <c r="C3" s="7" t="s">
        <v>6</v>
      </c>
      <c r="D3" s="6"/>
      <c r="E3" s="8" t="s">
        <v>2</v>
      </c>
      <c r="F3" s="9" t="s">
        <v>1</v>
      </c>
      <c r="G3" s="8" t="s">
        <v>3</v>
      </c>
      <c r="H3" s="9" t="s">
        <v>4</v>
      </c>
      <c r="I3" s="8">
        <v>1</v>
      </c>
      <c r="J3" s="9">
        <v>2</v>
      </c>
      <c r="K3" s="8" t="s">
        <v>0</v>
      </c>
      <c r="L3" s="9" t="s">
        <v>5</v>
      </c>
    </row>
    <row r="4" spans="1:38" s="5" customFormat="1" ht="13.15" thickBot="1" x14ac:dyDescent="0.3">
      <c r="C4" s="10">
        <v>3</v>
      </c>
      <c r="E4" s="11">
        <f>COUNTIF(E7:E16,$C$4)</f>
        <v>0</v>
      </c>
      <c r="F4" s="11">
        <f t="shared" ref="F4:L4" si="0">COUNTIF(F7:F16,$C$4)</f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>COUNTIF(K7:K16,$C$4)</f>
        <v>0</v>
      </c>
      <c r="L4" s="11">
        <f t="shared" si="0"/>
        <v>0</v>
      </c>
    </row>
    <row r="5" spans="1:38" s="5" customForma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U5" s="6"/>
      <c r="V5" s="6"/>
      <c r="AJ5" s="5" t="s">
        <v>26</v>
      </c>
      <c r="AK5" s="5">
        <f>SUM(AG30,AD30,AA30,X30)</f>
        <v>4</v>
      </c>
    </row>
    <row r="6" spans="1:38" s="5" customFormat="1" x14ac:dyDescent="0.25">
      <c r="M6" s="6" t="s">
        <v>27</v>
      </c>
      <c r="AI6" s="41" t="s">
        <v>2</v>
      </c>
      <c r="AJ6" s="12" t="s">
        <v>3</v>
      </c>
      <c r="AK6" s="13">
        <f t="shared" ref="AK6:AL9" si="1">SUM(X31,AA31,AD31,AG31)</f>
        <v>0</v>
      </c>
      <c r="AL6" s="13">
        <f t="shared" si="1"/>
        <v>0</v>
      </c>
    </row>
    <row r="7" spans="1:38" s="5" customFormat="1" x14ac:dyDescent="0.25">
      <c r="D7" s="40" t="s">
        <v>15</v>
      </c>
      <c r="E7" s="6">
        <f>IF(M7=0,"X",Q11)</f>
        <v>0</v>
      </c>
      <c r="F7" s="6">
        <f>IF(M7=0,"X",Q12)</f>
        <v>0</v>
      </c>
      <c r="G7" s="6">
        <f>IF(M7=0,"X",R11)</f>
        <v>0</v>
      </c>
      <c r="H7" s="6">
        <f>IF(M7=0,"X",R12)</f>
        <v>0</v>
      </c>
      <c r="I7" s="6">
        <f>IF(M7=0,"X",S11)</f>
        <v>0</v>
      </c>
      <c r="J7" s="6">
        <f>IF(M7=0,"X",S12)</f>
        <v>0</v>
      </c>
      <c r="K7" s="6">
        <f>IF(M7=0,"X",T11)</f>
        <v>0</v>
      </c>
      <c r="L7" s="6">
        <f>IF(M7=0,"X",T12)</f>
        <v>0</v>
      </c>
      <c r="M7" s="6">
        <f>U11</f>
        <v>4</v>
      </c>
      <c r="AI7" s="41" t="s">
        <v>1</v>
      </c>
      <c r="AJ7" s="12" t="s">
        <v>4</v>
      </c>
      <c r="AK7" s="13">
        <f t="shared" si="1"/>
        <v>0</v>
      </c>
      <c r="AL7" s="13">
        <f t="shared" si="1"/>
        <v>0</v>
      </c>
    </row>
    <row r="8" spans="1:38" s="5" customFormat="1" x14ac:dyDescent="0.25">
      <c r="D8" s="40" t="s">
        <v>16</v>
      </c>
      <c r="E8" s="6">
        <f>IF(M8=0,"X",Q14)</f>
        <v>0</v>
      </c>
      <c r="F8" s="6">
        <f>IF(M8=0,"X",Q15)</f>
        <v>0</v>
      </c>
      <c r="G8" s="6">
        <f>IF(M8=0,"X",R14)</f>
        <v>0</v>
      </c>
      <c r="H8" s="6">
        <f>IF(M8=0,"X",R15)</f>
        <v>0</v>
      </c>
      <c r="I8" s="6">
        <f>IF(M8=0,"X",S14)</f>
        <v>0</v>
      </c>
      <c r="J8" s="6">
        <f>IF(M8=0,"X",S15)</f>
        <v>0</v>
      </c>
      <c r="K8" s="6">
        <f>IF(M8=0,"X",T14)</f>
        <v>0</v>
      </c>
      <c r="L8" s="6">
        <f>IF(M8=0,"X",T15)</f>
        <v>0</v>
      </c>
      <c r="M8" s="6">
        <f>U14</f>
        <v>4</v>
      </c>
      <c r="N8" s="12"/>
      <c r="O8" s="12"/>
      <c r="P8" s="12"/>
      <c r="Q8" s="12" t="s">
        <v>2</v>
      </c>
      <c r="R8" s="12" t="s">
        <v>3</v>
      </c>
      <c r="S8" s="12">
        <v>1</v>
      </c>
      <c r="T8" s="12" t="s">
        <v>0</v>
      </c>
      <c r="U8" s="12"/>
      <c r="V8" s="12"/>
      <c r="AI8" s="41">
        <v>1</v>
      </c>
      <c r="AJ8" s="12" t="s">
        <v>0</v>
      </c>
      <c r="AK8" s="13">
        <f t="shared" si="1"/>
        <v>0</v>
      </c>
      <c r="AL8" s="13">
        <f t="shared" si="1"/>
        <v>0</v>
      </c>
    </row>
    <row r="9" spans="1:38" s="5" customFormat="1" x14ac:dyDescent="0.25">
      <c r="D9" s="40" t="s">
        <v>17</v>
      </c>
      <c r="E9" s="6">
        <f>IF(M9=0,"X",Q17)</f>
        <v>0</v>
      </c>
      <c r="F9" s="6">
        <f>IF(M9=0,"X",Q18)</f>
        <v>0</v>
      </c>
      <c r="G9" s="6">
        <f>IF(M9=0,"X",R17)</f>
        <v>0</v>
      </c>
      <c r="H9" s="6">
        <f>IF(M9=0,"X",R18)</f>
        <v>0</v>
      </c>
      <c r="I9" s="6">
        <f>IF(M9=0,"X",S17)</f>
        <v>0</v>
      </c>
      <c r="J9" s="6">
        <f>IF(M9=0,"X",S18)</f>
        <v>0</v>
      </c>
      <c r="K9" s="6">
        <f>IF(M9=0,"X",T17)</f>
        <v>0</v>
      </c>
      <c r="L9" s="6">
        <f>IF(M9=0,"X",T18)</f>
        <v>0</v>
      </c>
      <c r="M9" s="6">
        <f>U17</f>
        <v>4</v>
      </c>
      <c r="N9" s="12"/>
      <c r="O9" s="12"/>
      <c r="P9" s="12"/>
      <c r="Q9" s="12" t="s">
        <v>1</v>
      </c>
      <c r="R9" s="12" t="s">
        <v>4</v>
      </c>
      <c r="S9" s="12">
        <v>2</v>
      </c>
      <c r="T9" s="12" t="s">
        <v>5</v>
      </c>
      <c r="U9" s="12" t="s">
        <v>25</v>
      </c>
      <c r="V9" s="12"/>
      <c r="AI9" s="41">
        <v>2</v>
      </c>
      <c r="AJ9" s="12" t="s">
        <v>5</v>
      </c>
      <c r="AK9" s="13">
        <f t="shared" si="1"/>
        <v>0</v>
      </c>
      <c r="AL9" s="13">
        <f t="shared" si="1"/>
        <v>0</v>
      </c>
    </row>
    <row r="10" spans="1:38" s="5" customFormat="1" ht="13.15" thickBot="1" x14ac:dyDescent="0.3">
      <c r="D10" s="40" t="s">
        <v>18</v>
      </c>
      <c r="E10" s="6">
        <f>IF(M10=0,"X",Q20)</f>
        <v>0</v>
      </c>
      <c r="F10" s="6">
        <f>IF(M10=0,"X",Q21)</f>
        <v>0</v>
      </c>
      <c r="G10" s="6">
        <f>IF(M10=0,"X",R20)</f>
        <v>0</v>
      </c>
      <c r="H10" s="6">
        <f>IF(M10=0,"X",R21)</f>
        <v>0</v>
      </c>
      <c r="I10" s="6">
        <f>IF(M10=0,"X",S20)</f>
        <v>0</v>
      </c>
      <c r="J10" s="6">
        <f>IF(M10=0,"X",S21)</f>
        <v>0</v>
      </c>
      <c r="K10" s="6">
        <f>IF(M10=0,"X",T20)</f>
        <v>0</v>
      </c>
      <c r="L10" s="6">
        <f>IF(M10=0,"X",T21)</f>
        <v>0</v>
      </c>
      <c r="M10" s="6">
        <f>U20</f>
        <v>4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</row>
    <row r="11" spans="1:38" s="5" customFormat="1" x14ac:dyDescent="0.25">
      <c r="D11" s="40" t="s">
        <v>19</v>
      </c>
      <c r="E11" s="6">
        <f>IF(M11=0,"X",X25)</f>
        <v>0</v>
      </c>
      <c r="F11" s="6">
        <f>IF(M11=0,"X",X26)</f>
        <v>0</v>
      </c>
      <c r="G11" s="6">
        <f>IF(M11=0,"X",Y25)</f>
        <v>0</v>
      </c>
      <c r="H11" s="6">
        <f>IF(M11=0,"X",Y26)</f>
        <v>0</v>
      </c>
      <c r="I11" s="6">
        <f>IF(M11=0,"X",X27)</f>
        <v>0</v>
      </c>
      <c r="J11" s="6">
        <f>IF(M11=0,"X",X28)</f>
        <v>0</v>
      </c>
      <c r="K11" s="6">
        <f>IF(M11=0,"X",Y27)</f>
        <v>0</v>
      </c>
      <c r="L11" s="6">
        <f>IF(M11=0,"X",Y28)</f>
        <v>0</v>
      </c>
      <c r="M11" s="6">
        <f>X24</f>
        <v>4</v>
      </c>
      <c r="Q11" s="15">
        <f>COUNTIF(X11:AH11,$Q$8)</f>
        <v>0</v>
      </c>
      <c r="R11" s="15">
        <f>COUNTIF(X11:AH11,$R$8)</f>
        <v>0</v>
      </c>
      <c r="S11" s="15">
        <f>COUNTIF(X12:AH12,S8)</f>
        <v>0</v>
      </c>
      <c r="T11" s="15">
        <f>COUNTIF(X12:AH12,T8)</f>
        <v>0</v>
      </c>
      <c r="U11" s="5">
        <f>COUNTIF(X11:AH12,$D$41)/4</f>
        <v>4</v>
      </c>
      <c r="W11" s="14"/>
      <c r="X11" s="16" t="str">
        <f>IF(W42=D41,"X",IF(OR(W42=D42,W42=D44,W42=D46,W42=D48,W42=D50,W42=D52,W42=D54,W42=D56),"□","〇"))</f>
        <v>X</v>
      </c>
      <c r="Y11" s="17" t="str">
        <f>IF(W42=D41,"X",IF(OR(W42=D42,W42=D43,W42=D46,W42=D47,W42=D50,W42=D51,W42=D54,W42=D55),"有","無"))</f>
        <v>X</v>
      </c>
      <c r="Z11" s="18"/>
      <c r="AA11" s="16" t="str">
        <f>IF(X42=D41,"X",IF(OR(X42=D42,X42=D44,X42=D46,X42=D48,X42=D50,X42=D52,X42=D54,X42=D56),"□","〇"))</f>
        <v>X</v>
      </c>
      <c r="AB11" s="17" t="str">
        <f>IF(X42=D41,"X",IF(OR(X42=D42,X42=D43,X42=D46,X42=D47,X42=D50,X42=D51,X42=D54,X42=D55),"有","無"))</f>
        <v>X</v>
      </c>
      <c r="AC11" s="18"/>
      <c r="AD11" s="16" t="str">
        <f>IF(Y42=D41,"X",IF(OR(Y42=D42,Y42=D44,Y42=D46,Y42=D48,Y42=D50,Y42=D52,Y42=D54,Y42=D56),"□","〇"))</f>
        <v>X</v>
      </c>
      <c r="AE11" s="17" t="str">
        <f>IF(Y42=D41,"X",IF(OR(Y42=D42,Y42=D43,Y42=D46,Y42=D47,Y42=D50,Y42=D51,Y42=D54,Y42=D55),"有","無"))</f>
        <v>X</v>
      </c>
      <c r="AF11" s="18"/>
      <c r="AG11" s="16" t="str">
        <f>IF(Z42=D41,"X",IF(OR(Z42=D42,Z42=D44,Z42=D46,Z42=D48,Z42=D50,Z42=D52,Z42=D54,Z42=D56),"□","〇"))</f>
        <v>X</v>
      </c>
      <c r="AH11" s="17" t="str">
        <f>IF(Z42=D41,"X",IF(OR(Z42=D42,Z42=D43,Z42=D46,Z42=D47,Z42=D50,Z42=D51,Z42=D54,Z42=D55),"有","無"))</f>
        <v>X</v>
      </c>
      <c r="AI11" s="14"/>
    </row>
    <row r="12" spans="1:38" s="5" customFormat="1" ht="13.15" thickBot="1" x14ac:dyDescent="0.3">
      <c r="D12" s="40" t="s">
        <v>20</v>
      </c>
      <c r="E12" s="6">
        <f>IF(M12=0,"X",AA25)</f>
        <v>0</v>
      </c>
      <c r="F12" s="6">
        <f>IF(M12=0,"X",AA26)</f>
        <v>0</v>
      </c>
      <c r="G12" s="6">
        <f>IF(M12=0,"X",AB25)</f>
        <v>0</v>
      </c>
      <c r="H12" s="6">
        <f>IF(M12=0,"X",AB25)</f>
        <v>0</v>
      </c>
      <c r="I12" s="6">
        <f>IF(M12=0,"X",AA27)</f>
        <v>0</v>
      </c>
      <c r="J12" s="6">
        <f>IF(M12=0,"X",AA28)</f>
        <v>0</v>
      </c>
      <c r="K12" s="6">
        <f>IF(M12=0,"X",AB27)</f>
        <v>0</v>
      </c>
      <c r="L12" s="6">
        <f>IF(M12=0,"X",AB28)</f>
        <v>0</v>
      </c>
      <c r="M12" s="6">
        <f>AA24</f>
        <v>4</v>
      </c>
      <c r="Q12" s="15">
        <f>COUNTIF(X11:AH11,$Q$9)</f>
        <v>0</v>
      </c>
      <c r="R12" s="15">
        <f>COUNTIF(X11:AH11,$R$9)</f>
        <v>0</v>
      </c>
      <c r="S12" s="15">
        <f>COUNTIF(X12:AH12,S9)</f>
        <v>0</v>
      </c>
      <c r="T12" s="15">
        <f>COUNTIF(X12:AH12,T9)</f>
        <v>0</v>
      </c>
      <c r="W12" s="14"/>
      <c r="X12" s="19" t="str">
        <f>IF(W42=D41,"X",IF(OR(W42=D42,W42=D43,W42=D44,W42=D45,W42=D50,W42=D51,W42=D52,W42=D53),1,2))</f>
        <v>X</v>
      </c>
      <c r="Y12" s="20" t="str">
        <f>IF(W42=D41,"X",IF(OR(W42=D42,W42=D43,W42=D44,W42=D45,W42=D46,W42=D47,W42=D48,W42=D49),"白","茶"))</f>
        <v>X</v>
      </c>
      <c r="Z12" s="18"/>
      <c r="AA12" s="19" t="str">
        <f>IF(X42=D41,"X",IF(OR(X42=D42,X42=D43,X42=D44,X42=D45,X42=D50,X42=D51,X42=D52,X42=D53),1,2))</f>
        <v>X</v>
      </c>
      <c r="AB12" s="20" t="str">
        <f>IF(X42=D41,"X",IF(OR(X42=D42,X42=D43,X42=D44,X42=D45,X42=D46,X42=D47,X42=D48,X42=D49),"白","茶"))</f>
        <v>X</v>
      </c>
      <c r="AC12" s="18"/>
      <c r="AD12" s="19" t="str">
        <f>IF(Y42=D41,"X",IF(OR(Y42=D42,Y42=D43,Y42=D44,Y42=D45,Y42=D50,Y42=D51,Y42=D52,Y42=D53),1,2))</f>
        <v>X</v>
      </c>
      <c r="AE12" s="20" t="str">
        <f>IF(Y42=D41,"X",IF(OR(Y42=D42,Y42=D43,Y42=D44,Y42=D45,Y42=D46,Y42=D47,Y42=D48,Y42=D49),"白","茶"))</f>
        <v>X</v>
      </c>
      <c r="AF12" s="18"/>
      <c r="AG12" s="19" t="str">
        <f>IF(Z42=D41,"X",IF(OR(Z42=D42,Z42=D43,Z42=D44,Z42=D45,Z42=D50,Z42=D51,Z42=D52,Z42=D53),1,2))</f>
        <v>X</v>
      </c>
      <c r="AH12" s="20" t="str">
        <f>IF(Z42=D41,"X",IF(OR(Z42=D42,Z42=D43,Z42=D44,Z42=D45,Z42=D46,Z42=D47,Z42=D48,Z42=D49),"白","茶"))</f>
        <v>X</v>
      </c>
      <c r="AI12" s="14"/>
    </row>
    <row r="13" spans="1:38" s="5" customFormat="1" ht="13.15" thickBot="1" x14ac:dyDescent="0.3">
      <c r="D13" s="40" t="s">
        <v>21</v>
      </c>
      <c r="E13" s="6">
        <f>IF(M13=0,"X",AD25)</f>
        <v>0</v>
      </c>
      <c r="F13" s="6">
        <f>IF(M13=0,"X",AD26)</f>
        <v>0</v>
      </c>
      <c r="G13" s="6">
        <f>IF(M13=0,"X",AE25)</f>
        <v>0</v>
      </c>
      <c r="H13" s="6">
        <f>IF(M13=0,"X",AE26)</f>
        <v>0</v>
      </c>
      <c r="I13" s="6">
        <f>IF(M13=0,"X",AD27)</f>
        <v>0</v>
      </c>
      <c r="J13" s="6">
        <f>IF(M13=0,"X",AD28)</f>
        <v>0</v>
      </c>
      <c r="K13" s="6">
        <f>IF(M13=0,"X",AE27)</f>
        <v>0</v>
      </c>
      <c r="L13" s="6">
        <f>IF(M13=0,"X",AE28)</f>
        <v>0</v>
      </c>
      <c r="M13" s="6">
        <f>AD24</f>
        <v>4</v>
      </c>
      <c r="Q13" s="15"/>
      <c r="R13" s="15"/>
      <c r="S13" s="15"/>
      <c r="T13" s="15"/>
      <c r="W13" s="14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4"/>
    </row>
    <row r="14" spans="1:38" s="5" customFormat="1" x14ac:dyDescent="0.25">
      <c r="D14" s="40" t="s">
        <v>22</v>
      </c>
      <c r="E14" s="6">
        <f>IF(M14=0,"X",AG25)</f>
        <v>0</v>
      </c>
      <c r="F14" s="6">
        <f>IF(M14=0,"X",AG26)</f>
        <v>0</v>
      </c>
      <c r="G14" s="6">
        <f>IF(M14=0,"X",AH25)</f>
        <v>0</v>
      </c>
      <c r="H14" s="6">
        <f>IF(M14=0,"X",AH26)</f>
        <v>0</v>
      </c>
      <c r="I14" s="6">
        <f>IF(M14=0,"X",AG27)</f>
        <v>0</v>
      </c>
      <c r="J14" s="6">
        <f>IF(M14=0,"X",AG28)</f>
        <v>0</v>
      </c>
      <c r="K14" s="6">
        <f>IF(M14=0,"X",AH27)</f>
        <v>0</v>
      </c>
      <c r="L14" s="6">
        <f>IF(M14=0,"X",AH28)</f>
        <v>0</v>
      </c>
      <c r="M14" s="6">
        <f>AG24</f>
        <v>4</v>
      </c>
      <c r="Q14" s="15">
        <f>COUNTIF(X14:AH14,$Q$8)</f>
        <v>0</v>
      </c>
      <c r="R14" s="15">
        <f>COUNTIF(X14:AH14,$R$8)</f>
        <v>0</v>
      </c>
      <c r="S14" s="15">
        <f>COUNTIF(X15:AH15,S8)</f>
        <v>0</v>
      </c>
      <c r="T14" s="15">
        <f>COUNTIF(X15:AH15,T8)</f>
        <v>0</v>
      </c>
      <c r="U14" s="5">
        <f>COUNTIF(X14:AH15,$D$41)/4</f>
        <v>4</v>
      </c>
      <c r="W14" s="14"/>
      <c r="X14" s="16" t="str">
        <f>IF(W43=D41,"X",IF(OR(W43=D42,W43=D44,W43=D46,W43=D48,W43=D50,W43=D52,W43=D54,W43=D56),"□","〇"))</f>
        <v>X</v>
      </c>
      <c r="Y14" s="17" t="str">
        <f>IF(W43=D41,"X",IF(OR(W43=D42,W43=D43,W43=D46,W43=D47,W43=D50,W43=D51,W43=D54,W43=D55),"有","無"))</f>
        <v>X</v>
      </c>
      <c r="Z14" s="18"/>
      <c r="AA14" s="16" t="str">
        <f>IF(X43=D41,"X",IF(OR(X43=D42,X43=D44,X43=D46,X43=D48,X43=D50,X43=D52,X43=D54,X43=D56),"□","〇"))</f>
        <v>X</v>
      </c>
      <c r="AB14" s="17" t="str">
        <f>IF(X43=D41,"X",IF(OR(X43=D42,X43=D43,X43=D46,X43=D47,X43=D50,X43=D51,X43=D54,X43=D55),"有","無"))</f>
        <v>X</v>
      </c>
      <c r="AC14" s="18"/>
      <c r="AD14" s="16" t="str">
        <f>IF(Y43=D41,"X",IF(OR(Y43=D42,Y43=D44,Y43=D46,Y43=D48,Y43=D50,Y43=D52,Y43=D54,Y43=D56),"□","〇"))</f>
        <v>X</v>
      </c>
      <c r="AE14" s="17" t="str">
        <f>IF(Y43=D41,"X",IF(OR(Y43=D42,Y43=D43,Y43=D46,Y43=D47,Y43=D50,Y43=D51,Y43=D54,Y43=D55),"有","無"))</f>
        <v>X</v>
      </c>
      <c r="AF14" s="18"/>
      <c r="AG14" s="16" t="str">
        <f>IF(Z43=D41,"X",IF(OR(Z43=D42,Z43=D44,Z43=D46,Z43=D48,Z43=D50,Z43=D52,Z43=D54,Z43=D56),"□","〇"))</f>
        <v>X</v>
      </c>
      <c r="AH14" s="17" t="str">
        <f>IF(Z43=D41,"X",IF(OR(Z43=D42,Z43=D43,Z43=D46,Z43=D47,Z43=D50,Z43=D51,Z43=D54,Z43=D55),"有","無"))</f>
        <v>X</v>
      </c>
      <c r="AI14" s="14"/>
    </row>
    <row r="15" spans="1:38" s="5" customFormat="1" ht="13.15" thickBot="1" x14ac:dyDescent="0.3">
      <c r="D15" s="40" t="s">
        <v>24</v>
      </c>
      <c r="E15" s="6">
        <f>IF(M15=0,"X",AK22)</f>
        <v>0</v>
      </c>
      <c r="F15" s="6">
        <f>IF(M15=0,"X",AK23)</f>
        <v>0</v>
      </c>
      <c r="G15" s="6">
        <f>IF(M15=0,"X",AL22)</f>
        <v>0</v>
      </c>
      <c r="H15" s="6">
        <f>IF(M15=0,"X",AL23)</f>
        <v>0</v>
      </c>
      <c r="I15" s="6">
        <f>IF(M15=0,"X",AM22)</f>
        <v>0</v>
      </c>
      <c r="J15" s="6">
        <f>IF(M15=0,"X",AM23)</f>
        <v>0</v>
      </c>
      <c r="K15" s="6">
        <f>IF(M15=0,"X",AN22)</f>
        <v>0</v>
      </c>
      <c r="L15" s="6">
        <f>IF(M15=0,"X",AN23)</f>
        <v>0</v>
      </c>
      <c r="M15" s="6">
        <f>AO22</f>
        <v>4</v>
      </c>
      <c r="Q15" s="15">
        <f>COUNTIF(X14:AH14,$Q$9)</f>
        <v>0</v>
      </c>
      <c r="R15" s="15">
        <f>COUNTIF(X14:AH14,$R$9)</f>
        <v>0</v>
      </c>
      <c r="S15" s="15">
        <f>COUNTIF(X15:AH15,S9)</f>
        <v>0</v>
      </c>
      <c r="T15" s="15">
        <f>COUNTIF(X15:AH15,T9)</f>
        <v>0</v>
      </c>
      <c r="W15" s="14"/>
      <c r="X15" s="19" t="str">
        <f>IF(W43=D41,"X",IF(OR(W43=D42,W43=D43,W43=D44,W43=D45,W43=D50,W43=D51,W43=D52,W43=D53),1,2))</f>
        <v>X</v>
      </c>
      <c r="Y15" s="20" t="str">
        <f>IF(W43=D41,"X",IF(OR(W43=D42,W43=D43,W43=D44,W43=D45,W43=D46,W43=D47,W43=D48,W43=D49),"白","茶"))</f>
        <v>X</v>
      </c>
      <c r="Z15" s="18"/>
      <c r="AA15" s="19" t="str">
        <f>IF(X43=D41,"X",IF(OR(X43=D42,X43=D43,X43=D44,X43=D45,X43=D50,X43=D51,X43=D52,X43=D53),1,2))</f>
        <v>X</v>
      </c>
      <c r="AB15" s="20" t="str">
        <f>IF(X43=D41,"X",IF(OR(X43=D42,X43=D43,X43=D44,X43=D45,X43=D46,X43=D47,X43=D48,X43=D49),"白","茶"))</f>
        <v>X</v>
      </c>
      <c r="AC15" s="18"/>
      <c r="AD15" s="19" t="str">
        <f>IF(Y43=D41,"X",IF(OR(Y43=D42,Y43=D43,Y43=D44,Y43=D45,Y43=D50,Y43=D51,Y43=D52,Y43=D53),1,2))</f>
        <v>X</v>
      </c>
      <c r="AE15" s="20" t="str">
        <f>IF(Y43=D41,"X",IF(OR(Y43=D42,Y43=D43,Y43=D44,Y43=D45,Y43=D46,Y43=D47,Y43=D48,Y43=D49),"白","茶"))</f>
        <v>X</v>
      </c>
      <c r="AF15" s="18"/>
      <c r="AG15" s="19" t="str">
        <f>IF(Z43=D41,"X",IF(OR(Z43=D42,Z43=D43,Z43=D44,Z43=D45,Z43=D50,Z43=D51,Z43=D52,Z43=D53),1,2))</f>
        <v>X</v>
      </c>
      <c r="AH15" s="20" t="str">
        <f>IF(Z43=D41,"X",IF(OR(Z43=D42,Z43=D43,Z43=D44,Z43=D45,Z43=D46,Z43=D47,Z43=D48,Z43=D49),"白","茶"))</f>
        <v>X</v>
      </c>
      <c r="AI15" s="14"/>
    </row>
    <row r="16" spans="1:38" s="5" customFormat="1" ht="13.15" thickBot="1" x14ac:dyDescent="0.3">
      <c r="D16" s="40" t="s">
        <v>30</v>
      </c>
      <c r="E16" s="6">
        <f>IF(M16=0,"X",AK6)</f>
        <v>0</v>
      </c>
      <c r="F16" s="6">
        <f>IF(M16=0,"X",AK7)</f>
        <v>0</v>
      </c>
      <c r="G16" s="6">
        <f>IF(M16=0,"X",AL6)</f>
        <v>0</v>
      </c>
      <c r="H16" s="6">
        <f>IF(M16=0,"X",AL7)</f>
        <v>0</v>
      </c>
      <c r="I16" s="6">
        <f>IF(M16=0,"X",AK8)</f>
        <v>0</v>
      </c>
      <c r="J16" s="6">
        <f>IF(M16=0,"X",AK9)</f>
        <v>0</v>
      </c>
      <c r="K16" s="6">
        <f>IF(M16=0,"X",AL8)</f>
        <v>0</v>
      </c>
      <c r="L16" s="6">
        <f>IF(M16=0,"X",AL9)</f>
        <v>0</v>
      </c>
      <c r="M16" s="6">
        <f>AK5</f>
        <v>4</v>
      </c>
      <c r="Q16" s="15"/>
      <c r="R16" s="15"/>
      <c r="S16" s="15"/>
      <c r="T16" s="15"/>
      <c r="W16" s="14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4"/>
    </row>
    <row r="17" spans="17:41" s="5" customFormat="1" x14ac:dyDescent="0.25">
      <c r="Q17" s="15">
        <f>COUNTIF(X17:AH17,$Q$8)</f>
        <v>0</v>
      </c>
      <c r="R17" s="15">
        <f>COUNTIF(X17:AH17,$R$8)</f>
        <v>0</v>
      </c>
      <c r="S17" s="15">
        <f>COUNTIF(X18:AH18,S8)</f>
        <v>0</v>
      </c>
      <c r="T17" s="15">
        <f>COUNTIF(X18:AH18,T8)</f>
        <v>0</v>
      </c>
      <c r="U17" s="5">
        <f>COUNTIF(X17:AH18,$D$41)/4</f>
        <v>4</v>
      </c>
      <c r="W17" s="14"/>
      <c r="X17" s="16" t="str">
        <f>IF(W44=D41,"X",IF(OR(W44=D42,W44=D44,W44=D46,W44=D48,W44=D50,W44=D52,W44=D54,W44=D56),"□","〇"))</f>
        <v>X</v>
      </c>
      <c r="Y17" s="17" t="str">
        <f>IF(W44=D41,"X",IF(OR(W44=D42,W44=D43,W44=D46,W44=D47,W44=D50,W44=D51,W44=D54,W44=D55),"有","無"))</f>
        <v>X</v>
      </c>
      <c r="Z17" s="18"/>
      <c r="AA17" s="16" t="str">
        <f>IF(X44=D41,"X",IF(OR(X44=D42,X44=D44,X44=D46,X44=D48,X44=D50,X44=D52,X44=D54,X44=D56),"□","〇"))</f>
        <v>X</v>
      </c>
      <c r="AB17" s="17" t="str">
        <f>IF(X44=D41,"X",IF(OR(X44=D42,X44=D43,X44=D46,X44=D47,X44=D50,X44=D51,X44=D54,X44=D55),"有","無"))</f>
        <v>X</v>
      </c>
      <c r="AC17" s="18"/>
      <c r="AD17" s="16" t="str">
        <f>IF(Y44=D41,"X",IF(OR(Y44=D42,Y44=D44,Y44=D46,Y44=D48,Y44=D50,Y44=D52,Y44=D54,Y44=D56),"□","〇"))</f>
        <v>X</v>
      </c>
      <c r="AE17" s="17" t="str">
        <f>IF(Y44=D41,"X",IF(OR(Y44=D42,Y44=D43,Y44=D46,Y44=D47,Y44=D50,Y44=D51,Y44=D54,Y44=D55),"有","無"))</f>
        <v>X</v>
      </c>
      <c r="AF17" s="18"/>
      <c r="AG17" s="16" t="str">
        <f>IF(Z44=D41,"X",IF(OR(Z44=D42,Z44=D44,Z44=D46,Z44=D48,Z44=D50,Z44=D52,Z44=D54,Z44=D56),"□","〇"))</f>
        <v>X</v>
      </c>
      <c r="AH17" s="17" t="str">
        <f>IF(Z44=D41,"X",IF(OR(Z44=D42,Z44=D43,Z44=D46,Z44=D47,Z44=D50,Z44=D51,Z44=D54,Z44=D55),"有","無"))</f>
        <v>X</v>
      </c>
      <c r="AI17" s="14"/>
    </row>
    <row r="18" spans="17:41" s="5" customFormat="1" ht="13.15" thickBot="1" x14ac:dyDescent="0.3">
      <c r="Q18" s="15">
        <f>COUNTIF(X17:AH17,$Q$9)</f>
        <v>0</v>
      </c>
      <c r="R18" s="15">
        <f>COUNTIF(X17:AH17,$R$9)</f>
        <v>0</v>
      </c>
      <c r="S18" s="15">
        <f>COUNTIF(X18:AH18,S9)</f>
        <v>0</v>
      </c>
      <c r="T18" s="15">
        <f>COUNTIF(X18:AH18,T9)</f>
        <v>0</v>
      </c>
      <c r="W18" s="14"/>
      <c r="X18" s="19" t="str">
        <f>IF(W44=D41,"X",IF(OR(W44=D42,W44=D43,W44=D44,W44=D45,W44=D50,W44=D51,W44=D52,W44=D53),1,2))</f>
        <v>X</v>
      </c>
      <c r="Y18" s="20" t="str">
        <f>IF(W44=D41,"X",IF(OR(W44=D42,W44=D43,W44=D44,W44=D45,W44=D46,W44=D47,W44=D48,W44=D49),"白","茶"))</f>
        <v>X</v>
      </c>
      <c r="Z18" s="18"/>
      <c r="AA18" s="19" t="str">
        <f>IF(X44=D41,"X",IF(OR(X44=D42,X44=D43,X44=D44,X44=D45,X44=D50,X44=D51,X44=D52,X44=D53),1,2))</f>
        <v>X</v>
      </c>
      <c r="AB18" s="20" t="str">
        <f>IF(X44=D41,"X",IF(OR(X44=D42,X44=D43,X44=D44,X44=D45,X44=D46,X44=D47,X44=D48,X44=D49),"白","茶"))</f>
        <v>X</v>
      </c>
      <c r="AC18" s="18"/>
      <c r="AD18" s="19" t="str">
        <f>IF(Y44=D41,"X",IF(OR(Y44=D42,Y44=D43,Y44=D44,Y44=D45,Y44=D50,Y44=D51,Y44=D52,Y44=D53),1,2))</f>
        <v>X</v>
      </c>
      <c r="AE18" s="20" t="str">
        <f>IF(Y44=D41,"X",IF(OR(Y44=D42,Y44=D43,Y44=D44,Y44=D45,Y44=D46,Y44=D47,Y44=D48,Y44=D49),"白","茶"))</f>
        <v>X</v>
      </c>
      <c r="AF18" s="18"/>
      <c r="AG18" s="19" t="str">
        <f>IF(Z44=D41,"X",IF(OR(Z44=D42,Z44=D43,Z44=D44,Z44=D45,Z44=D50,Z44=D51,Z44=D52,Z44=D53),1,2))</f>
        <v>X</v>
      </c>
      <c r="AH18" s="20" t="str">
        <f>IF(Z44=D41,"X",IF(OR(Z44=D42,Z44=D43,Z44=D44,Z44=D45,Z44=D46,Z44=D47,Z44=D48,Z44=D49),"白","茶"))</f>
        <v>X</v>
      </c>
      <c r="AI18" s="14"/>
    </row>
    <row r="19" spans="17:41" s="5" customFormat="1" ht="13.15" thickBot="1" x14ac:dyDescent="0.3">
      <c r="Q19" s="15"/>
      <c r="R19" s="15"/>
      <c r="S19" s="15"/>
      <c r="T19" s="15"/>
      <c r="W19" s="14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4"/>
    </row>
    <row r="20" spans="17:41" s="5" customFormat="1" x14ac:dyDescent="0.25">
      <c r="Q20" s="15">
        <f>COUNTIF(X20:AH20,$Q$8)</f>
        <v>0</v>
      </c>
      <c r="R20" s="15">
        <f>COUNTIF(X20:AH20,$R$8)</f>
        <v>0</v>
      </c>
      <c r="S20" s="15">
        <f>COUNTIF(X21:AH21,S8)</f>
        <v>0</v>
      </c>
      <c r="T20" s="15">
        <f>COUNTIF(X21:AH21,T8)</f>
        <v>0</v>
      </c>
      <c r="U20" s="5">
        <f>COUNTIF(X20:AH21,$D$41)/4</f>
        <v>4</v>
      </c>
      <c r="W20" s="14"/>
      <c r="X20" s="16" t="str">
        <f>IF(W45=D41,"X",IF(OR(W45=D42,W45=D44,W45=D46,W45=D48,W45=D50,W45=D52,W45=D54,W45=D56),"□","〇"))</f>
        <v>X</v>
      </c>
      <c r="Y20" s="17" t="str">
        <f>IF(W45=D41,"X",IF(OR(W45=D42,W45=D43,W45=D46,W45=D47,W45=D50,W45=D51,W45=D54,W45=D55),"有","無"))</f>
        <v>X</v>
      </c>
      <c r="Z20" s="18"/>
      <c r="AA20" s="16" t="str">
        <f>IF(X45=D41,"X",IF(OR(X45=D42,X45=D44,X45=D46,X45=D48,X45=D50,X45=D52,X45=D54,X45=D56),"□","〇"))</f>
        <v>X</v>
      </c>
      <c r="AB20" s="17" t="str">
        <f>IF(X45=D41,"X",IF(OR(X45=D42,X45=D43,X45=D46,X45=D47,X45=D50,X45=D51,X45=D54,X45=D55),"有","無"))</f>
        <v>X</v>
      </c>
      <c r="AC20" s="18"/>
      <c r="AD20" s="16" t="str">
        <f>IF(Y45=D41,"X",IF(OR(Y45=D42,Y45=D44,Y45=D46,Y45=D48,Y45=D50,Y45=D52,Y45=D54,Y45=D56),"□","〇"))</f>
        <v>X</v>
      </c>
      <c r="AE20" s="17" t="str">
        <f>IF(Y45=D41,"X",IF(OR(Y45=D42,Y45=D43,Y45=D46,Y45=D47,Y45=D50,Y45=D51,Y45=D54,Y45=D55),"有","無"))</f>
        <v>X</v>
      </c>
      <c r="AF20" s="18"/>
      <c r="AG20" s="16" t="str">
        <f>IF(Z45=D41,"X",IF(OR(Z45=D42,Z45=D44,Z45=D46,Z45=D48,Z45=D50,Z45=D52,Z45=D54,Z45=D56),"□","〇"))</f>
        <v>X</v>
      </c>
      <c r="AH20" s="17" t="str">
        <f>IF(Z45=D41,"X",IF(OR(Z45=D42,Z45=D43,Z45=D46,Z45=D47,Z45=D50,Z45=D51,Z45=D54,Z45=D55),"有","無"))</f>
        <v>X</v>
      </c>
      <c r="AI20" s="14"/>
      <c r="AK20" s="12" t="s">
        <v>2</v>
      </c>
      <c r="AL20" s="12" t="s">
        <v>3</v>
      </c>
      <c r="AM20" s="12">
        <v>1</v>
      </c>
      <c r="AN20" s="12" t="s">
        <v>0</v>
      </c>
    </row>
    <row r="21" spans="17:41" s="5" customFormat="1" ht="13.15" thickBot="1" x14ac:dyDescent="0.3">
      <c r="Q21" s="15">
        <f>COUNTIF(X20:AH20,$Q$9)</f>
        <v>0</v>
      </c>
      <c r="R21" s="15">
        <f>COUNTIF(X20:AH20,$R$9)</f>
        <v>0</v>
      </c>
      <c r="S21" s="15">
        <f>COUNTIF(X21:AH21,S9)</f>
        <v>0</v>
      </c>
      <c r="T21" s="15">
        <f>COUNTIF(X21:AH21,T9)</f>
        <v>0</v>
      </c>
      <c r="W21" s="14"/>
      <c r="X21" s="19" t="str">
        <f>IF(W45=D41,"X",IF(OR(W45=D42,W45=D43,W45=D44,W45=D45,W45=D50,W45=D51,W45=D52,W45=D53),1,2))</f>
        <v>X</v>
      </c>
      <c r="Y21" s="20" t="str">
        <f>IF(W45=D41,"X",IF(OR(W45=D42,W45=D43,W45=D44,W45=D45,W45=D46,W45=D47,W45=D48,W45=D49),"白","茶"))</f>
        <v>X</v>
      </c>
      <c r="Z21" s="18"/>
      <c r="AA21" s="19" t="str">
        <f>IF(X45=D41,"X",IF(OR(X45=D42,X45=D43,X45=D44,X45=D45,X45=D50,X45=D51,X45=D52,X45=D53),1,2))</f>
        <v>X</v>
      </c>
      <c r="AB21" s="20" t="str">
        <f>IF(X45=D41,"X",IF(OR(X45=D42,X45=D43,X45=D44,X45=D45,X45=D46,X45=D47,X45=D48,X45=D49),"白","茶"))</f>
        <v>X</v>
      </c>
      <c r="AC21" s="18"/>
      <c r="AD21" s="19" t="str">
        <f>IF(Y45=D41,"X",IF(OR(Y45=D42,Y45=D43,Y45=D44,Y45=D45,Y45=D50,Y45=D51,Y45=D52,Y45=D53),1,2))</f>
        <v>X</v>
      </c>
      <c r="AE21" s="20" t="str">
        <f>IF(Y45=D41,"X",IF(OR(Y45=D42,Y45=D43,Y45=D44,Y45=D45,Y45=D46,Y45=D47,Y45=D48,Y45=D49),"白","茶"))</f>
        <v>X</v>
      </c>
      <c r="AF21" s="18"/>
      <c r="AG21" s="19" t="str">
        <f>IF(Z45=D41,"X",IF(OR(Z45=D42,Z45=D43,Z45=D44,Z45=D45,Z45=D50,Z45=D51,Z45=D52,Z45=D53),1,2))</f>
        <v>X</v>
      </c>
      <c r="AH21" s="20" t="str">
        <f>IF(Z45=D41,"X",IF(OR(Z45=D42,Z45=D43,Z45=D44,Z45=D45,Z45=D46,Z45=D47,Z45=D48,Z45=D49),"白","茶"))</f>
        <v>X</v>
      </c>
      <c r="AI21" s="14"/>
      <c r="AK21" s="12" t="s">
        <v>1</v>
      </c>
      <c r="AL21" s="12" t="s">
        <v>4</v>
      </c>
      <c r="AM21" s="12">
        <v>2</v>
      </c>
      <c r="AN21" s="12" t="s">
        <v>5</v>
      </c>
      <c r="AO21" s="5" t="s">
        <v>26</v>
      </c>
    </row>
    <row r="22" spans="17:41" s="5" customFormat="1" ht="13.15" thickBot="1" x14ac:dyDescent="0.3"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K22" s="13">
        <f>SUM(X37,AA37,AD37,AG37)</f>
        <v>0</v>
      </c>
      <c r="AL22" s="13">
        <f>SUM(Y37,AB37,AE37,AH37)</f>
        <v>0</v>
      </c>
      <c r="AM22" s="13">
        <f>SUM(X39,AA39,AD39,AG39)</f>
        <v>0</v>
      </c>
      <c r="AN22" s="13">
        <f>SUM(Y39,AB39,AE39,AH39)</f>
        <v>0</v>
      </c>
      <c r="AO22" s="5">
        <f>SUM(AG36,AD36,AA36,X36)</f>
        <v>4</v>
      </c>
    </row>
    <row r="23" spans="17:41" s="5" customFormat="1" ht="13.15" hidden="1" thickBot="1" x14ac:dyDescent="0.3">
      <c r="AK23" s="13">
        <f>SUM(X38,AA38,AD38,AG38)</f>
        <v>0</v>
      </c>
      <c r="AL23" s="13">
        <f>SUM(Y38,AB38,AE38,AH38)</f>
        <v>0</v>
      </c>
      <c r="AM23" s="13">
        <f>SUM(X40,AA40,AD40,AG40)</f>
        <v>0</v>
      </c>
      <c r="AN23" s="13">
        <f>SUM(Y40,AB40,AE40,AH40)</f>
        <v>0</v>
      </c>
    </row>
    <row r="24" spans="17:41" s="5" customFormat="1" hidden="1" x14ac:dyDescent="0.25">
      <c r="W24" s="5" t="s">
        <v>26</v>
      </c>
      <c r="X24" s="5">
        <f>COUNTIF(X11:Y21,$D$41)/4</f>
        <v>4</v>
      </c>
      <c r="AA24" s="5">
        <f t="shared" ref="AA24:AG24" si="2">COUNTIF(AA11:AB21,$D$41)/4</f>
        <v>4</v>
      </c>
      <c r="AD24" s="5">
        <f t="shared" si="2"/>
        <v>4</v>
      </c>
      <c r="AG24" s="5">
        <f t="shared" si="2"/>
        <v>4</v>
      </c>
      <c r="AK24" s="13"/>
      <c r="AL24" s="13"/>
      <c r="AM24" s="13"/>
      <c r="AN24" s="13"/>
    </row>
    <row r="25" spans="17:41" s="5" customFormat="1" hidden="1" x14ac:dyDescent="0.25">
      <c r="V25" s="12" t="s">
        <v>2</v>
      </c>
      <c r="W25" s="12" t="s">
        <v>3</v>
      </c>
      <c r="X25" s="13">
        <f>COUNTIF(X11:X21,$V$25)</f>
        <v>0</v>
      </c>
      <c r="Y25" s="13">
        <f>COUNTIF(Y11:Y21,$W$25)</f>
        <v>0</v>
      </c>
      <c r="Z25" s="13"/>
      <c r="AA25" s="13">
        <f>COUNTIF(AA11:AA21,$V$25)</f>
        <v>0</v>
      </c>
      <c r="AB25" s="13">
        <f>COUNTIF(AB11:AB21,$W$25)</f>
        <v>0</v>
      </c>
      <c r="AC25" s="13"/>
      <c r="AD25" s="13">
        <f>COUNTIF(AD11:AD21,$V$25)</f>
        <v>0</v>
      </c>
      <c r="AE25" s="13">
        <f>COUNTIF(AE11:AE21,$W$25)</f>
        <v>0</v>
      </c>
      <c r="AF25" s="13"/>
      <c r="AG25" s="13">
        <f>COUNTIF(AG11:AG21,$V$25)</f>
        <v>0</v>
      </c>
      <c r="AH25" s="13">
        <f>COUNTIF(AH11:AH21,$W$25)</f>
        <v>0</v>
      </c>
    </row>
    <row r="26" spans="17:41" s="5" customFormat="1" hidden="1" x14ac:dyDescent="0.25">
      <c r="V26" s="12" t="s">
        <v>1</v>
      </c>
      <c r="W26" s="12" t="s">
        <v>4</v>
      </c>
      <c r="X26" s="13">
        <f>COUNTIF(X11:X21,$V$26)</f>
        <v>0</v>
      </c>
      <c r="Y26" s="13">
        <f>COUNTIF(Y11:Y21,$W$26)</f>
        <v>0</v>
      </c>
      <c r="Z26" s="13"/>
      <c r="AA26" s="13">
        <f>COUNTIF(AA11:AA21,$V$26)</f>
        <v>0</v>
      </c>
      <c r="AB26" s="13">
        <f>COUNTIF(AB11:AB21,$W$26)</f>
        <v>0</v>
      </c>
      <c r="AC26" s="13"/>
      <c r="AD26" s="13">
        <f>COUNTIF(AD11:AD21,$V$26)</f>
        <v>0</v>
      </c>
      <c r="AE26" s="13">
        <f>COUNTIF(AE11:AE21,$W$26)</f>
        <v>0</v>
      </c>
      <c r="AF26" s="13"/>
      <c r="AG26" s="13">
        <f>COUNTIF(AG11:AG21,$V$26)</f>
        <v>0</v>
      </c>
      <c r="AH26" s="13">
        <f>COUNTIF(AH11:AH21,$W$26)</f>
        <v>0</v>
      </c>
    </row>
    <row r="27" spans="17:41" s="5" customFormat="1" hidden="1" x14ac:dyDescent="0.25">
      <c r="V27" s="12">
        <v>1</v>
      </c>
      <c r="W27" s="12" t="s">
        <v>0</v>
      </c>
      <c r="X27" s="13">
        <f>COUNTIF(X11:X21,$V$27)</f>
        <v>0</v>
      </c>
      <c r="Y27" s="13">
        <f>COUNTIF(Y11:Y21,$W$27)</f>
        <v>0</v>
      </c>
      <c r="Z27" s="13"/>
      <c r="AA27" s="13">
        <f>COUNTIF(AA11:AA21,$V$27)</f>
        <v>0</v>
      </c>
      <c r="AB27" s="13">
        <f>COUNTIF(AB11:AB21,$W$27)</f>
        <v>0</v>
      </c>
      <c r="AC27" s="13"/>
      <c r="AD27" s="13">
        <f>COUNTIF(AD11:AD21,$V$27)</f>
        <v>0</v>
      </c>
      <c r="AE27" s="13">
        <f>COUNTIF(AE11:AE21,$W$27)</f>
        <v>0</v>
      </c>
      <c r="AF27" s="13"/>
      <c r="AG27" s="13">
        <f>COUNTIF(AG11:AG21,$V$27)</f>
        <v>0</v>
      </c>
      <c r="AH27" s="13">
        <f>COUNTIF(AH11:AH21,$W$27)</f>
        <v>0</v>
      </c>
    </row>
    <row r="28" spans="17:41" s="5" customFormat="1" hidden="1" x14ac:dyDescent="0.25">
      <c r="V28" s="12">
        <v>2</v>
      </c>
      <c r="W28" s="12" t="s">
        <v>5</v>
      </c>
      <c r="X28" s="13">
        <f>COUNTIF(X11:X21,$V$28)</f>
        <v>0</v>
      </c>
      <c r="Y28" s="13">
        <f>COUNTIF(Y11:Y21,$W$28)</f>
        <v>0</v>
      </c>
      <c r="Z28" s="13"/>
      <c r="AA28" s="13">
        <f>COUNTIF(AA11:AA21,$V$28)</f>
        <v>0</v>
      </c>
      <c r="AB28" s="13">
        <f>COUNTIF(AB11:AB21,$W$28)</f>
        <v>0</v>
      </c>
      <c r="AC28" s="13"/>
      <c r="AD28" s="13">
        <f>COUNTIF(AD11:AD21,$V$28)</f>
        <v>0</v>
      </c>
      <c r="AE28" s="13">
        <f>COUNTIF(AE11:AE21,$W$28)</f>
        <v>0</v>
      </c>
      <c r="AF28" s="13"/>
      <c r="AG28" s="13">
        <f>COUNTIF(AG11:AG21,$V$28)</f>
        <v>0</v>
      </c>
      <c r="AH28" s="13">
        <f>COUNTIF(AH11:AH21,$W$28)</f>
        <v>0</v>
      </c>
    </row>
    <row r="29" spans="17:41" s="5" customFormat="1" hidden="1" x14ac:dyDescent="0.25"/>
    <row r="30" spans="17:41" s="5" customFormat="1" hidden="1" x14ac:dyDescent="0.25">
      <c r="V30" s="5" t="s">
        <v>29</v>
      </c>
      <c r="W30" s="5" t="s">
        <v>26</v>
      </c>
      <c r="X30" s="5">
        <f>COUNTIF(X20:Y21,D41)/4</f>
        <v>1</v>
      </c>
      <c r="AA30" s="5">
        <f>COUNTIF(AA17:AB18,D41)/4</f>
        <v>1</v>
      </c>
      <c r="AD30" s="5">
        <f>COUNTIF(AD14:AE15,D41)/4</f>
        <v>1</v>
      </c>
      <c r="AG30" s="5">
        <f>COUNTIF(AG11:AH12,D41)/4</f>
        <v>1</v>
      </c>
    </row>
    <row r="31" spans="17:41" s="5" customFormat="1" hidden="1" x14ac:dyDescent="0.25">
      <c r="V31" s="21" t="s">
        <v>2</v>
      </c>
      <c r="W31" s="6" t="s">
        <v>3</v>
      </c>
      <c r="X31" s="5">
        <f>COUNTIF(X20:X21,$V$25)</f>
        <v>0</v>
      </c>
      <c r="Y31" s="5">
        <f>COUNTIF(Y20:Y21,$W$25)</f>
        <v>0</v>
      </c>
      <c r="AA31" s="5">
        <f>COUNTIF(AA17:AA18,$V$25)</f>
        <v>0</v>
      </c>
      <c r="AB31" s="5">
        <f>COUNTIF(AB17:AB18,$W$25)</f>
        <v>0</v>
      </c>
      <c r="AD31" s="5">
        <f>COUNTIF(AD14:AD15,$V$25)</f>
        <v>0</v>
      </c>
      <c r="AE31" s="5">
        <f>COUNTIF(AE14:AE15,$W$25)</f>
        <v>0</v>
      </c>
      <c r="AG31" s="5">
        <f>COUNTIF(AG11:AG12,$V$25)</f>
        <v>0</v>
      </c>
      <c r="AH31" s="5">
        <f>COUNTIF(AH11:AH12,$W$25)</f>
        <v>0</v>
      </c>
    </row>
    <row r="32" spans="17:41" s="5" customFormat="1" hidden="1" x14ac:dyDescent="0.25">
      <c r="V32" s="21" t="s">
        <v>1</v>
      </c>
      <c r="W32" s="6" t="s">
        <v>4</v>
      </c>
      <c r="X32" s="5">
        <f>COUNTIF(X20:X21,$V$26)</f>
        <v>0</v>
      </c>
      <c r="Y32" s="5">
        <f>COUNTIF(Y20:Y21,$W$26)</f>
        <v>0</v>
      </c>
      <c r="AA32" s="5">
        <f>COUNTIF(AA17:AA18,$V$26)</f>
        <v>0</v>
      </c>
      <c r="AB32" s="5">
        <f>COUNTIF(AB17:AB18,$W$26)</f>
        <v>0</v>
      </c>
      <c r="AD32" s="5">
        <f>COUNTIF(AD14:AD15,$V$26)</f>
        <v>0</v>
      </c>
      <c r="AE32" s="5">
        <f>COUNTIF(AE14:AE15,$W$26)</f>
        <v>0</v>
      </c>
      <c r="AG32" s="5">
        <f>COUNTIF(AG11:AG12,$V$26)</f>
        <v>0</v>
      </c>
      <c r="AH32" s="5">
        <f>COUNTIF(AH11:AH12,$W$26)</f>
        <v>0</v>
      </c>
    </row>
    <row r="33" spans="3:34" s="5" customFormat="1" hidden="1" x14ac:dyDescent="0.25">
      <c r="V33" s="21">
        <v>1</v>
      </c>
      <c r="W33" s="6" t="s">
        <v>0</v>
      </c>
      <c r="X33" s="5">
        <f>COUNTIF(X20:X21,$V$27)</f>
        <v>0</v>
      </c>
      <c r="Y33" s="5">
        <f>COUNTIF(Y20:Y21,$W$27)</f>
        <v>0</v>
      </c>
      <c r="AA33" s="5">
        <f>COUNTIF(AA17:AA18,$V$27)</f>
        <v>0</v>
      </c>
      <c r="AB33" s="5">
        <f>COUNTIF(AB17:AB18,$W$27)</f>
        <v>0</v>
      </c>
      <c r="AD33" s="5">
        <f>COUNTIF(AD14:AD15,$V$27)</f>
        <v>0</v>
      </c>
      <c r="AE33" s="5">
        <f>COUNTIF(AE14:AE15,$W$27)</f>
        <v>0</v>
      </c>
      <c r="AG33" s="5">
        <f>COUNTIF(AG11:AG12,$V$27)</f>
        <v>0</v>
      </c>
      <c r="AH33" s="5">
        <f>COUNTIF(AH11:AH12,$W$27)</f>
        <v>0</v>
      </c>
    </row>
    <row r="34" spans="3:34" s="5" customFormat="1" hidden="1" x14ac:dyDescent="0.25">
      <c r="V34" s="21">
        <v>2</v>
      </c>
      <c r="W34" s="6" t="s">
        <v>5</v>
      </c>
      <c r="X34" s="5">
        <f>COUNTIF(X20:X21,$V$28)</f>
        <v>0</v>
      </c>
      <c r="Y34" s="5">
        <f>COUNTIF(Y20:Y21,$W$28)</f>
        <v>0</v>
      </c>
      <c r="AA34" s="5">
        <f>COUNTIF(AA17:AA18,$V$28)</f>
        <v>0</v>
      </c>
      <c r="AB34" s="5">
        <f>COUNTIF(AB17:AB18,$W$28)</f>
        <v>0</v>
      </c>
      <c r="AD34" s="5">
        <f>COUNTIF(AD14:AD15,$V$28)</f>
        <v>0</v>
      </c>
      <c r="AE34" s="5">
        <f>COUNTIF(AE14:AE15,$W$28)</f>
        <v>0</v>
      </c>
      <c r="AG34" s="5">
        <f>COUNTIF(AG11:AG12,$V$28)</f>
        <v>0</v>
      </c>
      <c r="AH34" s="5">
        <f>COUNTIF(AH11:AH12,$W$28)</f>
        <v>0</v>
      </c>
    </row>
    <row r="35" spans="3:34" s="5" customFormat="1" hidden="1" x14ac:dyDescent="0.25"/>
    <row r="36" spans="3:34" s="5" customFormat="1" hidden="1" x14ac:dyDescent="0.25">
      <c r="V36" s="5" t="s">
        <v>28</v>
      </c>
      <c r="W36" s="5" t="s">
        <v>26</v>
      </c>
      <c r="X36" s="5">
        <f>COUNTIF(X11:Y12,D41)/4</f>
        <v>1</v>
      </c>
      <c r="AA36" s="5">
        <f>COUNTIF(AA14:AB15,D41)/4</f>
        <v>1</v>
      </c>
      <c r="AD36" s="5">
        <f>COUNTIF(AD17:AE18,D41)/4</f>
        <v>1</v>
      </c>
      <c r="AG36" s="5">
        <f>COUNTIF(AG20:AH21,D41)/4</f>
        <v>1</v>
      </c>
    </row>
    <row r="37" spans="3:34" s="5" customFormat="1" hidden="1" x14ac:dyDescent="0.25">
      <c r="V37" s="21" t="s">
        <v>2</v>
      </c>
      <c r="W37" s="6" t="s">
        <v>3</v>
      </c>
      <c r="X37" s="5">
        <f>COUNTIF(X11:X12,$V$25)</f>
        <v>0</v>
      </c>
      <c r="Y37" s="5">
        <f>COUNTIF(Y11:Y12,$W$25)</f>
        <v>0</v>
      </c>
      <c r="AA37" s="5">
        <f>COUNTIF(AA14:AA15,$V$25)</f>
        <v>0</v>
      </c>
      <c r="AB37" s="5">
        <f>COUNTIF(AB14:AB15,$W$25)</f>
        <v>0</v>
      </c>
      <c r="AD37" s="5">
        <f>COUNTIF(AD17:AD18,$V$25)</f>
        <v>0</v>
      </c>
      <c r="AE37" s="5">
        <f>COUNTIF(AE17:AE18,$W$25)</f>
        <v>0</v>
      </c>
      <c r="AG37" s="5">
        <f>COUNTIF(AG20:AG21,$V$25)</f>
        <v>0</v>
      </c>
      <c r="AH37" s="5">
        <f>COUNTIF(AH20:AH21,$W$25)</f>
        <v>0</v>
      </c>
    </row>
    <row r="38" spans="3:34" s="5" customFormat="1" hidden="1" x14ac:dyDescent="0.25">
      <c r="V38" s="21" t="s">
        <v>1</v>
      </c>
      <c r="W38" s="6" t="s">
        <v>4</v>
      </c>
      <c r="X38" s="5">
        <f>COUNTIF(X11:X12,$V$26)</f>
        <v>0</v>
      </c>
      <c r="Y38" s="5">
        <f>COUNTIF(Y11:Y12,$W$26)</f>
        <v>0</v>
      </c>
      <c r="AA38" s="5">
        <f>COUNTIF(AA14:AA15,$V$26)</f>
        <v>0</v>
      </c>
      <c r="AB38" s="5">
        <f>COUNTIF(AB14:AB15,$W$26)</f>
        <v>0</v>
      </c>
      <c r="AD38" s="5">
        <f>COUNTIF(AD17:AD18,$V$26)</f>
        <v>0</v>
      </c>
      <c r="AE38" s="5">
        <f>COUNTIF(AE17:AE18,$W$26)</f>
        <v>0</v>
      </c>
      <c r="AG38" s="5">
        <f>COUNTIF(AG20:AG21,$V$26)</f>
        <v>0</v>
      </c>
      <c r="AH38" s="5">
        <f>COUNTIF(AH20:AH21,$W$26)</f>
        <v>0</v>
      </c>
    </row>
    <row r="39" spans="3:34" s="5" customFormat="1" hidden="1" x14ac:dyDescent="0.25">
      <c r="V39" s="21">
        <v>1</v>
      </c>
      <c r="W39" s="6" t="s">
        <v>0</v>
      </c>
      <c r="X39" s="5">
        <f>COUNTIF(X11:X12,$V$27)</f>
        <v>0</v>
      </c>
      <c r="Y39" s="5">
        <f>COUNTIF(Y11:Y12,$W$27)</f>
        <v>0</v>
      </c>
      <c r="AA39" s="5">
        <f>COUNTIF(AA14:AA15,$V$27)</f>
        <v>0</v>
      </c>
      <c r="AB39" s="5">
        <f>COUNTIF(AB14:AB15,$W$27)</f>
        <v>0</v>
      </c>
      <c r="AD39" s="5">
        <f>COUNTIF(AD17:AD18,$V$27)</f>
        <v>0</v>
      </c>
      <c r="AE39" s="5">
        <f>COUNTIF(AE17:AE18,$W$27)</f>
        <v>0</v>
      </c>
      <c r="AG39" s="5">
        <f>COUNTIF(AG20:AG21,$V$27)</f>
        <v>0</v>
      </c>
      <c r="AH39" s="5">
        <f>COUNTIF(AH20:AH21,$W$27)</f>
        <v>0</v>
      </c>
    </row>
    <row r="40" spans="3:34" s="5" customFormat="1" ht="13.15" hidden="1" thickBot="1" x14ac:dyDescent="0.3">
      <c r="V40" s="21">
        <v>2</v>
      </c>
      <c r="W40" s="6" t="s">
        <v>5</v>
      </c>
      <c r="X40" s="5">
        <f>COUNTIF(X11:X12,$V$28)</f>
        <v>0</v>
      </c>
      <c r="Y40" s="5">
        <f>COUNTIF(Y11:Y12,$W$28)</f>
        <v>0</v>
      </c>
      <c r="AA40" s="5">
        <f>COUNTIF(AA14:AA15,$V$28)</f>
        <v>0</v>
      </c>
      <c r="AB40" s="5">
        <f>COUNTIF(AB14:AB15,$W$28)</f>
        <v>0</v>
      </c>
      <c r="AD40" s="5">
        <f>COUNTIF(AD17:AD18,$V$28)</f>
        <v>0</v>
      </c>
      <c r="AE40" s="5">
        <f>COUNTIF(AE17:AE18,$W$28)</f>
        <v>0</v>
      </c>
      <c r="AG40" s="5">
        <f>COUNTIF(AG20:AG21,$V$28)</f>
        <v>0</v>
      </c>
      <c r="AH40" s="5">
        <f>COUNTIF(AH20:AH21,$W$28)</f>
        <v>0</v>
      </c>
    </row>
    <row r="41" spans="3:34" s="5" customFormat="1" ht="13.15" thickBot="1" x14ac:dyDescent="0.3">
      <c r="D41" s="22" t="s">
        <v>14</v>
      </c>
      <c r="E41" s="23" t="s">
        <v>2</v>
      </c>
      <c r="F41" s="24" t="s">
        <v>1</v>
      </c>
      <c r="G41" s="25" t="s">
        <v>3</v>
      </c>
      <c r="H41" s="26" t="s">
        <v>4</v>
      </c>
      <c r="I41" s="27">
        <v>1</v>
      </c>
      <c r="J41" s="28">
        <v>2</v>
      </c>
      <c r="K41" s="8" t="s">
        <v>0</v>
      </c>
      <c r="L41" s="29" t="s">
        <v>5</v>
      </c>
    </row>
    <row r="42" spans="3:34" s="5" customFormat="1" x14ac:dyDescent="0.25">
      <c r="C42" s="5">
        <f>COUNTIF($W$42:$Z$45,D42)</f>
        <v>0</v>
      </c>
      <c r="D42" s="30">
        <v>1</v>
      </c>
      <c r="E42" s="30" t="s">
        <v>7</v>
      </c>
      <c r="F42" s="30"/>
      <c r="G42" s="30" t="s">
        <v>7</v>
      </c>
      <c r="H42" s="30"/>
      <c r="I42" s="30" t="s">
        <v>7</v>
      </c>
      <c r="J42" s="30"/>
      <c r="K42" s="30" t="s">
        <v>7</v>
      </c>
      <c r="L42" s="30"/>
      <c r="W42" s="30" t="s">
        <v>31</v>
      </c>
      <c r="X42" s="30" t="s">
        <v>26</v>
      </c>
      <c r="Y42" s="30" t="s">
        <v>32</v>
      </c>
      <c r="Z42" s="30" t="s">
        <v>26</v>
      </c>
    </row>
    <row r="43" spans="3:34" s="5" customFormat="1" x14ac:dyDescent="0.25">
      <c r="C43" s="5">
        <f t="shared" ref="C43:C57" si="3">COUNTIF($W$42:$Z$45,D43)</f>
        <v>0</v>
      </c>
      <c r="D43" s="30">
        <v>2</v>
      </c>
      <c r="E43" s="30"/>
      <c r="F43" s="30" t="s">
        <v>10</v>
      </c>
      <c r="G43" s="30" t="s">
        <v>7</v>
      </c>
      <c r="H43" s="30"/>
      <c r="I43" s="30" t="s">
        <v>7</v>
      </c>
      <c r="J43" s="30"/>
      <c r="K43" s="30" t="s">
        <v>8</v>
      </c>
      <c r="L43" s="30"/>
      <c r="W43" s="30" t="s">
        <v>33</v>
      </c>
      <c r="X43" s="30" t="s">
        <v>26</v>
      </c>
      <c r="Y43" s="30" t="s">
        <v>26</v>
      </c>
      <c r="Z43" s="30" t="s">
        <v>26</v>
      </c>
    </row>
    <row r="44" spans="3:34" s="5" customFormat="1" x14ac:dyDescent="0.25">
      <c r="C44" s="5">
        <f t="shared" si="3"/>
        <v>0</v>
      </c>
      <c r="D44" s="30">
        <v>3</v>
      </c>
      <c r="E44" s="30" t="s">
        <v>11</v>
      </c>
      <c r="F44" s="30"/>
      <c r="G44" s="30"/>
      <c r="H44" s="30" t="s">
        <v>8</v>
      </c>
      <c r="I44" s="30" t="s">
        <v>7</v>
      </c>
      <c r="J44" s="30"/>
      <c r="K44" s="30" t="s">
        <v>7</v>
      </c>
      <c r="L44" s="30"/>
      <c r="W44" s="30" t="s">
        <v>31</v>
      </c>
      <c r="X44" s="30" t="s">
        <v>32</v>
      </c>
      <c r="Y44" s="30" t="s">
        <v>26</v>
      </c>
      <c r="Z44" s="30" t="s">
        <v>26</v>
      </c>
    </row>
    <row r="45" spans="3:34" s="5" customFormat="1" x14ac:dyDescent="0.25">
      <c r="C45" s="5">
        <f t="shared" si="3"/>
        <v>0</v>
      </c>
      <c r="D45" s="30">
        <v>4</v>
      </c>
      <c r="E45" s="30"/>
      <c r="F45" s="30" t="s">
        <v>12</v>
      </c>
      <c r="G45" s="30"/>
      <c r="H45" s="30" t="s">
        <v>7</v>
      </c>
      <c r="I45" s="30" t="s">
        <v>7</v>
      </c>
      <c r="J45" s="30"/>
      <c r="K45" s="30" t="s">
        <v>7</v>
      </c>
      <c r="L45" s="30"/>
      <c r="W45" s="30" t="s">
        <v>26</v>
      </c>
      <c r="X45" s="30" t="s">
        <v>31</v>
      </c>
      <c r="Y45" s="30" t="s">
        <v>32</v>
      </c>
      <c r="Z45" s="30" t="s">
        <v>31</v>
      </c>
    </row>
    <row r="46" spans="3:34" s="5" customFormat="1" x14ac:dyDescent="0.25">
      <c r="C46" s="5">
        <f t="shared" si="3"/>
        <v>0</v>
      </c>
      <c r="D46" s="30">
        <v>5</v>
      </c>
      <c r="E46" s="30" t="s">
        <v>7</v>
      </c>
      <c r="F46" s="30"/>
      <c r="G46" s="30" t="s">
        <v>7</v>
      </c>
      <c r="H46" s="30"/>
      <c r="I46" s="30"/>
      <c r="J46" s="30" t="s">
        <v>7</v>
      </c>
      <c r="K46" s="30" t="s">
        <v>7</v>
      </c>
      <c r="L46" s="30"/>
    </row>
    <row r="47" spans="3:34" s="5" customFormat="1" x14ac:dyDescent="0.25">
      <c r="C47" s="5">
        <f t="shared" si="3"/>
        <v>0</v>
      </c>
      <c r="D47" s="30">
        <v>6</v>
      </c>
      <c r="E47" s="30"/>
      <c r="F47" s="30" t="s">
        <v>10</v>
      </c>
      <c r="G47" s="30" t="s">
        <v>7</v>
      </c>
      <c r="H47" s="30"/>
      <c r="I47" s="30"/>
      <c r="J47" s="30" t="s">
        <v>11</v>
      </c>
      <c r="K47" s="30" t="s">
        <v>9</v>
      </c>
      <c r="L47" s="30"/>
    </row>
    <row r="48" spans="3:34" s="5" customFormat="1" x14ac:dyDescent="0.25">
      <c r="C48" s="5">
        <f t="shared" si="3"/>
        <v>0</v>
      </c>
      <c r="D48" s="30">
        <v>7</v>
      </c>
      <c r="E48" s="30" t="s">
        <v>11</v>
      </c>
      <c r="F48" s="30"/>
      <c r="G48" s="30"/>
      <c r="H48" s="30" t="s">
        <v>8</v>
      </c>
      <c r="I48" s="30"/>
      <c r="J48" s="30" t="s">
        <v>13</v>
      </c>
      <c r="K48" s="30" t="s">
        <v>10</v>
      </c>
      <c r="L48" s="30"/>
    </row>
    <row r="49" spans="3:22" s="5" customFormat="1" x14ac:dyDescent="0.25">
      <c r="C49" s="5">
        <f t="shared" si="3"/>
        <v>0</v>
      </c>
      <c r="D49" s="30">
        <v>8</v>
      </c>
      <c r="E49" s="30"/>
      <c r="F49" s="30" t="s">
        <v>12</v>
      </c>
      <c r="G49" s="30"/>
      <c r="H49" s="30" t="s">
        <v>7</v>
      </c>
      <c r="I49" s="30"/>
      <c r="J49" s="30" t="s">
        <v>7</v>
      </c>
      <c r="K49" s="30" t="s">
        <v>7</v>
      </c>
      <c r="L49" s="30"/>
    </row>
    <row r="50" spans="3:22" s="5" customFormat="1" x14ac:dyDescent="0.25">
      <c r="C50" s="5">
        <f t="shared" si="3"/>
        <v>0</v>
      </c>
      <c r="D50" s="39">
        <v>9</v>
      </c>
      <c r="E50" s="30" t="s">
        <v>7</v>
      </c>
      <c r="F50" s="30"/>
      <c r="G50" s="30" t="s">
        <v>7</v>
      </c>
      <c r="H50" s="30"/>
      <c r="I50" s="30" t="s">
        <v>7</v>
      </c>
      <c r="J50" s="30"/>
      <c r="K50" s="30"/>
      <c r="L50" s="30" t="s">
        <v>7</v>
      </c>
    </row>
    <row r="51" spans="3:22" s="5" customFormat="1" x14ac:dyDescent="0.25">
      <c r="C51" s="5">
        <f t="shared" si="3"/>
        <v>0</v>
      </c>
      <c r="D51" s="39">
        <v>10</v>
      </c>
      <c r="E51" s="30"/>
      <c r="F51" s="30" t="s">
        <v>10</v>
      </c>
      <c r="G51" s="30" t="s">
        <v>7</v>
      </c>
      <c r="H51" s="30"/>
      <c r="I51" s="30" t="s">
        <v>7</v>
      </c>
      <c r="J51" s="30"/>
      <c r="K51" s="30"/>
      <c r="L51" s="30" t="s">
        <v>7</v>
      </c>
    </row>
    <row r="52" spans="3:22" s="5" customFormat="1" x14ac:dyDescent="0.25">
      <c r="C52" s="5">
        <f t="shared" si="3"/>
        <v>0</v>
      </c>
      <c r="D52" s="39">
        <v>11</v>
      </c>
      <c r="E52" s="30" t="s">
        <v>11</v>
      </c>
      <c r="F52" s="30"/>
      <c r="G52" s="30"/>
      <c r="H52" s="30" t="s">
        <v>8</v>
      </c>
      <c r="I52" s="30" t="s">
        <v>7</v>
      </c>
      <c r="J52" s="30"/>
      <c r="K52" s="30"/>
      <c r="L52" s="30" t="s">
        <v>7</v>
      </c>
    </row>
    <row r="53" spans="3:22" x14ac:dyDescent="0.25">
      <c r="C53" s="1">
        <f t="shared" si="3"/>
        <v>0</v>
      </c>
      <c r="D53" s="4">
        <v>12</v>
      </c>
      <c r="E53" s="2"/>
      <c r="F53" s="2" t="s">
        <v>12</v>
      </c>
      <c r="G53" s="2"/>
      <c r="H53" s="2" t="s">
        <v>7</v>
      </c>
      <c r="I53" s="2" t="s">
        <v>7</v>
      </c>
      <c r="J53" s="2"/>
      <c r="K53" s="2"/>
      <c r="L53" s="2" t="s">
        <v>11</v>
      </c>
      <c r="M53" s="5"/>
      <c r="N53" s="5"/>
      <c r="O53" s="5"/>
      <c r="P53" s="5"/>
      <c r="U53" s="5"/>
      <c r="V53" s="5"/>
    </row>
    <row r="54" spans="3:22" x14ac:dyDescent="0.25">
      <c r="C54" s="1">
        <f t="shared" si="3"/>
        <v>0</v>
      </c>
      <c r="D54" s="4">
        <v>13</v>
      </c>
      <c r="E54" s="2" t="s">
        <v>7</v>
      </c>
      <c r="F54" s="2"/>
      <c r="G54" s="2" t="s">
        <v>7</v>
      </c>
      <c r="H54" s="2"/>
      <c r="I54" s="2"/>
      <c r="J54" s="2" t="s">
        <v>7</v>
      </c>
      <c r="K54" s="2"/>
      <c r="L54" s="2" t="s">
        <v>10</v>
      </c>
      <c r="M54" s="5"/>
      <c r="N54" s="5"/>
      <c r="O54" s="5"/>
      <c r="P54" s="5"/>
      <c r="U54" s="5"/>
      <c r="V54" s="5"/>
    </row>
    <row r="55" spans="3:22" x14ac:dyDescent="0.25">
      <c r="C55" s="1">
        <f t="shared" si="3"/>
        <v>0</v>
      </c>
      <c r="D55" s="4">
        <v>14</v>
      </c>
      <c r="E55" s="2"/>
      <c r="F55" s="2" t="s">
        <v>10</v>
      </c>
      <c r="G55" s="2" t="s">
        <v>7</v>
      </c>
      <c r="H55" s="2"/>
      <c r="I55" s="2"/>
      <c r="J55" s="2" t="s">
        <v>11</v>
      </c>
      <c r="K55" s="2"/>
      <c r="L55" s="2" t="s">
        <v>7</v>
      </c>
      <c r="M55" s="5"/>
      <c r="N55" s="5"/>
      <c r="O55" s="5"/>
      <c r="P55" s="5"/>
      <c r="U55" s="5"/>
      <c r="V55" s="5"/>
    </row>
    <row r="56" spans="3:22" x14ac:dyDescent="0.25">
      <c r="C56" s="1">
        <f t="shared" si="3"/>
        <v>0</v>
      </c>
      <c r="D56" s="4">
        <v>15</v>
      </c>
      <c r="E56" s="2" t="s">
        <v>11</v>
      </c>
      <c r="F56" s="2"/>
      <c r="G56" s="2"/>
      <c r="H56" s="2" t="s">
        <v>8</v>
      </c>
      <c r="I56" s="2"/>
      <c r="J56" s="2" t="s">
        <v>13</v>
      </c>
      <c r="K56" s="2"/>
      <c r="L56" s="2" t="s">
        <v>7</v>
      </c>
      <c r="M56" s="5"/>
      <c r="N56" s="5"/>
      <c r="O56" s="5"/>
      <c r="P56" s="5"/>
      <c r="U56" s="5"/>
      <c r="V56" s="5"/>
    </row>
    <row r="57" spans="3:22" x14ac:dyDescent="0.25">
      <c r="C57" s="1">
        <f t="shared" si="3"/>
        <v>0</v>
      </c>
      <c r="D57" s="4">
        <v>16</v>
      </c>
      <c r="E57" s="2"/>
      <c r="F57" s="2" t="s">
        <v>12</v>
      </c>
      <c r="G57" s="2"/>
      <c r="H57" s="2" t="s">
        <v>7</v>
      </c>
      <c r="I57" s="2"/>
      <c r="J57" s="2" t="s">
        <v>7</v>
      </c>
      <c r="K57" s="2"/>
      <c r="L57" s="2" t="s">
        <v>7</v>
      </c>
      <c r="M57" s="5"/>
      <c r="N57" s="5"/>
      <c r="O57" s="5"/>
      <c r="P57" s="5"/>
      <c r="U57" s="5"/>
      <c r="V57" s="5"/>
    </row>
    <row r="58" spans="3:22" x14ac:dyDescent="0.25">
      <c r="M58" s="5"/>
      <c r="N58" s="5"/>
      <c r="O58" s="5"/>
      <c r="P58" s="5"/>
      <c r="U58" s="5"/>
      <c r="V58" s="5"/>
    </row>
    <row r="59" spans="3:22" x14ac:dyDescent="0.25">
      <c r="M59" s="5"/>
      <c r="N59" s="5"/>
      <c r="O59" s="5"/>
      <c r="P59" s="5"/>
      <c r="U59" s="5"/>
      <c r="V59" s="5"/>
    </row>
  </sheetData>
  <phoneticPr fontId="1"/>
  <conditionalFormatting sqref="X11">
    <cfRule type="expression" dxfId="65" priority="37">
      <formula>"1=IF(($J$24=3),1,0)"</formula>
    </cfRule>
  </conditionalFormatting>
  <conditionalFormatting sqref="X25:AH28">
    <cfRule type="cellIs" dxfId="64" priority="35" operator="equal">
      <formula>3</formula>
    </cfRule>
  </conditionalFormatting>
  <conditionalFormatting sqref="Q11:T21">
    <cfRule type="cellIs" dxfId="63" priority="34" operator="equal">
      <formula>3</formula>
    </cfRule>
  </conditionalFormatting>
  <conditionalFormatting sqref="AK6:AL9">
    <cfRule type="cellIs" dxfId="62" priority="33" operator="equal">
      <formula>3</formula>
    </cfRule>
  </conditionalFormatting>
  <conditionalFormatting sqref="AK22:AN24">
    <cfRule type="cellIs" dxfId="61" priority="32" operator="equal">
      <formula>3</formula>
    </cfRule>
  </conditionalFormatting>
  <conditionalFormatting sqref="C4">
    <cfRule type="cellIs" dxfId="60" priority="31" operator="equal">
      <formula>3</formula>
    </cfRule>
  </conditionalFormatting>
  <conditionalFormatting sqref="E4:L4">
    <cfRule type="cellIs" dxfId="59" priority="29" operator="greaterThan">
      <formula>0.5</formula>
    </cfRule>
  </conditionalFormatting>
  <conditionalFormatting sqref="E42:L57">
    <cfRule type="cellIs" dxfId="58" priority="28" operator="equal">
      <formula>0</formula>
    </cfRule>
  </conditionalFormatting>
  <conditionalFormatting sqref="W10:AI22 W42:Z45">
    <cfRule type="cellIs" dxfId="57" priority="27" operator="equal">
      <formula>"X"</formula>
    </cfRule>
  </conditionalFormatting>
  <conditionalFormatting sqref="Y12 AB12 AE12 AH12 AH15 AE15 AB15 Y15 Y18 AB18 AE18 AH18 AH21 AE21 AB21 Y21">
    <cfRule type="cellIs" dxfId="56" priority="26" operator="equal">
      <formula>"茶"</formula>
    </cfRule>
  </conditionalFormatting>
  <conditionalFormatting sqref="Y11 AB11 AE11 AH11 AH14 AE14 AB14 Y14 Y17 Y20 AB17 AB20 AE17 AE20 AH17 AH20">
    <cfRule type="cellIs" dxfId="55" priority="24" operator="equal">
      <formula>"無"</formula>
    </cfRule>
    <cfRule type="cellIs" dxfId="54" priority="25" operator="equal">
      <formula>"有"</formula>
    </cfRule>
  </conditionalFormatting>
  <conditionalFormatting sqref="AG12 AD12 AA12 X12 AG15 AD15 AA15 X15 X18 AA18 AD18 AG18 AG21 AD21 AA21 X21">
    <cfRule type="cellIs" dxfId="53" priority="22" operator="equal">
      <formula>2</formula>
    </cfRule>
    <cfRule type="cellIs" dxfId="52" priority="23" operator="equal">
      <formula>1</formula>
    </cfRule>
  </conditionalFormatting>
  <conditionalFormatting sqref="AG20 AG17 AG14 AG11 AD11 AD14 AD17 AD20 AA20 AA14 AA11 X11 X14 X17 X20">
    <cfRule type="cellIs" dxfId="51" priority="21" operator="equal">
      <formula>"□"</formula>
    </cfRule>
  </conditionalFormatting>
  <conditionalFormatting sqref="AG20 AG17 AG14 AG11 AD11 AD14 AD17 AD20 AA20 AA14 AA11 X11 X14 X17 X20 AA17">
    <cfRule type="cellIs" dxfId="50" priority="20" operator="equal">
      <formula>"〇"</formula>
    </cfRule>
  </conditionalFormatting>
  <conditionalFormatting sqref="D42:L42">
    <cfRule type="expression" dxfId="49" priority="19">
      <formula>$C$42&gt;0</formula>
    </cfRule>
  </conditionalFormatting>
  <conditionalFormatting sqref="D43:L43">
    <cfRule type="expression" dxfId="48" priority="18">
      <formula>$C$43&gt;0</formula>
    </cfRule>
  </conditionalFormatting>
  <conditionalFormatting sqref="D44:L44">
    <cfRule type="expression" dxfId="47" priority="17">
      <formula>$C$44&gt;0</formula>
    </cfRule>
  </conditionalFormatting>
  <conditionalFormatting sqref="D45:L45">
    <cfRule type="expression" dxfId="46" priority="16">
      <formula>$C$45&gt;0</formula>
    </cfRule>
  </conditionalFormatting>
  <conditionalFormatting sqref="D46:L46">
    <cfRule type="expression" dxfId="45" priority="15">
      <formula>$C$46&gt;0</formula>
    </cfRule>
  </conditionalFormatting>
  <conditionalFormatting sqref="D47:L47">
    <cfRule type="expression" dxfId="44" priority="14">
      <formula>$C$47&gt;0</formula>
    </cfRule>
  </conditionalFormatting>
  <conditionalFormatting sqref="D48:L48">
    <cfRule type="expression" dxfId="43" priority="13">
      <formula>$C$48&gt;0</formula>
    </cfRule>
  </conditionalFormatting>
  <conditionalFormatting sqref="D49:L49">
    <cfRule type="expression" dxfId="42" priority="12">
      <formula>$C$49&gt;0</formula>
    </cfRule>
  </conditionalFormatting>
  <conditionalFormatting sqref="D50:L50">
    <cfRule type="expression" dxfId="41" priority="10">
      <formula>$C$50&gt;0</formula>
    </cfRule>
  </conditionalFormatting>
  <conditionalFormatting sqref="D51:L51">
    <cfRule type="expression" dxfId="40" priority="9">
      <formula>$C$51&gt;0</formula>
    </cfRule>
  </conditionalFormatting>
  <conditionalFormatting sqref="D52:L52">
    <cfRule type="expression" dxfId="39" priority="8">
      <formula>$C$52&gt;0</formula>
    </cfRule>
  </conditionalFormatting>
  <conditionalFormatting sqref="D53:L53">
    <cfRule type="expression" dxfId="38" priority="7">
      <formula>$C$53&gt;0</formula>
    </cfRule>
  </conditionalFormatting>
  <conditionalFormatting sqref="D54:L54">
    <cfRule type="expression" dxfId="37" priority="6">
      <formula>$C$54&gt;0</formula>
    </cfRule>
  </conditionalFormatting>
  <conditionalFormatting sqref="D55:L55">
    <cfRule type="expression" dxfId="36" priority="5">
      <formula>$C$55&gt;0</formula>
    </cfRule>
  </conditionalFormatting>
  <conditionalFormatting sqref="D56:L56">
    <cfRule type="expression" dxfId="35" priority="4">
      <formula>$C$56&gt;0</formula>
    </cfRule>
  </conditionalFormatting>
  <conditionalFormatting sqref="D57:L57">
    <cfRule type="expression" dxfId="34" priority="3">
      <formula>$C$57&gt;0</formula>
    </cfRule>
  </conditionalFormatting>
  <conditionalFormatting sqref="E7:L16">
    <cfRule type="cellIs" dxfId="33" priority="2" operator="equal">
      <formula>3</formula>
    </cfRule>
  </conditionalFormatting>
  <conditionalFormatting sqref="W42:Z45">
    <cfRule type="cellIs" dxfId="32" priority="1" operator="between">
      <formula>9</formula>
      <formula>16</formula>
    </cfRule>
  </conditionalFormatting>
  <dataValidations count="1">
    <dataValidation type="list" allowBlank="1" sqref="W42:Z45">
      <formula1>$D$41:$D$57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6"/>
  <sheetViews>
    <sheetView topLeftCell="A4" zoomScale="85" zoomScaleNormal="85" workbookViewId="0">
      <selection activeCell="N41" sqref="N41:Q44"/>
    </sheetView>
  </sheetViews>
  <sheetFormatPr defaultRowHeight="12.75" x14ac:dyDescent="0.25"/>
  <cols>
    <col min="1" max="1" width="9.06640625" style="1" customWidth="1"/>
    <col min="2" max="12" width="6.19921875" style="1" customWidth="1"/>
    <col min="13" max="16" width="4.265625" style="3" customWidth="1"/>
    <col min="17" max="34" width="4.265625" style="1" customWidth="1"/>
    <col min="35" max="37" width="9.06640625" style="1" customWidth="1"/>
    <col min="38" max="16384" width="9.06640625" style="1"/>
  </cols>
  <sheetData>
    <row r="1" spans="1:32" s="5" customFormat="1" x14ac:dyDescent="0.25"/>
    <row r="2" spans="1:32" s="5" customFormat="1" ht="13.15" thickBot="1" x14ac:dyDescent="0.3"/>
    <row r="3" spans="1:32" s="5" customFormat="1" ht="13.15" thickBot="1" x14ac:dyDescent="0.3">
      <c r="A3" s="6"/>
      <c r="B3" s="6"/>
      <c r="C3" s="7" t="s">
        <v>6</v>
      </c>
      <c r="D3" s="6"/>
      <c r="E3" s="8" t="s">
        <v>2</v>
      </c>
      <c r="F3" s="9" t="s">
        <v>1</v>
      </c>
      <c r="G3" s="8" t="s">
        <v>3</v>
      </c>
      <c r="H3" s="9" t="s">
        <v>4</v>
      </c>
      <c r="I3" s="8">
        <v>1</v>
      </c>
      <c r="J3" s="9">
        <v>2</v>
      </c>
      <c r="K3" s="8" t="s">
        <v>0</v>
      </c>
      <c r="L3" s="9" t="s">
        <v>5</v>
      </c>
    </row>
    <row r="4" spans="1:32" s="5" customFormat="1" ht="13.15" thickBot="1" x14ac:dyDescent="0.3">
      <c r="C4" s="10">
        <v>3</v>
      </c>
      <c r="E4" s="11">
        <f>COUNTIF(E7:E16,$C$4)</f>
        <v>0</v>
      </c>
      <c r="F4" s="11">
        <f t="shared" ref="F4:L4" si="0">COUNTIF(F7:F16,$C$4)</f>
        <v>0</v>
      </c>
      <c r="G4" s="11">
        <f t="shared" si="0"/>
        <v>0</v>
      </c>
      <c r="H4" s="11">
        <f t="shared" si="0"/>
        <v>1</v>
      </c>
      <c r="I4" s="11">
        <f t="shared" si="0"/>
        <v>1</v>
      </c>
      <c r="J4" s="11">
        <f t="shared" si="0"/>
        <v>0</v>
      </c>
      <c r="K4" s="11">
        <f>COUNTIF(K7:K16,$C$4)</f>
        <v>1</v>
      </c>
      <c r="L4" s="11">
        <f t="shared" si="0"/>
        <v>0</v>
      </c>
    </row>
    <row r="5" spans="1:32" s="5" customForma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32" s="5" customFormat="1" x14ac:dyDescent="0.25">
      <c r="AC6" s="12" t="s">
        <v>2</v>
      </c>
      <c r="AD6" s="12" t="s">
        <v>3</v>
      </c>
      <c r="AE6" s="13">
        <f t="shared" ref="AE6:AF9" si="1">SUM(R30,U30,X30,AA30)</f>
        <v>0</v>
      </c>
      <c r="AF6" s="13">
        <f t="shared" si="1"/>
        <v>0</v>
      </c>
    </row>
    <row r="7" spans="1:32" s="5" customFormat="1" x14ac:dyDescent="0.25">
      <c r="D7" s="5" t="s">
        <v>15</v>
      </c>
      <c r="E7" s="5">
        <f>M11</f>
        <v>0</v>
      </c>
      <c r="F7" s="5">
        <f>M12</f>
        <v>1</v>
      </c>
      <c r="G7" s="5">
        <f>N11</f>
        <v>1</v>
      </c>
      <c r="H7" s="5">
        <f>N12</f>
        <v>0</v>
      </c>
      <c r="I7" s="5">
        <f>O11</f>
        <v>1</v>
      </c>
      <c r="J7" s="5">
        <f>O12</f>
        <v>0</v>
      </c>
      <c r="K7" s="5">
        <f>P11</f>
        <v>1</v>
      </c>
      <c r="L7" s="5">
        <f>P12</f>
        <v>0</v>
      </c>
      <c r="AC7" s="12" t="s">
        <v>1</v>
      </c>
      <c r="AD7" s="12" t="s">
        <v>4</v>
      </c>
      <c r="AE7" s="13">
        <f t="shared" si="1"/>
        <v>0</v>
      </c>
      <c r="AF7" s="13">
        <f t="shared" si="1"/>
        <v>0</v>
      </c>
    </row>
    <row r="8" spans="1:32" s="5" customFormat="1" x14ac:dyDescent="0.25">
      <c r="D8" s="5" t="s">
        <v>16</v>
      </c>
      <c r="E8" s="5">
        <f>M14</f>
        <v>2</v>
      </c>
      <c r="F8" s="5">
        <f>M15</f>
        <v>0</v>
      </c>
      <c r="G8" s="5">
        <f>N14</f>
        <v>0</v>
      </c>
      <c r="H8" s="5">
        <f>N15</f>
        <v>2</v>
      </c>
      <c r="I8" s="5">
        <f>O14</f>
        <v>1</v>
      </c>
      <c r="J8" s="5">
        <f>O15</f>
        <v>1</v>
      </c>
      <c r="K8" s="5">
        <f>P14</f>
        <v>1</v>
      </c>
      <c r="L8" s="5">
        <f>P15</f>
        <v>1</v>
      </c>
      <c r="M8" s="12" t="s">
        <v>2</v>
      </c>
      <c r="N8" s="12" t="s">
        <v>3</v>
      </c>
      <c r="O8" s="12">
        <v>1</v>
      </c>
      <c r="P8" s="12" t="s">
        <v>0</v>
      </c>
      <c r="AC8" s="12">
        <v>1</v>
      </c>
      <c r="AD8" s="12" t="s">
        <v>0</v>
      </c>
      <c r="AE8" s="13">
        <f t="shared" si="1"/>
        <v>0</v>
      </c>
      <c r="AF8" s="13">
        <f t="shared" si="1"/>
        <v>0</v>
      </c>
    </row>
    <row r="9" spans="1:32" s="5" customFormat="1" x14ac:dyDescent="0.25">
      <c r="D9" s="5" t="s">
        <v>17</v>
      </c>
      <c r="E9" s="5">
        <f>M17</f>
        <v>0</v>
      </c>
      <c r="F9" s="5">
        <f>M18</f>
        <v>1</v>
      </c>
      <c r="G9" s="5">
        <f>N17</f>
        <v>0</v>
      </c>
      <c r="H9" s="5">
        <f>N18</f>
        <v>1</v>
      </c>
      <c r="I9" s="5">
        <f>O17</f>
        <v>1</v>
      </c>
      <c r="J9" s="5">
        <f>O18</f>
        <v>0</v>
      </c>
      <c r="K9" s="5">
        <f>P17</f>
        <v>1</v>
      </c>
      <c r="L9" s="5">
        <f>P18</f>
        <v>0</v>
      </c>
      <c r="M9" s="12" t="s">
        <v>1</v>
      </c>
      <c r="N9" s="12" t="s">
        <v>4</v>
      </c>
      <c r="O9" s="12">
        <v>2</v>
      </c>
      <c r="P9" s="12" t="s">
        <v>5</v>
      </c>
      <c r="AC9" s="12">
        <v>2</v>
      </c>
      <c r="AD9" s="12" t="s">
        <v>5</v>
      </c>
      <c r="AE9" s="13">
        <f t="shared" si="1"/>
        <v>0</v>
      </c>
      <c r="AF9" s="13">
        <f t="shared" si="1"/>
        <v>0</v>
      </c>
    </row>
    <row r="10" spans="1:32" s="5" customFormat="1" ht="13.15" thickBot="1" x14ac:dyDescent="0.3">
      <c r="D10" s="5" t="s">
        <v>18</v>
      </c>
      <c r="E10" s="5">
        <f>M20</f>
        <v>1</v>
      </c>
      <c r="F10" s="5">
        <f>M21</f>
        <v>0</v>
      </c>
      <c r="G10" s="5">
        <f>N20</f>
        <v>0</v>
      </c>
      <c r="H10" s="5">
        <f>N21</f>
        <v>1</v>
      </c>
      <c r="I10" s="5">
        <f>O20</f>
        <v>0</v>
      </c>
      <c r="J10" s="5">
        <f>O21</f>
        <v>1</v>
      </c>
      <c r="K10" s="5">
        <f>P20</f>
        <v>0</v>
      </c>
      <c r="L10" s="5">
        <f>P21</f>
        <v>1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32" s="5" customFormat="1" x14ac:dyDescent="0.25">
      <c r="D11" s="5" t="s">
        <v>19</v>
      </c>
      <c r="E11" s="5">
        <f>R24</f>
        <v>1</v>
      </c>
      <c r="F11" s="5">
        <f>R25</f>
        <v>1</v>
      </c>
      <c r="G11" s="5">
        <f>S24</f>
        <v>1</v>
      </c>
      <c r="H11" s="5">
        <f>S25</f>
        <v>1</v>
      </c>
      <c r="I11" s="5">
        <f>R26</f>
        <v>1</v>
      </c>
      <c r="J11" s="5">
        <f>R27</f>
        <v>1</v>
      </c>
      <c r="K11" s="5">
        <f>S26</f>
        <v>1</v>
      </c>
      <c r="L11" s="5">
        <f>S27</f>
        <v>1</v>
      </c>
      <c r="M11" s="15">
        <f>COUNTIF(R11:AB11,$M$8)</f>
        <v>0</v>
      </c>
      <c r="N11" s="15">
        <f>COUNTIF(R11:AB11,$N$8)</f>
        <v>1</v>
      </c>
      <c r="O11" s="15">
        <f>COUNTIF(R12:AB12,O8)</f>
        <v>1</v>
      </c>
      <c r="P11" s="15">
        <f>COUNTIF(R12:AB12,P8)</f>
        <v>1</v>
      </c>
      <c r="Q11" s="14"/>
      <c r="R11" s="16" t="str">
        <f>IF(Q41=D40,"X",IF(OR(Q41=D41,Q41=D43,Q41=D45,Q41=D47,Q41=D49,Q41=D51,Q41=D53,Q41=D55),"□","〇"))</f>
        <v>〇</v>
      </c>
      <c r="S11" s="17" t="str">
        <f>IF(Q41=D40,"X",IF(OR(Q41=D41,Q41=D42,Q41=D45,Q41=D46,Q41=D49,Q41=D50,Q41=D53,Q41=D54),"有","無"))</f>
        <v>有</v>
      </c>
      <c r="T11" s="18"/>
      <c r="U11" s="16" t="str">
        <f>IF(R41=D40,"X",IF(OR(R41=D41,R41=D43,R41=D45,R41=D47,R41=D49,R41=D51,R41=D53,R41=D55),"□","〇"))</f>
        <v>X</v>
      </c>
      <c r="V11" s="17" t="str">
        <f>IF(R41=D40,"X",IF(OR(R41=D41,R41=D42,R41=D45,R41=D46,R41=D49,R41=D50,R41=D53,R41=D54),"有","無"))</f>
        <v>X</v>
      </c>
      <c r="W11" s="18"/>
      <c r="X11" s="16" t="str">
        <f>IF(S41=D40,"X",IF(OR(S41=D41,S41=D43,S41=D45,S41=D47,S41=D49,S41=D51,S41=D53,S41=D55),"□","〇"))</f>
        <v>X</v>
      </c>
      <c r="Y11" s="17" t="str">
        <f>IF(S41=D40,"X",IF(OR(S41=D41,S41=D42,S41=D45,S41=D46,S41=D49,S41=D50,S41=D53,S41=D54),"有","無"))</f>
        <v>X</v>
      </c>
      <c r="Z11" s="18"/>
      <c r="AA11" s="16" t="str">
        <f>IF(T41=D40,"X",IF(OR(T41=D41,T41=D43,T41=D45,T41=D47,T41=D49,T41=D51,T41=D53,T41=D55),"□","〇"))</f>
        <v>X</v>
      </c>
      <c r="AB11" s="17" t="str">
        <f>IF(T41=D40,"X",IF(OR(T41=D41,T41=D42,T41=D45,T41=D46,T41=D49,T41=D50,T41=D53,T41=D54),"有","無"))</f>
        <v>X</v>
      </c>
      <c r="AC11" s="14"/>
    </row>
    <row r="12" spans="1:32" s="5" customFormat="1" ht="13.15" thickBot="1" x14ac:dyDescent="0.3">
      <c r="D12" s="5" t="s">
        <v>20</v>
      </c>
      <c r="E12" s="5">
        <f>U24</f>
        <v>1</v>
      </c>
      <c r="F12" s="5">
        <f>U25</f>
        <v>0</v>
      </c>
      <c r="G12" s="5">
        <f>V24</f>
        <v>0</v>
      </c>
      <c r="H12" s="5">
        <f>V25</f>
        <v>1</v>
      </c>
      <c r="I12" s="5">
        <f>U26</f>
        <v>1</v>
      </c>
      <c r="J12" s="5">
        <f>U27</f>
        <v>0</v>
      </c>
      <c r="K12" s="5">
        <f>V26</f>
        <v>1</v>
      </c>
      <c r="L12" s="5">
        <f>V27</f>
        <v>0</v>
      </c>
      <c r="M12" s="15">
        <f>COUNTIF(R11:AB11,$M$9)</f>
        <v>1</v>
      </c>
      <c r="N12" s="15">
        <f>COUNTIF(R11:AB11,$N$9)</f>
        <v>0</v>
      </c>
      <c r="O12" s="15">
        <f>COUNTIF(R12:AB12,O9)</f>
        <v>0</v>
      </c>
      <c r="P12" s="15">
        <f>COUNTIF(R12:AB12,P9)</f>
        <v>0</v>
      </c>
      <c r="Q12" s="14"/>
      <c r="R12" s="19">
        <f>IF(Q41=D40,"X",IF(OR(Q41=D41,Q41=D42,Q41=D43,Q41=D44,Q41=D49,Q41=D50,Q41=D51,Q41=D52),1,2))</f>
        <v>1</v>
      </c>
      <c r="S12" s="20" t="str">
        <f>IF(Q41=D40,"X",IF(OR(Q41=D41,Q41=D42,Q41=D43,Q41=D44,Q41=D45,Q41=D46,Q41=D47,Q41=D48),"白","茶"))</f>
        <v>白</v>
      </c>
      <c r="T12" s="18"/>
      <c r="U12" s="19" t="str">
        <f>IF(R41=D40,"X",IF(OR(R41=D41,R41=D42,R41=D43,R41=D44,R41=D49,R41=D50,R41=D51,R41=D52),1,2))</f>
        <v>X</v>
      </c>
      <c r="V12" s="20" t="str">
        <f>IF(R41=D40,"X",IF(OR(R41=D41,R41=D42,R41=D43,R41=D44,R41=D45,R41=D46,R41=D47,R41=D48),"白","茶"))</f>
        <v>X</v>
      </c>
      <c r="W12" s="18"/>
      <c r="X12" s="19" t="str">
        <f>IF(S41=D40,"X",IF(OR(S41=D41,S41=D42,S41=D43,S41=D44,S41=D49,S41=D50,S41=D51,S41=D52),1,2))</f>
        <v>X</v>
      </c>
      <c r="Y12" s="20" t="str">
        <f>IF(S41=D40,"X",IF(OR(S41=D41,S41=D42,S41=D43,S41=D44,S41=D45,S41=D46,S41=D47,S41=D48),"白","茶"))</f>
        <v>X</v>
      </c>
      <c r="Z12" s="18"/>
      <c r="AA12" s="19" t="str">
        <f>IF(T41=D40,"X",IF(OR(T41=D41,T41=D42,T41=D43,T41=D44,T41=D49,T41=D50,T41=D51,T41=D52),1,2))</f>
        <v>X</v>
      </c>
      <c r="AB12" s="20" t="str">
        <f>IF(T41=D40,"X",IF(OR(T41=D41,T41=D42,T41=D43,T41=D44,T41=D45,T41=D46,T41=D47,T41=D48),"白","茶"))</f>
        <v>X</v>
      </c>
      <c r="AC12" s="14"/>
    </row>
    <row r="13" spans="1:32" s="5" customFormat="1" ht="13.15" thickBot="1" x14ac:dyDescent="0.3">
      <c r="D13" s="5" t="s">
        <v>21</v>
      </c>
      <c r="E13" s="5">
        <f>X24</f>
        <v>0</v>
      </c>
      <c r="F13" s="5">
        <f>X25</f>
        <v>1</v>
      </c>
      <c r="G13" s="5">
        <f>Y24</f>
        <v>0</v>
      </c>
      <c r="H13" s="5">
        <f>Y25</f>
        <v>1</v>
      </c>
      <c r="I13" s="5">
        <f>X26</f>
        <v>1</v>
      </c>
      <c r="J13" s="5">
        <f>X27</f>
        <v>0</v>
      </c>
      <c r="K13" s="5">
        <f>Y26</f>
        <v>1</v>
      </c>
      <c r="L13" s="5">
        <f>Y27</f>
        <v>0</v>
      </c>
      <c r="M13" s="15"/>
      <c r="N13" s="15"/>
      <c r="O13" s="15"/>
      <c r="P13" s="15"/>
      <c r="Q13" s="14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4"/>
    </row>
    <row r="14" spans="1:32" s="5" customFormat="1" x14ac:dyDescent="0.25">
      <c r="D14" s="5" t="s">
        <v>22</v>
      </c>
      <c r="E14" s="5">
        <f>AA24</f>
        <v>1</v>
      </c>
      <c r="F14" s="5">
        <f>AA25</f>
        <v>0</v>
      </c>
      <c r="G14" s="5">
        <f>AB24</f>
        <v>0</v>
      </c>
      <c r="H14" s="5">
        <f>AB25</f>
        <v>1</v>
      </c>
      <c r="I14" s="5">
        <f>AA26</f>
        <v>0</v>
      </c>
      <c r="J14" s="5">
        <f>AA27</f>
        <v>1</v>
      </c>
      <c r="K14" s="5">
        <f>AB26</f>
        <v>0</v>
      </c>
      <c r="L14" s="5">
        <f>AB27</f>
        <v>1</v>
      </c>
      <c r="M14" s="15">
        <f>COUNTIF(R14:AB14,$M$8)</f>
        <v>2</v>
      </c>
      <c r="N14" s="15">
        <f>COUNTIF(R14:AB14,$N$8)</f>
        <v>0</v>
      </c>
      <c r="O14" s="15">
        <f>COUNTIF(R15:AB15,O8)</f>
        <v>1</v>
      </c>
      <c r="P14" s="15">
        <f>COUNTIF(R15:AB15,P8)</f>
        <v>1</v>
      </c>
      <c r="Q14" s="14"/>
      <c r="R14" s="16" t="str">
        <f>IF(Q42=D40,"X",IF(OR(Q42=D41,Q42=D43,Q42=D45,Q42=D47,Q42=D49,Q42=D51,Q42=D53,Q42=D55),"□","〇"))</f>
        <v>□</v>
      </c>
      <c r="S14" s="17" t="str">
        <f>IF(Q42=D40,"X",IF(OR(Q42=D41,Q42=D42,Q42=D45,Q42=D46,Q42=D49,Q42=D50,Q42=D53,Q42=D54),"有","無"))</f>
        <v>無</v>
      </c>
      <c r="T14" s="18"/>
      <c r="U14" s="16" t="str">
        <f>IF(R42=D40,"X",IF(OR(R42=D41,R42=D43,R42=D45,R42=D47,R42=D49,R42=D51,R42=D53,R42=D55),"□","〇"))</f>
        <v>□</v>
      </c>
      <c r="V14" s="17" t="str">
        <f>IF(R42=D40,"X",IF(OR(R42=D41,R42=D42,R42=D45,R42=D46,R42=D49,R42=D50,R42=D53,R42=D54),"有","無"))</f>
        <v>無</v>
      </c>
      <c r="W14" s="18"/>
      <c r="X14" s="16" t="str">
        <f>IF(S42=D40,"X",IF(OR(S42=D41,S42=D43,S42=D45,S42=D47,S42=D49,S42=D51,S42=D53,S42=D55),"□","〇"))</f>
        <v>X</v>
      </c>
      <c r="Y14" s="17" t="str">
        <f>IF(S42=D40,"X",IF(OR(S42=D41,S42=D42,S42=D45,S42=D46,S42=D49,S42=D50,S42=D53,S42=D54),"有","無"))</f>
        <v>X</v>
      </c>
      <c r="Z14" s="18"/>
      <c r="AA14" s="16" t="str">
        <f>IF(T42=D40,"X",IF(OR(T42=D41,T42=D43,T42=D45,T42=D47,T42=D49,T42=D51,T42=D53,T42=D55),"□","〇"))</f>
        <v>X</v>
      </c>
      <c r="AB14" s="17" t="str">
        <f>IF(T42=D40,"X",IF(OR(T42=D41,T42=D42,T42=D45,T42=D46,T42=D49,T42=D50,T42=D53,T42=D54),"有","無"))</f>
        <v>X</v>
      </c>
      <c r="AC14" s="14"/>
    </row>
    <row r="15" spans="1:32" s="5" customFormat="1" ht="13.15" thickBot="1" x14ac:dyDescent="0.3">
      <c r="D15" s="5" t="s">
        <v>23</v>
      </c>
      <c r="E15" s="5">
        <f>AE22</f>
        <v>2</v>
      </c>
      <c r="F15" s="5">
        <f>AE23</f>
        <v>2</v>
      </c>
      <c r="G15" s="5">
        <f>AF22</f>
        <v>1</v>
      </c>
      <c r="H15" s="5">
        <f>AF23</f>
        <v>3</v>
      </c>
      <c r="I15" s="5">
        <f>AG22</f>
        <v>3</v>
      </c>
      <c r="J15" s="5">
        <f>AG23</f>
        <v>1</v>
      </c>
      <c r="K15" s="5">
        <f>AH22</f>
        <v>3</v>
      </c>
      <c r="L15" s="5">
        <f>AH23</f>
        <v>1</v>
      </c>
      <c r="M15" s="15">
        <f>COUNTIF(R14:AB14,$M$9)</f>
        <v>0</v>
      </c>
      <c r="N15" s="15">
        <f>COUNTIF(R14:AB14,$N$9)</f>
        <v>2</v>
      </c>
      <c r="O15" s="15">
        <f>COUNTIF(R15:AB15,O9)</f>
        <v>1</v>
      </c>
      <c r="P15" s="15">
        <f>COUNTIF(R15:AB15,P9)</f>
        <v>1</v>
      </c>
      <c r="Q15" s="14"/>
      <c r="R15" s="19">
        <f>IF(Q42=D40,"X",IF(OR(Q42=D41,Q42=D42,Q42=D43,Q42=D44,Q42=D49,Q42=D50,Q42=D51,Q42=D52),1,2))</f>
        <v>2</v>
      </c>
      <c r="S15" s="20" t="str">
        <f>IF(Q42=D40,"X",IF(OR(Q42=D41,Q42=D42,Q42=D43,Q42=D44,Q42=D45,Q42=D46,Q42=D47,Q42=D48),"白","茶"))</f>
        <v>茶</v>
      </c>
      <c r="T15" s="18"/>
      <c r="U15" s="19">
        <f>IF(R42=D40,"X",IF(OR(R42=D41,R42=D42,R42=D43,R42=D44,R42=D49,R42=D50,R42=D51,R42=D52),1,2))</f>
        <v>1</v>
      </c>
      <c r="V15" s="20" t="str">
        <f>IF(R42=D40,"X",IF(OR(R42=D41,R42=D42,R42=D43,R42=D44,R42=D45,R42=D46,R42=D47,R42=D48),"白","茶"))</f>
        <v>白</v>
      </c>
      <c r="W15" s="18"/>
      <c r="X15" s="19" t="str">
        <f>IF(S42=D40,"X",IF(OR(S42=D41,S42=D42,S42=D43,S42=D44,S42=D49,S42=D50,S42=D51,S42=D52),1,2))</f>
        <v>X</v>
      </c>
      <c r="Y15" s="20" t="str">
        <f>IF(S42=D40,"X",IF(OR(S42=D41,S42=D42,S42=D43,S42=D44,S42=D45,S42=D46,S42=D47,S42=D48),"白","茶"))</f>
        <v>X</v>
      </c>
      <c r="Z15" s="18"/>
      <c r="AA15" s="19" t="str">
        <f>IF(T42=D40,"X",IF(OR(T42=D41,T42=D42,T42=D43,T42=D44,T42=D49,T42=D50,T42=D51,T42=D52),1,2))</f>
        <v>X</v>
      </c>
      <c r="AB15" s="20" t="str">
        <f>IF(T42=D40,"X",IF(OR(T42=D41,T42=D42,T42=D43,T42=D44,T42=D45,T42=D46,T42=D47,T42=D48),"白","茶"))</f>
        <v>X</v>
      </c>
      <c r="AC15" s="14"/>
    </row>
    <row r="16" spans="1:32" s="5" customFormat="1" ht="13.15" thickBot="1" x14ac:dyDescent="0.3">
      <c r="D16" s="5" t="s">
        <v>24</v>
      </c>
      <c r="E16" s="5">
        <f>AE6</f>
        <v>0</v>
      </c>
      <c r="F16" s="5">
        <f>AE7</f>
        <v>0</v>
      </c>
      <c r="G16" s="5">
        <f>AF6</f>
        <v>0</v>
      </c>
      <c r="H16" s="5">
        <f>AF7</f>
        <v>0</v>
      </c>
      <c r="I16" s="5">
        <f>AE8</f>
        <v>0</v>
      </c>
      <c r="J16" s="5">
        <f>AE9</f>
        <v>0</v>
      </c>
      <c r="K16" s="5">
        <f>AF8</f>
        <v>0</v>
      </c>
      <c r="L16" s="5">
        <f>AF9</f>
        <v>0</v>
      </c>
      <c r="M16" s="15"/>
      <c r="N16" s="15"/>
      <c r="O16" s="15"/>
      <c r="P16" s="15"/>
      <c r="Q16" s="14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4"/>
    </row>
    <row r="17" spans="13:34" s="5" customFormat="1" x14ac:dyDescent="0.25">
      <c r="M17" s="15">
        <f>COUNTIF(R17:AB17,$M$8)</f>
        <v>0</v>
      </c>
      <c r="N17" s="15">
        <f>COUNTIF(R17:AB17,$N$8)</f>
        <v>0</v>
      </c>
      <c r="O17" s="15">
        <f>COUNTIF(R18:AB18,O8)</f>
        <v>1</v>
      </c>
      <c r="P17" s="15">
        <f>COUNTIF(R18:AB18,P8)</f>
        <v>1</v>
      </c>
      <c r="Q17" s="14"/>
      <c r="R17" s="16" t="str">
        <f>IF(Q43=D40,"X",IF(OR(Q43=D41,Q43=D43,Q43=D45,Q43=D47,Q43=D49,Q43=D51,Q43=D53,Q43=D55),"□","〇"))</f>
        <v>X</v>
      </c>
      <c r="S17" s="17" t="str">
        <f>IF(Q43=D40,"X",IF(OR(Q43=D41,Q43=D42,Q43=D45,Q43=D46,Q43=D49,Q43=D50,Q43=D53,Q43=D54),"有","無"))</f>
        <v>X</v>
      </c>
      <c r="T17" s="18"/>
      <c r="U17" s="16" t="str">
        <f>IF(R43=D40,"X",IF(OR(R43=D41,R43=D43,R43=D45,R43=D47,R43=D49,R43=D51,R43=D53,R43=D55),"□","〇"))</f>
        <v>X</v>
      </c>
      <c r="V17" s="17" t="str">
        <f>IF(R43=D40,"X",IF(OR(R43=D41,R43=D42,R43=D45,R43=D46,R43=D49,R43=D50,R43=D53,R43=D54),"有","無"))</f>
        <v>X</v>
      </c>
      <c r="W17" s="18"/>
      <c r="X17" s="16" t="str">
        <f>IF(S43=D40,"X",IF(OR(S43=D41,S43=D43,S43=D45,S43=D47,S43=D49,S43=D51,S43=D53,S43=D55),"□","〇"))</f>
        <v>〇</v>
      </c>
      <c r="Y17" s="17" t="str">
        <f>IF(S43=D40,"X",IF(OR(S43=D41,S43=D42,S43=D45,S43=D46,S43=D49,S43=D50,S43=D53,S43=D54),"有","無"))</f>
        <v>無</v>
      </c>
      <c r="Z17" s="18"/>
      <c r="AA17" s="16" t="str">
        <f>IF(T43=D40,"X",IF(OR(T43=D41,T43=D43,T43=D45,T43=D47,T43=D49,T43=D51,T43=D53,T43=D55),"□","〇"))</f>
        <v>X</v>
      </c>
      <c r="AB17" s="17" t="str">
        <f>IF(T43=D40,"X",IF(OR(T43=D41,T43=D42,T43=D45,T43=D46,T43=D49,T43=D50,T43=D53,T43=D54),"有","無"))</f>
        <v>X</v>
      </c>
      <c r="AC17" s="14"/>
    </row>
    <row r="18" spans="13:34" s="5" customFormat="1" ht="13.15" thickBot="1" x14ac:dyDescent="0.3">
      <c r="M18" s="15">
        <f>COUNTIF(R17:AB17,$M$9)</f>
        <v>1</v>
      </c>
      <c r="N18" s="15">
        <f>COUNTIF(R17:AB17,$N$9)</f>
        <v>1</v>
      </c>
      <c r="O18" s="15">
        <f>COUNTIF(R18:AB18,O9)</f>
        <v>0</v>
      </c>
      <c r="P18" s="15">
        <f>COUNTIF(R18:AB18,P9)</f>
        <v>0</v>
      </c>
      <c r="Q18" s="14"/>
      <c r="R18" s="19" t="str">
        <f>IF(Q43=D40,"X",IF(OR(Q43=D41,Q43=D42,Q43=D43,Q43=D44,Q43=D49,Q43=D50,Q43=D51,Q43=D52),1,2))</f>
        <v>X</v>
      </c>
      <c r="S18" s="20" t="str">
        <f>IF(Q43=D40,"X",IF(OR(Q43=D41,Q43=D42,Q43=D43,Q43=D44,Q43=D45,Q43=D46,Q43=D47,Q43=D48),"白","茶"))</f>
        <v>X</v>
      </c>
      <c r="T18" s="18"/>
      <c r="U18" s="19" t="str">
        <f>IF(R43=D40,"X",IF(OR(R43=D41,R43=D42,R43=D43,R43=D44,R43=D49,R43=D50,R43=D51,R43=D52),1,2))</f>
        <v>X</v>
      </c>
      <c r="V18" s="20" t="str">
        <f>IF(R43=D40,"X",IF(OR(R43=D41,R43=D42,R43=D43,R43=D44,R43=D45,R43=D46,R43=D47,R43=D48),"白","茶"))</f>
        <v>X</v>
      </c>
      <c r="W18" s="18"/>
      <c r="X18" s="19">
        <f>IF(S43=D40,"X",IF(OR(S43=D41,S43=D42,S43=D43,S43=D44,S43=D49,S43=D50,S43=D51,S43=D52),1,2))</f>
        <v>1</v>
      </c>
      <c r="Y18" s="20" t="str">
        <f>IF(S43=D40,"X",IF(OR(S43=D41,S43=D42,S43=D43,S43=D44,S43=D45,S43=D46,S43=D47,S43=D48),"白","茶"))</f>
        <v>白</v>
      </c>
      <c r="Z18" s="18"/>
      <c r="AA18" s="19" t="str">
        <f>IF(T43=D40,"X",IF(OR(T43=D41,T43=D42,T43=D43,T43=D44,T43=D49,T43=D50,T43=D51,T43=D52),1,2))</f>
        <v>X</v>
      </c>
      <c r="AB18" s="20" t="str">
        <f>IF(T43=D40,"X",IF(OR(T43=D41,T43=D42,T43=D43,T43=D44,T43=D45,T43=D46,T43=D47,T43=D48),"白","茶"))</f>
        <v>X</v>
      </c>
      <c r="AC18" s="14"/>
    </row>
    <row r="19" spans="13:34" s="5" customFormat="1" ht="13.15" thickBot="1" x14ac:dyDescent="0.3">
      <c r="M19" s="15"/>
      <c r="N19" s="15"/>
      <c r="O19" s="15"/>
      <c r="P19" s="15"/>
      <c r="Q19" s="14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4"/>
    </row>
    <row r="20" spans="13:34" s="5" customFormat="1" x14ac:dyDescent="0.25">
      <c r="M20" s="15">
        <f>COUNTIF(R20:AB20,$M$8)</f>
        <v>1</v>
      </c>
      <c r="N20" s="15">
        <f>COUNTIF(R20:AB20,$N$8)</f>
        <v>0</v>
      </c>
      <c r="O20" s="15">
        <f>COUNTIF(R21:AB21,O8)</f>
        <v>0</v>
      </c>
      <c r="P20" s="15">
        <f>COUNTIF(R21:AB21,P8)</f>
        <v>0</v>
      </c>
      <c r="Q20" s="14"/>
      <c r="R20" s="16" t="str">
        <f>IF(Q44=D40,"X",IF(OR(Q44=D41,Q44=D43,Q44=D45,Q44=D47,Q44=D49,Q44=D51,Q44=D53,Q44=D55),"□","〇"))</f>
        <v>X</v>
      </c>
      <c r="S20" s="17" t="str">
        <f>IF(Q44=D40,"X",IF(OR(Q44=D41,Q44=D42,Q44=D45,Q44=D46,Q44=D49,Q44=D50,Q44=D53,Q44=D54),"有","無"))</f>
        <v>X</v>
      </c>
      <c r="T20" s="18"/>
      <c r="U20" s="16" t="str">
        <f>IF(R44=D40,"X",IF(OR(R44=D41,R44=D43,R44=D45,R44=D47,R44=D49,R44=D51,R44=D53,R44=D55),"□","〇"))</f>
        <v>X</v>
      </c>
      <c r="V20" s="17" t="str">
        <f>IF(R44=D40,"X",IF(OR(R44=D41,R44=D42,R44=D45,R44=D46,R44=D49,R44=D50,R44=D53,R44=D54),"有","無"))</f>
        <v>X</v>
      </c>
      <c r="W20" s="18"/>
      <c r="X20" s="16" t="str">
        <f>IF(S44=D40,"X",IF(OR(S44=D41,S44=D43,S44=D45,S44=D47,S44=D49,S44=D51,S44=D53,S44=D55),"□","〇"))</f>
        <v>X</v>
      </c>
      <c r="Y20" s="17" t="str">
        <f>IF(S44=D40,"X",IF(OR(S44=D41,S44=D42,S44=D45,S44=D46,S44=D49,S44=D50,S44=D53,S44=D54),"有","無"))</f>
        <v>X</v>
      </c>
      <c r="Z20" s="18"/>
      <c r="AA20" s="16" t="str">
        <f>IF(T44=D40,"X",IF(OR(T44=D41,T44=D43,T44=D45,T44=D47,T44=D49,T44=D51,T44=D53,T44=D55),"□","〇"))</f>
        <v>□</v>
      </c>
      <c r="AB20" s="17" t="str">
        <f>IF(T44=D40,"X",IF(OR(T44=D41,T44=D42,T44=D45,T44=D46,T44=D49,T44=D50,T44=D53,T44=D54),"有","無"))</f>
        <v>無</v>
      </c>
      <c r="AC20" s="14"/>
      <c r="AE20" s="12" t="s">
        <v>2</v>
      </c>
      <c r="AF20" s="12" t="s">
        <v>3</v>
      </c>
      <c r="AG20" s="12">
        <v>1</v>
      </c>
      <c r="AH20" s="12" t="s">
        <v>0</v>
      </c>
    </row>
    <row r="21" spans="13:34" s="5" customFormat="1" ht="13.15" thickBot="1" x14ac:dyDescent="0.3">
      <c r="M21" s="15">
        <f>COUNTIF(R20:AB20,$M$9)</f>
        <v>0</v>
      </c>
      <c r="N21" s="15">
        <f>COUNTIF(R20:AB20,$N$9)</f>
        <v>1</v>
      </c>
      <c r="O21" s="15">
        <f>COUNTIF(R21:AB21,O9)</f>
        <v>1</v>
      </c>
      <c r="P21" s="15">
        <f>COUNTIF(R21:AB21,P9)</f>
        <v>1</v>
      </c>
      <c r="Q21" s="14"/>
      <c r="R21" s="19" t="str">
        <f>IF(Q44=D40,"X",IF(OR(Q44=D41,Q44=D42,Q44=D43,Q44=D44,Q44=D49,Q44=D50,Q44=D51,Q44=D52),1,2))</f>
        <v>X</v>
      </c>
      <c r="S21" s="20" t="str">
        <f>IF(Q44=D40,"X",IF(OR(Q44=D41,Q44=D42,Q44=D43,Q44=D44,Q44=D45,Q44=D46,Q44=D47,Q44=D48),"白","茶"))</f>
        <v>X</v>
      </c>
      <c r="T21" s="18"/>
      <c r="U21" s="19" t="str">
        <f>IF(R44=D40,"X",IF(OR(R44=D41,R44=D42,R44=D43,R44=D44,R44=D49,R44=D50,R44=D51,R44=D52),1,2))</f>
        <v>X</v>
      </c>
      <c r="V21" s="20" t="str">
        <f>IF(R44=D40,"X",IF(OR(R44=D41,R44=D42,R44=D43,R44=D44,R44=D45,R44=D46,R44=D47,R44=D48),"白","茶"))</f>
        <v>X</v>
      </c>
      <c r="W21" s="18"/>
      <c r="X21" s="19" t="str">
        <f>IF(S44=D40,"X",IF(OR(S44=D41,S44=D42,S44=D43,S44=D44,S44=D49,S44=D50,S44=D51,S44=D52),1,2))</f>
        <v>X</v>
      </c>
      <c r="Y21" s="20" t="str">
        <f>IF(S44=D40,"X",IF(OR(S44=D41,S44=D42,S44=D43,S44=D44,S44=D45,S44=D46,S44=D47,S44=D48),"白","茶"))</f>
        <v>X</v>
      </c>
      <c r="Z21" s="18"/>
      <c r="AA21" s="19">
        <f>IF(T44=D40,"X",IF(OR(T44=D41,T44=D42,T44=D43,T44=D44,T44=D49,T44=D50,T44=D51,T44=D52),1,2))</f>
        <v>2</v>
      </c>
      <c r="AB21" s="20" t="str">
        <f>IF(T44=D40,"X",IF(OR(T44=D41,T44=D42,T44=D43,T44=D44,T44=D45,T44=D46,T44=D47,T44=D48),"白","茶"))</f>
        <v>茶</v>
      </c>
      <c r="AC21" s="14"/>
      <c r="AE21" s="12" t="s">
        <v>1</v>
      </c>
      <c r="AF21" s="12" t="s">
        <v>4</v>
      </c>
      <c r="AG21" s="12">
        <v>2</v>
      </c>
      <c r="AH21" s="12" t="s">
        <v>5</v>
      </c>
    </row>
    <row r="22" spans="13:34" s="5" customFormat="1" x14ac:dyDescent="0.25"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E22" s="13">
        <f>SUM(R36,U36,X36,AA36)</f>
        <v>2</v>
      </c>
      <c r="AF22" s="13">
        <f>SUM(S36,V36,Y36,AB36)</f>
        <v>1</v>
      </c>
      <c r="AG22" s="13">
        <f>SUM(R38,U38,X38,AA38)</f>
        <v>3</v>
      </c>
      <c r="AH22" s="13">
        <f>SUM(S38,V38,Y38,AB38)</f>
        <v>3</v>
      </c>
    </row>
    <row r="23" spans="13:34" s="5" customFormat="1" x14ac:dyDescent="0.25">
      <c r="AE23" s="13">
        <f>SUM(R37,U37,X37,AA37)</f>
        <v>2</v>
      </c>
      <c r="AF23" s="13">
        <f>SUM(S37,V37,Y37,AB37)</f>
        <v>3</v>
      </c>
      <c r="AG23" s="13">
        <f>SUM(R39,U39,X39,AA39)</f>
        <v>1</v>
      </c>
      <c r="AH23" s="13">
        <f>SUM(S39,V39,Y39,AB39)</f>
        <v>1</v>
      </c>
    </row>
    <row r="24" spans="13:34" s="5" customFormat="1" x14ac:dyDescent="0.25">
      <c r="P24" s="12" t="s">
        <v>2</v>
      </c>
      <c r="Q24" s="12" t="s">
        <v>3</v>
      </c>
      <c r="R24" s="13">
        <f>COUNTIF(R11:R21,$P$24)</f>
        <v>1</v>
      </c>
      <c r="S24" s="13">
        <f>COUNTIF(S11:S21,$Q$24)</f>
        <v>1</v>
      </c>
      <c r="T24" s="13"/>
      <c r="U24" s="13">
        <f>COUNTIF(U11:U21,$P$24)</f>
        <v>1</v>
      </c>
      <c r="V24" s="13">
        <f>COUNTIF(V11:V21,$Q$24)</f>
        <v>0</v>
      </c>
      <c r="W24" s="13"/>
      <c r="X24" s="13">
        <f t="shared" ref="X24" si="2">COUNTIF(X11:X21,$P$24)</f>
        <v>0</v>
      </c>
      <c r="Y24" s="13">
        <f>COUNTIF(Y11:Y21,$Q$24)</f>
        <v>0</v>
      </c>
      <c r="Z24" s="13"/>
      <c r="AA24" s="13">
        <f>COUNTIF(AA11:AA21,$P$24)</f>
        <v>1</v>
      </c>
      <c r="AB24" s="13">
        <f>COUNTIF(AB11:AB21,$Q$24)</f>
        <v>0</v>
      </c>
    </row>
    <row r="25" spans="13:34" s="5" customFormat="1" x14ac:dyDescent="0.25">
      <c r="P25" s="12" t="s">
        <v>1</v>
      </c>
      <c r="Q25" s="12" t="s">
        <v>4</v>
      </c>
      <c r="R25" s="13">
        <f>COUNTIF(R11:R21,$P$25)</f>
        <v>1</v>
      </c>
      <c r="S25" s="13">
        <f>COUNTIF(S11:S21,$Q$25)</f>
        <v>1</v>
      </c>
      <c r="T25" s="13"/>
      <c r="U25" s="13">
        <f>COUNTIF(U11:U21,$P$25)</f>
        <v>0</v>
      </c>
      <c r="V25" s="13">
        <f>COUNTIF(V11:V21,$Q$25)</f>
        <v>1</v>
      </c>
      <c r="W25" s="13"/>
      <c r="X25" s="13">
        <f>COUNTIF(X11:X21,$P$25)</f>
        <v>1</v>
      </c>
      <c r="Y25" s="13">
        <f>COUNTIF(Y11:Y21,$Q$25)</f>
        <v>1</v>
      </c>
      <c r="Z25" s="13"/>
      <c r="AA25" s="13">
        <f>COUNTIF(AA11:AA21,$P$25)</f>
        <v>0</v>
      </c>
      <c r="AB25" s="13">
        <f>COUNTIF(AB11:AB21,$Q$25)</f>
        <v>1</v>
      </c>
    </row>
    <row r="26" spans="13:34" s="5" customFormat="1" x14ac:dyDescent="0.25">
      <c r="P26" s="12">
        <v>1</v>
      </c>
      <c r="Q26" s="12" t="s">
        <v>0</v>
      </c>
      <c r="R26" s="13">
        <f>COUNTIF(R11:R21,$P$26)</f>
        <v>1</v>
      </c>
      <c r="S26" s="13">
        <f>COUNTIF(S11:S21,$Q$26)</f>
        <v>1</v>
      </c>
      <c r="T26" s="13"/>
      <c r="U26" s="13">
        <f>COUNTIF(U11:U21,$P$26)</f>
        <v>1</v>
      </c>
      <c r="V26" s="13">
        <f>COUNTIF(V11:V21,$Q$26)</f>
        <v>1</v>
      </c>
      <c r="W26" s="13"/>
      <c r="X26" s="13">
        <f>COUNTIF(X11:X21,$P$26)</f>
        <v>1</v>
      </c>
      <c r="Y26" s="13">
        <f>COUNTIF(Y11:Y21,$Q$26)</f>
        <v>1</v>
      </c>
      <c r="Z26" s="13"/>
      <c r="AA26" s="13">
        <f t="shared" ref="AA26" si="3">COUNTIF(AA11:AA21,$P$26)</f>
        <v>0</v>
      </c>
      <c r="AB26" s="13">
        <f>COUNTIF(AB11:AB21,$Q$26)</f>
        <v>0</v>
      </c>
    </row>
    <row r="27" spans="13:34" s="5" customFormat="1" x14ac:dyDescent="0.25">
      <c r="P27" s="12">
        <v>2</v>
      </c>
      <c r="Q27" s="12" t="s">
        <v>5</v>
      </c>
      <c r="R27" s="13">
        <f>COUNTIF(R11:R21,$P$27)</f>
        <v>1</v>
      </c>
      <c r="S27" s="13">
        <f>COUNTIF(S11:S21,$Q$27)</f>
        <v>1</v>
      </c>
      <c r="T27" s="13"/>
      <c r="U27" s="13">
        <f t="shared" ref="U27" si="4">COUNTIF(U11:U21,$P$27)</f>
        <v>0</v>
      </c>
      <c r="V27" s="13">
        <f>COUNTIF(V11:V21,$Q$27)</f>
        <v>0</v>
      </c>
      <c r="W27" s="13"/>
      <c r="X27" s="13">
        <f>COUNTIF(X11:X21,$P$27)</f>
        <v>0</v>
      </c>
      <c r="Y27" s="13">
        <f>COUNTIF(Y11:Y21,$Q$27)</f>
        <v>0</v>
      </c>
      <c r="Z27" s="13"/>
      <c r="AA27" s="13">
        <f>COUNTIF(AA11:AA21,$P$27)</f>
        <v>1</v>
      </c>
      <c r="AB27" s="13">
        <f>COUNTIF(AB11:AB21,$Q$27)</f>
        <v>1</v>
      </c>
    </row>
    <row r="28" spans="13:34" s="5" customFormat="1" x14ac:dyDescent="0.25"/>
    <row r="29" spans="13:34" s="5" customFormat="1" x14ac:dyDescent="0.25"/>
    <row r="30" spans="13:34" s="5" customFormat="1" x14ac:dyDescent="0.25">
      <c r="P30" s="21" t="s">
        <v>2</v>
      </c>
      <c r="Q30" s="6" t="s">
        <v>3</v>
      </c>
      <c r="R30" s="5">
        <f>COUNTIF(R20:R21,$P$24)</f>
        <v>0</v>
      </c>
      <c r="S30" s="5">
        <f>COUNTIF(S20:S21,$Q$24)</f>
        <v>0</v>
      </c>
      <c r="U30" s="5">
        <f>COUNTIF(U17:U18,$P$24)</f>
        <v>0</v>
      </c>
      <c r="V30" s="5">
        <f>COUNTIF(V17:V18,$Q$24)</f>
        <v>0</v>
      </c>
      <c r="X30" s="5">
        <f>COUNTIF(X14:X15,$P$24)</f>
        <v>0</v>
      </c>
      <c r="Y30" s="5">
        <f>COUNTIF(Y14:Y15,$Q$24)</f>
        <v>0</v>
      </c>
      <c r="AA30" s="5">
        <f>COUNTIF(AA11:AA12,$P$24)</f>
        <v>0</v>
      </c>
      <c r="AB30" s="5">
        <f>COUNTIF(AB11:AB12,$Q$24)</f>
        <v>0</v>
      </c>
    </row>
    <row r="31" spans="13:34" s="5" customFormat="1" x14ac:dyDescent="0.25">
      <c r="P31" s="21" t="s">
        <v>1</v>
      </c>
      <c r="Q31" s="6" t="s">
        <v>4</v>
      </c>
      <c r="R31" s="5">
        <f>COUNTIF(R20:R21,$P$25)</f>
        <v>0</v>
      </c>
      <c r="S31" s="5">
        <f>COUNTIF(S20:S21,$Q$25)</f>
        <v>0</v>
      </c>
      <c r="U31" s="5">
        <f>COUNTIF(U17:U18,$P$25)</f>
        <v>0</v>
      </c>
      <c r="V31" s="5">
        <f>COUNTIF(V17:V18,$Q$25)</f>
        <v>0</v>
      </c>
      <c r="X31" s="5">
        <f>COUNTIF(X14:X15,$P$25)</f>
        <v>0</v>
      </c>
      <c r="Y31" s="5">
        <f>COUNTIF(Y14:Y15,$Q$25)</f>
        <v>0</v>
      </c>
      <c r="AA31" s="5">
        <f>COUNTIF(AA11:AA12,$P$25)</f>
        <v>0</v>
      </c>
      <c r="AB31" s="5">
        <f>COUNTIF(AB11:AB12,$Q$25)</f>
        <v>0</v>
      </c>
    </row>
    <row r="32" spans="13:34" s="5" customFormat="1" x14ac:dyDescent="0.25">
      <c r="P32" s="21">
        <v>1</v>
      </c>
      <c r="Q32" s="6" t="s">
        <v>0</v>
      </c>
      <c r="R32" s="5">
        <f>COUNTIF(R20:R21,$P$26)</f>
        <v>0</v>
      </c>
      <c r="S32" s="5">
        <f>COUNTIF(S20:S21,$Q$26)</f>
        <v>0</v>
      </c>
      <c r="U32" s="5">
        <f>COUNTIF(U17:U18,$P$26)</f>
        <v>0</v>
      </c>
      <c r="V32" s="5">
        <f>COUNTIF(V17:V18,$Q$26)</f>
        <v>0</v>
      </c>
      <c r="X32" s="5">
        <f>COUNTIF(X14:X15,$P$26)</f>
        <v>0</v>
      </c>
      <c r="Y32" s="5">
        <f>COUNTIF(Y14:Y15,$Q$26)</f>
        <v>0</v>
      </c>
      <c r="AA32" s="5">
        <f>COUNTIF(AA11:AA12,$P$26)</f>
        <v>0</v>
      </c>
      <c r="AB32" s="5">
        <f>COUNTIF(AB11:AB12,$Q$26)</f>
        <v>0</v>
      </c>
    </row>
    <row r="33" spans="3:28" s="5" customFormat="1" x14ac:dyDescent="0.25">
      <c r="P33" s="21">
        <v>2</v>
      </c>
      <c r="Q33" s="6" t="s">
        <v>5</v>
      </c>
      <c r="R33" s="5">
        <f>COUNTIF(R20:R21,$P$27)</f>
        <v>0</v>
      </c>
      <c r="S33" s="5">
        <f>COUNTIF(S20:S21,$Q$27)</f>
        <v>0</v>
      </c>
      <c r="U33" s="5">
        <f>COUNTIF(U17:U18,$P$27)</f>
        <v>0</v>
      </c>
      <c r="V33" s="5">
        <f>COUNTIF(V17:V18,$Q$27)</f>
        <v>0</v>
      </c>
      <c r="X33" s="5">
        <f>COUNTIF(X14:X15,$P$27)</f>
        <v>0</v>
      </c>
      <c r="Y33" s="5">
        <f>COUNTIF(Y14:Y15,$Q$27)</f>
        <v>0</v>
      </c>
      <c r="AA33" s="5">
        <f>COUNTIF(AA11:AA12,$P$27)</f>
        <v>0</v>
      </c>
      <c r="AB33" s="5">
        <f>COUNTIF(AB11:AB12,$Q$27)</f>
        <v>0</v>
      </c>
    </row>
    <row r="34" spans="3:28" s="5" customFormat="1" x14ac:dyDescent="0.25"/>
    <row r="35" spans="3:28" s="5" customFormat="1" x14ac:dyDescent="0.25"/>
    <row r="36" spans="3:28" s="5" customFormat="1" x14ac:dyDescent="0.25">
      <c r="P36" s="21" t="s">
        <v>2</v>
      </c>
      <c r="Q36" s="6" t="s">
        <v>3</v>
      </c>
      <c r="R36" s="5">
        <f>COUNTIF(R11:R12,$P$24)</f>
        <v>0</v>
      </c>
      <c r="S36" s="5">
        <f>COUNTIF(S11:S12,$Q$24)</f>
        <v>1</v>
      </c>
      <c r="U36" s="5">
        <f>COUNTIF(U14:U15,$P$24)</f>
        <v>1</v>
      </c>
      <c r="V36" s="5">
        <f>COUNTIF(V14:V15,$Q$24)</f>
        <v>0</v>
      </c>
      <c r="X36" s="5">
        <f>COUNTIF(X17:X18,$P$24)</f>
        <v>0</v>
      </c>
      <c r="Y36" s="5">
        <f>COUNTIF(Y17:Y18,$Q$24)</f>
        <v>0</v>
      </c>
      <c r="AA36" s="5">
        <f>COUNTIF(AA20:AA21,$P$24)</f>
        <v>1</v>
      </c>
      <c r="AB36" s="5">
        <f>COUNTIF(AB20:AB21,$Q$24)</f>
        <v>0</v>
      </c>
    </row>
    <row r="37" spans="3:28" s="5" customFormat="1" x14ac:dyDescent="0.25">
      <c r="P37" s="21" t="s">
        <v>1</v>
      </c>
      <c r="Q37" s="6" t="s">
        <v>4</v>
      </c>
      <c r="R37" s="5">
        <f>COUNTIF(R11:R12,$P$25)</f>
        <v>1</v>
      </c>
      <c r="S37" s="5">
        <f>COUNTIF(S11:S12,$Q$25)</f>
        <v>0</v>
      </c>
      <c r="U37" s="5">
        <f>COUNTIF(U14:U15,$P$25)</f>
        <v>0</v>
      </c>
      <c r="V37" s="5">
        <f>COUNTIF(V14:V15,$Q$25)</f>
        <v>1</v>
      </c>
      <c r="X37" s="5">
        <f>COUNTIF(X17:X18,$P$25)</f>
        <v>1</v>
      </c>
      <c r="Y37" s="5">
        <f>COUNTIF(Y17:Y18,$Q$25)</f>
        <v>1</v>
      </c>
      <c r="AA37" s="5">
        <f>COUNTIF(AA20:AA21,$P$25)</f>
        <v>0</v>
      </c>
      <c r="AB37" s="5">
        <f>COUNTIF(AB20:AB21,$Q$25)</f>
        <v>1</v>
      </c>
    </row>
    <row r="38" spans="3:28" s="5" customFormat="1" x14ac:dyDescent="0.25">
      <c r="P38" s="21">
        <v>1</v>
      </c>
      <c r="Q38" s="6" t="s">
        <v>0</v>
      </c>
      <c r="R38" s="5">
        <f>COUNTIF(R11:R12,$P$26)</f>
        <v>1</v>
      </c>
      <c r="S38" s="5">
        <f>COUNTIF(S11:S12,$Q$26)</f>
        <v>1</v>
      </c>
      <c r="U38" s="5">
        <f>COUNTIF(U14:U15,$P$26)</f>
        <v>1</v>
      </c>
      <c r="V38" s="5">
        <f>COUNTIF(V14:V15,$Q$26)</f>
        <v>1</v>
      </c>
      <c r="X38" s="5">
        <f>COUNTIF(X17:X18,$P$26)</f>
        <v>1</v>
      </c>
      <c r="Y38" s="5">
        <f>COUNTIF(Y17:Y18,$Q$26)</f>
        <v>1</v>
      </c>
      <c r="AA38" s="5">
        <f>COUNTIF(AA20:AA21,$P$26)</f>
        <v>0</v>
      </c>
      <c r="AB38" s="5">
        <f>COUNTIF(AB20:AB21,$Q$26)</f>
        <v>0</v>
      </c>
    </row>
    <row r="39" spans="3:28" s="5" customFormat="1" ht="13.15" thickBot="1" x14ac:dyDescent="0.3">
      <c r="P39" s="21">
        <v>2</v>
      </c>
      <c r="Q39" s="6" t="s">
        <v>5</v>
      </c>
      <c r="R39" s="5">
        <f>COUNTIF(R11:R12,$P$27)</f>
        <v>0</v>
      </c>
      <c r="S39" s="5">
        <f>COUNTIF(S11:S12,$Q$27)</f>
        <v>0</v>
      </c>
      <c r="U39" s="5">
        <f>COUNTIF(U14:U15,$P$27)</f>
        <v>0</v>
      </c>
      <c r="V39" s="5">
        <f>COUNTIF(V14:V15,$Q$27)</f>
        <v>0</v>
      </c>
      <c r="X39" s="5">
        <f>COUNTIF(X17:X18,$P$27)</f>
        <v>0</v>
      </c>
      <c r="Y39" s="5">
        <f>COUNTIF(Y17:Y18,$Q$27)</f>
        <v>0</v>
      </c>
      <c r="AA39" s="5">
        <f>COUNTIF(AA20:AA21,$P$27)</f>
        <v>1</v>
      </c>
      <c r="AB39" s="5">
        <f>COUNTIF(AB20:AB21,$Q$27)</f>
        <v>1</v>
      </c>
    </row>
    <row r="40" spans="3:28" s="5" customFormat="1" ht="13.15" thickBot="1" x14ac:dyDescent="0.3">
      <c r="D40" s="22" t="s">
        <v>14</v>
      </c>
      <c r="E40" s="23" t="s">
        <v>2</v>
      </c>
      <c r="F40" s="24" t="s">
        <v>1</v>
      </c>
      <c r="G40" s="25" t="s">
        <v>3</v>
      </c>
      <c r="H40" s="26" t="s">
        <v>4</v>
      </c>
      <c r="I40" s="27">
        <v>1</v>
      </c>
      <c r="J40" s="28">
        <v>2</v>
      </c>
      <c r="K40" s="8" t="s">
        <v>0</v>
      </c>
      <c r="L40" s="29" t="s">
        <v>5</v>
      </c>
    </row>
    <row r="41" spans="3:28" s="5" customFormat="1" x14ac:dyDescent="0.25">
      <c r="C41" s="5">
        <f>COUNTIF($Q$41:$T$44,D41)</f>
        <v>0</v>
      </c>
      <c r="D41" s="30">
        <v>1</v>
      </c>
      <c r="E41" s="30" t="s">
        <v>7</v>
      </c>
      <c r="F41" s="30"/>
      <c r="G41" s="30" t="s">
        <v>7</v>
      </c>
      <c r="H41" s="30"/>
      <c r="I41" s="30" t="s">
        <v>7</v>
      </c>
      <c r="J41" s="30"/>
      <c r="K41" s="30" t="s">
        <v>7</v>
      </c>
      <c r="L41" s="30"/>
      <c r="Q41" s="31">
        <v>2</v>
      </c>
      <c r="R41" s="32" t="s">
        <v>14</v>
      </c>
      <c r="S41" s="32" t="s">
        <v>14</v>
      </c>
      <c r="T41" s="33" t="s">
        <v>14</v>
      </c>
    </row>
    <row r="42" spans="3:28" s="5" customFormat="1" x14ac:dyDescent="0.25">
      <c r="C42" s="5">
        <f t="shared" ref="C42:C56" si="5">COUNTIF($Q$41:$T$44,D42)</f>
        <v>1</v>
      </c>
      <c r="D42" s="30">
        <v>2</v>
      </c>
      <c r="E42" s="30"/>
      <c r="F42" s="30" t="s">
        <v>7</v>
      </c>
      <c r="G42" s="30" t="s">
        <v>7</v>
      </c>
      <c r="H42" s="30"/>
      <c r="I42" s="30" t="s">
        <v>7</v>
      </c>
      <c r="J42" s="30"/>
      <c r="K42" s="30" t="s">
        <v>7</v>
      </c>
      <c r="L42" s="30"/>
      <c r="Q42" s="34">
        <v>15</v>
      </c>
      <c r="R42" s="30">
        <v>3</v>
      </c>
      <c r="S42" s="30" t="s">
        <v>14</v>
      </c>
      <c r="T42" s="35" t="s">
        <v>14</v>
      </c>
    </row>
    <row r="43" spans="3:28" s="5" customFormat="1" x14ac:dyDescent="0.25">
      <c r="C43" s="5">
        <f t="shared" si="5"/>
        <v>1</v>
      </c>
      <c r="D43" s="30">
        <v>3</v>
      </c>
      <c r="E43" s="30" t="s">
        <v>7</v>
      </c>
      <c r="F43" s="30"/>
      <c r="G43" s="30"/>
      <c r="H43" s="30" t="s">
        <v>7</v>
      </c>
      <c r="I43" s="30" t="s">
        <v>7</v>
      </c>
      <c r="J43" s="30"/>
      <c r="K43" s="30" t="s">
        <v>7</v>
      </c>
      <c r="L43" s="30"/>
      <c r="Q43" s="34" t="s">
        <v>14</v>
      </c>
      <c r="R43" s="30" t="s">
        <v>14</v>
      </c>
      <c r="S43" s="30">
        <v>4</v>
      </c>
      <c r="T43" s="35" t="s">
        <v>14</v>
      </c>
    </row>
    <row r="44" spans="3:28" s="5" customFormat="1" ht="13.15" thickBot="1" x14ac:dyDescent="0.3">
      <c r="C44" s="5">
        <f t="shared" si="5"/>
        <v>1</v>
      </c>
      <c r="D44" s="30">
        <v>4</v>
      </c>
      <c r="E44" s="30"/>
      <c r="F44" s="30" t="s">
        <v>7</v>
      </c>
      <c r="G44" s="30"/>
      <c r="H44" s="30" t="s">
        <v>7</v>
      </c>
      <c r="I44" s="30" t="s">
        <v>7</v>
      </c>
      <c r="J44" s="30"/>
      <c r="K44" s="30" t="s">
        <v>7</v>
      </c>
      <c r="L44" s="30"/>
      <c r="Q44" s="36" t="s">
        <v>14</v>
      </c>
      <c r="R44" s="37" t="s">
        <v>14</v>
      </c>
      <c r="S44" s="37" t="s">
        <v>14</v>
      </c>
      <c r="T44" s="38">
        <v>15</v>
      </c>
    </row>
    <row r="45" spans="3:28" s="5" customFormat="1" x14ac:dyDescent="0.25">
      <c r="C45" s="5">
        <f t="shared" si="5"/>
        <v>0</v>
      </c>
      <c r="D45" s="30">
        <v>5</v>
      </c>
      <c r="E45" s="30" t="s">
        <v>7</v>
      </c>
      <c r="F45" s="30"/>
      <c r="G45" s="30" t="s">
        <v>7</v>
      </c>
      <c r="H45" s="30"/>
      <c r="I45" s="30"/>
      <c r="J45" s="30" t="s">
        <v>7</v>
      </c>
      <c r="K45" s="30" t="s">
        <v>7</v>
      </c>
      <c r="L45" s="30"/>
    </row>
    <row r="46" spans="3:28" s="5" customFormat="1" x14ac:dyDescent="0.25">
      <c r="C46" s="5">
        <f t="shared" si="5"/>
        <v>0</v>
      </c>
      <c r="D46" s="30">
        <v>6</v>
      </c>
      <c r="E46" s="30"/>
      <c r="F46" s="30" t="s">
        <v>7</v>
      </c>
      <c r="G46" s="30" t="s">
        <v>7</v>
      </c>
      <c r="H46" s="30"/>
      <c r="I46" s="30"/>
      <c r="J46" s="30" t="s">
        <v>7</v>
      </c>
      <c r="K46" s="30" t="s">
        <v>7</v>
      </c>
      <c r="L46" s="30"/>
    </row>
    <row r="47" spans="3:28" s="5" customFormat="1" x14ac:dyDescent="0.25">
      <c r="C47" s="5">
        <f t="shared" si="5"/>
        <v>0</v>
      </c>
      <c r="D47" s="30">
        <v>7</v>
      </c>
      <c r="E47" s="30" t="s">
        <v>7</v>
      </c>
      <c r="F47" s="30"/>
      <c r="G47" s="30"/>
      <c r="H47" s="30" t="s">
        <v>7</v>
      </c>
      <c r="I47" s="30"/>
      <c r="J47" s="30" t="s">
        <v>7</v>
      </c>
      <c r="K47" s="30" t="s">
        <v>7</v>
      </c>
      <c r="L47" s="30"/>
    </row>
    <row r="48" spans="3:28" s="5" customFormat="1" x14ac:dyDescent="0.25">
      <c r="C48" s="5">
        <f t="shared" si="5"/>
        <v>0</v>
      </c>
      <c r="D48" s="30">
        <v>8</v>
      </c>
      <c r="E48" s="30"/>
      <c r="F48" s="30" t="s">
        <v>7</v>
      </c>
      <c r="G48" s="30"/>
      <c r="H48" s="30" t="s">
        <v>7</v>
      </c>
      <c r="I48" s="30"/>
      <c r="J48" s="30" t="s">
        <v>7</v>
      </c>
      <c r="K48" s="30" t="s">
        <v>7</v>
      </c>
      <c r="L48" s="30"/>
    </row>
    <row r="49" spans="3:12" s="5" customFormat="1" x14ac:dyDescent="0.25">
      <c r="C49" s="5">
        <f t="shared" si="5"/>
        <v>0</v>
      </c>
      <c r="D49" s="39">
        <v>9</v>
      </c>
      <c r="E49" s="30" t="s">
        <v>7</v>
      </c>
      <c r="F49" s="30"/>
      <c r="G49" s="30" t="s">
        <v>7</v>
      </c>
      <c r="H49" s="30"/>
      <c r="I49" s="30" t="s">
        <v>7</v>
      </c>
      <c r="J49" s="30"/>
      <c r="K49" s="30"/>
      <c r="L49" s="30" t="s">
        <v>7</v>
      </c>
    </row>
    <row r="50" spans="3:12" s="5" customFormat="1" x14ac:dyDescent="0.25">
      <c r="C50" s="5">
        <f t="shared" si="5"/>
        <v>0</v>
      </c>
      <c r="D50" s="39">
        <v>10</v>
      </c>
      <c r="E50" s="30"/>
      <c r="F50" s="30" t="s">
        <v>7</v>
      </c>
      <c r="G50" s="30" t="s">
        <v>7</v>
      </c>
      <c r="H50" s="30"/>
      <c r="I50" s="30" t="s">
        <v>7</v>
      </c>
      <c r="J50" s="30"/>
      <c r="K50" s="30"/>
      <c r="L50" s="30" t="s">
        <v>7</v>
      </c>
    </row>
    <row r="51" spans="3:12" s="5" customFormat="1" x14ac:dyDescent="0.25">
      <c r="C51" s="5">
        <f t="shared" si="5"/>
        <v>0</v>
      </c>
      <c r="D51" s="39">
        <v>11</v>
      </c>
      <c r="E51" s="30" t="s">
        <v>7</v>
      </c>
      <c r="F51" s="30"/>
      <c r="G51" s="30"/>
      <c r="H51" s="30" t="s">
        <v>7</v>
      </c>
      <c r="I51" s="30" t="s">
        <v>7</v>
      </c>
      <c r="J51" s="30"/>
      <c r="K51" s="30"/>
      <c r="L51" s="30" t="s">
        <v>7</v>
      </c>
    </row>
    <row r="52" spans="3:12" x14ac:dyDescent="0.25">
      <c r="C52" s="1">
        <f t="shared" si="5"/>
        <v>0</v>
      </c>
      <c r="D52" s="4">
        <v>12</v>
      </c>
      <c r="E52" s="2"/>
      <c r="F52" s="2" t="s">
        <v>7</v>
      </c>
      <c r="G52" s="2"/>
      <c r="H52" s="2" t="s">
        <v>7</v>
      </c>
      <c r="I52" s="2" t="s">
        <v>7</v>
      </c>
      <c r="J52" s="2"/>
      <c r="K52" s="2"/>
      <c r="L52" s="2" t="s">
        <v>7</v>
      </c>
    </row>
    <row r="53" spans="3:12" x14ac:dyDescent="0.25">
      <c r="C53" s="1">
        <f t="shared" si="5"/>
        <v>0</v>
      </c>
      <c r="D53" s="4">
        <v>13</v>
      </c>
      <c r="E53" s="2" t="s">
        <v>7</v>
      </c>
      <c r="F53" s="2"/>
      <c r="G53" s="2" t="s">
        <v>7</v>
      </c>
      <c r="H53" s="2"/>
      <c r="I53" s="2"/>
      <c r="J53" s="2" t="s">
        <v>7</v>
      </c>
      <c r="K53" s="2"/>
      <c r="L53" s="2" t="s">
        <v>7</v>
      </c>
    </row>
    <row r="54" spans="3:12" x14ac:dyDescent="0.25">
      <c r="C54" s="1">
        <f t="shared" si="5"/>
        <v>0</v>
      </c>
      <c r="D54" s="4">
        <v>14</v>
      </c>
      <c r="E54" s="2"/>
      <c r="F54" s="2" t="s">
        <v>7</v>
      </c>
      <c r="G54" s="2" t="s">
        <v>7</v>
      </c>
      <c r="H54" s="2"/>
      <c r="I54" s="2"/>
      <c r="J54" s="2" t="s">
        <v>7</v>
      </c>
      <c r="K54" s="2"/>
      <c r="L54" s="2" t="s">
        <v>7</v>
      </c>
    </row>
    <row r="55" spans="3:12" x14ac:dyDescent="0.25">
      <c r="C55" s="1">
        <f t="shared" si="5"/>
        <v>2</v>
      </c>
      <c r="D55" s="4">
        <v>15</v>
      </c>
      <c r="E55" s="2" t="s">
        <v>7</v>
      </c>
      <c r="F55" s="2"/>
      <c r="G55" s="2"/>
      <c r="H55" s="2" t="s">
        <v>7</v>
      </c>
      <c r="I55" s="2"/>
      <c r="J55" s="2" t="s">
        <v>7</v>
      </c>
      <c r="K55" s="2"/>
      <c r="L55" s="2" t="s">
        <v>7</v>
      </c>
    </row>
    <row r="56" spans="3:12" x14ac:dyDescent="0.25">
      <c r="C56" s="1">
        <f t="shared" si="5"/>
        <v>0</v>
      </c>
      <c r="D56" s="4">
        <v>16</v>
      </c>
      <c r="E56" s="2"/>
      <c r="F56" s="2" t="s">
        <v>7</v>
      </c>
      <c r="G56" s="2"/>
      <c r="H56" s="2" t="s">
        <v>7</v>
      </c>
      <c r="I56" s="2"/>
      <c r="J56" s="2" t="s">
        <v>7</v>
      </c>
      <c r="K56" s="2"/>
      <c r="L56" s="2" t="s">
        <v>7</v>
      </c>
    </row>
  </sheetData>
  <phoneticPr fontId="1"/>
  <conditionalFormatting sqref="R11">
    <cfRule type="expression" dxfId="31" priority="32">
      <formula>"1=IF(($J$24=3),1,0)"</formula>
    </cfRule>
  </conditionalFormatting>
  <conditionalFormatting sqref="R24:AB27">
    <cfRule type="cellIs" dxfId="30" priority="31" operator="equal">
      <formula>3</formula>
    </cfRule>
  </conditionalFormatting>
  <conditionalFormatting sqref="M11:P21">
    <cfRule type="cellIs" dxfId="29" priority="30" operator="equal">
      <formula>3</formula>
    </cfRule>
  </conditionalFormatting>
  <conditionalFormatting sqref="AE6:AF9">
    <cfRule type="cellIs" dxfId="28" priority="29" operator="equal">
      <formula>3</formula>
    </cfRule>
  </conditionalFormatting>
  <conditionalFormatting sqref="AE22:AH23">
    <cfRule type="cellIs" dxfId="27" priority="28" operator="equal">
      <formula>3</formula>
    </cfRule>
  </conditionalFormatting>
  <conditionalFormatting sqref="C4">
    <cfRule type="cellIs" dxfId="26" priority="27" operator="equal">
      <formula>3</formula>
    </cfRule>
  </conditionalFormatting>
  <conditionalFormatting sqref="E4:L4">
    <cfRule type="cellIs" dxfId="25" priority="26" operator="greaterThan">
      <formula>0.5</formula>
    </cfRule>
  </conditionalFormatting>
  <conditionalFormatting sqref="E41:L56">
    <cfRule type="cellIs" dxfId="24" priority="25" operator="equal">
      <formula>0</formula>
    </cfRule>
  </conditionalFormatting>
  <conditionalFormatting sqref="Q10:AC22 Q41:T44">
    <cfRule type="cellIs" dxfId="23" priority="24" operator="equal">
      <formula>"X"</formula>
    </cfRule>
  </conditionalFormatting>
  <conditionalFormatting sqref="S12 V12 Y12 AB12 AB15 Y15 V15 S15 S18 V18 Y18 AB18 AB21 Y21 V21 S21">
    <cfRule type="cellIs" dxfId="22" priority="23" operator="equal">
      <formula>"茶"</formula>
    </cfRule>
  </conditionalFormatting>
  <conditionalFormatting sqref="S11 V11 Y11 AB11 AB14 Y14 V14 S14 S17 S20 V17 V20 Y17 Y20 AB17 AB20">
    <cfRule type="cellIs" dxfId="21" priority="21" operator="equal">
      <formula>"無"</formula>
    </cfRule>
    <cfRule type="cellIs" dxfId="20" priority="22" operator="equal">
      <formula>"有"</formula>
    </cfRule>
  </conditionalFormatting>
  <conditionalFormatting sqref="AA12 X12 U12 R12 AA15 X15 U15 R15 R18 U18 X18 AA18 AA21 X21 U21 R21">
    <cfRule type="cellIs" dxfId="19" priority="19" operator="equal">
      <formula>2</formula>
    </cfRule>
    <cfRule type="cellIs" dxfId="18" priority="20" operator="equal">
      <formula>1</formula>
    </cfRule>
  </conditionalFormatting>
  <conditionalFormatting sqref="AA20 AA17 AA14 AA11 X11 X14 X17 X20 U20 U14 U11 R11 R14 R17 R20">
    <cfRule type="cellIs" dxfId="17" priority="18" operator="equal">
      <formula>"□"</formula>
    </cfRule>
  </conditionalFormatting>
  <conditionalFormatting sqref="AA20 AA17 AA14 AA11 X11 X14 X17 X20 U20 U14 U11 R11 R14 R17 R20 U17">
    <cfRule type="cellIs" dxfId="16" priority="17" operator="equal">
      <formula>"〇"</formula>
    </cfRule>
  </conditionalFormatting>
  <conditionalFormatting sqref="D41:L41">
    <cfRule type="expression" dxfId="15" priority="16">
      <formula>$C$41&gt;0</formula>
    </cfRule>
  </conditionalFormatting>
  <conditionalFormatting sqref="D42:L42">
    <cfRule type="expression" dxfId="14" priority="15">
      <formula>$C$42&gt;0</formula>
    </cfRule>
  </conditionalFormatting>
  <conditionalFormatting sqref="D43:L43">
    <cfRule type="expression" dxfId="13" priority="14">
      <formula>$C$43&gt;0</formula>
    </cfRule>
  </conditionalFormatting>
  <conditionalFormatting sqref="D44:L44">
    <cfRule type="expression" dxfId="12" priority="13">
      <formula>$C$44&gt;0</formula>
    </cfRule>
  </conditionalFormatting>
  <conditionalFormatting sqref="D45:L45">
    <cfRule type="expression" dxfId="11" priority="12">
      <formula>$C$45&gt;0</formula>
    </cfRule>
  </conditionalFormatting>
  <conditionalFormatting sqref="D46:L46">
    <cfRule type="expression" dxfId="10" priority="11">
      <formula>$C$46&gt;0</formula>
    </cfRule>
  </conditionalFormatting>
  <conditionalFormatting sqref="D47:L47">
    <cfRule type="expression" dxfId="9" priority="10">
      <formula>$C$47&gt;0</formula>
    </cfRule>
  </conditionalFormatting>
  <conditionalFormatting sqref="D48:L48">
    <cfRule type="expression" dxfId="8" priority="9">
      <formula>$C$48&gt;0</formula>
    </cfRule>
  </conditionalFormatting>
  <conditionalFormatting sqref="D49:L49">
    <cfRule type="expression" dxfId="7" priority="8">
      <formula>$C$49&gt;0</formula>
    </cfRule>
  </conditionalFormatting>
  <conditionalFormatting sqref="D50:L50">
    <cfRule type="expression" dxfId="6" priority="7">
      <formula>$C$50&gt;0</formula>
    </cfRule>
  </conditionalFormatting>
  <conditionalFormatting sqref="D51:L51">
    <cfRule type="expression" dxfId="5" priority="6">
      <formula>$C$51&gt;0</formula>
    </cfRule>
  </conditionalFormatting>
  <conditionalFormatting sqref="D52:L52">
    <cfRule type="expression" dxfId="4" priority="5">
      <formula>$C$52&gt;0</formula>
    </cfRule>
  </conditionalFormatting>
  <conditionalFormatting sqref="D53:L53">
    <cfRule type="expression" dxfId="3" priority="4">
      <formula>$C$53&gt;0</formula>
    </cfRule>
  </conditionalFormatting>
  <conditionalFormatting sqref="D54:L54">
    <cfRule type="expression" dxfId="2" priority="3">
      <formula>$C$54&gt;0</formula>
    </cfRule>
  </conditionalFormatting>
  <conditionalFormatting sqref="D55:L55">
    <cfRule type="expression" dxfId="1" priority="2">
      <formula>$C$55&gt;0</formula>
    </cfRule>
  </conditionalFormatting>
  <conditionalFormatting sqref="D56:L56">
    <cfRule type="expression" dxfId="0" priority="1">
      <formula>$C$56&gt;0</formula>
    </cfRule>
  </conditionalFormatting>
  <dataValidations count="1">
    <dataValidation type="list" allowBlank="1" sqref="Q41:T44">
      <formula1>$D$40:$D$56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上級ルール</vt:lpstr>
      <vt:lpstr>最新版 (4)</vt:lpstr>
      <vt:lpstr>最新版 (2)</vt:lpstr>
      <vt:lpstr>最新版 (3)</vt:lpstr>
      <vt:lpstr>最新版</vt:lpstr>
      <vt:lpstr>BU2</vt:lpstr>
      <vt:lpstr>Sheet1</vt:lpstr>
      <vt:lpstr>BU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2020-04-27T07:38:07Z</dcterms:created>
  <dcterms:modified xsi:type="dcterms:W3CDTF">2020-06-03T07:36:09Z</dcterms:modified>
</cp:coreProperties>
</file>