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 sem\ТВиМС\Лабы\"/>
    </mc:Choice>
  </mc:AlternateContent>
  <xr:revisionPtr revIDLastSave="0" documentId="13_ncr:1_{BA62ED97-F884-4508-BF53-29CA94379C22}" xr6:coauthVersionLast="47" xr6:coauthVersionMax="47" xr10:uidLastSave="{00000000-0000-0000-0000-000000000000}"/>
  <bookViews>
    <workbookView xWindow="-108" yWindow="-108" windowWidth="23256" windowHeight="12576" xr2:uid="{16A42CD1-2EFA-4CC0-9FE9-C4D8E57BCB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1" l="1"/>
  <c r="E71" i="1"/>
  <c r="E72" i="1"/>
  <c r="E73" i="1"/>
  <c r="E74" i="1"/>
  <c r="E69" i="1"/>
  <c r="D70" i="1"/>
  <c r="D71" i="1"/>
  <c r="D72" i="1"/>
  <c r="D73" i="1"/>
  <c r="D74" i="1"/>
  <c r="D69" i="1"/>
  <c r="B70" i="1"/>
  <c r="B71" i="1"/>
  <c r="B72" i="1"/>
  <c r="B73" i="1"/>
  <c r="B74" i="1"/>
  <c r="B69" i="1"/>
  <c r="A70" i="1"/>
  <c r="A71" i="1"/>
  <c r="A72" i="1"/>
  <c r="A73" i="1"/>
  <c r="A74" i="1"/>
  <c r="A69" i="1"/>
  <c r="A58" i="1" l="1"/>
  <c r="F55" i="1"/>
  <c r="F36" i="1"/>
  <c r="E49" i="1"/>
  <c r="E52" i="1"/>
  <c r="A39" i="1"/>
  <c r="F14" i="1"/>
  <c r="B30" i="1"/>
  <c r="E30" i="1" s="1"/>
  <c r="B28" i="1"/>
  <c r="E28" i="1" s="1"/>
  <c r="A17" i="1"/>
  <c r="E7" i="1"/>
  <c r="E11" i="1"/>
  <c r="D6" i="1"/>
  <c r="B11" i="1"/>
  <c r="B33" i="1" s="1"/>
  <c r="E33" i="1" s="1"/>
  <c r="B10" i="1"/>
  <c r="E10" i="1" s="1"/>
  <c r="B9" i="1"/>
  <c r="E50" i="1" s="1"/>
  <c r="B8" i="1"/>
  <c r="E8" i="1" s="1"/>
  <c r="B7" i="1"/>
  <c r="E48" i="1" s="1"/>
  <c r="B6" i="1"/>
  <c r="E47" i="1" s="1"/>
  <c r="A11" i="1"/>
  <c r="C11" i="1" s="1"/>
  <c r="F52" i="1" s="1"/>
  <c r="A10" i="1"/>
  <c r="A32" i="1" s="1"/>
  <c r="A9" i="1"/>
  <c r="A31" i="1" s="1"/>
  <c r="A8" i="1"/>
  <c r="A30" i="1" s="1"/>
  <c r="A7" i="1"/>
  <c r="D7" i="1" s="1"/>
  <c r="A6" i="1"/>
  <c r="B14" i="1" s="1"/>
  <c r="D14" i="1" s="1"/>
  <c r="A49" i="1" l="1"/>
  <c r="D30" i="1"/>
  <c r="B49" i="1" s="1"/>
  <c r="G49" i="1" s="1"/>
  <c r="C30" i="1"/>
  <c r="A50" i="1"/>
  <c r="D31" i="1"/>
  <c r="B50" i="1" s="1"/>
  <c r="G50" i="1" s="1"/>
  <c r="D32" i="1"/>
  <c r="B51" i="1" s="1"/>
  <c r="A51" i="1"/>
  <c r="C32" i="1"/>
  <c r="E51" i="1"/>
  <c r="C7" i="1"/>
  <c r="F48" i="1" s="1"/>
  <c r="A29" i="1"/>
  <c r="D11" i="1"/>
  <c r="E9" i="1"/>
  <c r="B32" i="1"/>
  <c r="E32" i="1" s="1"/>
  <c r="C6" i="1"/>
  <c r="D10" i="1"/>
  <c r="A28" i="1"/>
  <c r="B31" i="1"/>
  <c r="E31" i="1" s="1"/>
  <c r="A33" i="1"/>
  <c r="C10" i="1"/>
  <c r="F51" i="1" s="1"/>
  <c r="D8" i="1"/>
  <c r="D12" i="1" s="1"/>
  <c r="B18" i="1" s="1"/>
  <c r="B12" i="1"/>
  <c r="B29" i="1"/>
  <c r="E29" i="1" s="1"/>
  <c r="E34" i="1" s="1"/>
  <c r="A12" i="1"/>
  <c r="D9" i="1"/>
  <c r="C9" i="1"/>
  <c r="F50" i="1" s="1"/>
  <c r="C8" i="1"/>
  <c r="F49" i="1" s="1"/>
  <c r="E6" i="1"/>
  <c r="E12" i="1" s="1"/>
  <c r="D33" i="1" l="1"/>
  <c r="B52" i="1" s="1"/>
  <c r="G52" i="1" s="1"/>
  <c r="C33" i="1"/>
  <c r="A52" i="1"/>
  <c r="C29" i="1"/>
  <c r="A48" i="1"/>
  <c r="D29" i="1"/>
  <c r="B48" i="1" s="1"/>
  <c r="G48" i="1" s="1"/>
  <c r="C50" i="1"/>
  <c r="D50" i="1"/>
  <c r="C28" i="1"/>
  <c r="A34" i="1"/>
  <c r="D28" i="1"/>
  <c r="B36" i="1"/>
  <c r="D36" i="1" s="1"/>
  <c r="A47" i="1"/>
  <c r="B34" i="1"/>
  <c r="D39" i="1" s="1"/>
  <c r="A18" i="1"/>
  <c r="B17" i="1"/>
  <c r="A20" i="1" s="1" a="1"/>
  <c r="D17" i="1"/>
  <c r="E53" i="1"/>
  <c r="E58" i="1" s="1"/>
  <c r="D51" i="1"/>
  <c r="C51" i="1"/>
  <c r="F47" i="1"/>
  <c r="C12" i="1"/>
  <c r="G51" i="1"/>
  <c r="C31" i="1"/>
  <c r="C49" i="1"/>
  <c r="D49" i="1"/>
  <c r="A20" i="1" l="1"/>
  <c r="D20" i="1" s="1" a="1"/>
  <c r="B20" i="1"/>
  <c r="B21" i="1"/>
  <c r="A21" i="1"/>
  <c r="F53" i="1"/>
  <c r="E59" i="1" s="1"/>
  <c r="D18" i="1"/>
  <c r="B55" i="1"/>
  <c r="D55" i="1" s="1"/>
  <c r="C47" i="1"/>
  <c r="D47" i="1"/>
  <c r="D53" i="1" s="1"/>
  <c r="C60" i="1" s="1"/>
  <c r="D48" i="1"/>
  <c r="C48" i="1"/>
  <c r="D34" i="1"/>
  <c r="B47" i="1"/>
  <c r="G47" i="1" s="1"/>
  <c r="G53" i="1" s="1"/>
  <c r="E60" i="1" s="1"/>
  <c r="D52" i="1"/>
  <c r="C52" i="1"/>
  <c r="A53" i="1"/>
  <c r="A40" i="1"/>
  <c r="B39" i="1"/>
  <c r="C34" i="1"/>
  <c r="D40" i="1" s="1"/>
  <c r="C53" i="1" l="1"/>
  <c r="B40" i="1"/>
  <c r="B53" i="1"/>
  <c r="D21" i="1"/>
  <c r="D20" i="1"/>
  <c r="A59" i="1"/>
  <c r="B58" i="1"/>
  <c r="A42" i="1" a="1"/>
  <c r="A42" i="1" l="1"/>
  <c r="B42" i="1"/>
  <c r="A43" i="1"/>
  <c r="B43" i="1"/>
  <c r="B59" i="1"/>
  <c r="C58" i="1"/>
  <c r="A62" i="1" s="1" a="1"/>
  <c r="A60" i="1"/>
  <c r="C59" i="1"/>
  <c r="B60" i="1"/>
  <c r="A62" i="1" l="1"/>
  <c r="A64" i="1"/>
  <c r="B64" i="1"/>
  <c r="C64" i="1"/>
  <c r="B63" i="1"/>
  <c r="C63" i="1"/>
  <c r="B62" i="1"/>
  <c r="A63" i="1"/>
  <c r="C62" i="1"/>
  <c r="D42" i="1" a="1"/>
  <c r="D42" i="1" l="1"/>
  <c r="F42" i="1" s="1"/>
  <c r="D43" i="1"/>
  <c r="F43" i="1" s="1"/>
  <c r="E62" i="1" a="1"/>
  <c r="E62" i="1" l="1"/>
  <c r="E63" i="1"/>
  <c r="E64" i="1"/>
</calcChain>
</file>

<file path=xl/sharedStrings.xml><?xml version="1.0" encoding="utf-8"?>
<sst xmlns="http://schemas.openxmlformats.org/spreadsheetml/2006/main" count="51" uniqueCount="36">
  <si>
    <t>С, кг/т</t>
  </si>
  <si>
    <t>Т,ч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</si>
  <si>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</si>
  <si>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</si>
  <si>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</si>
  <si>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</si>
  <si>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</si>
  <si>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</si>
  <si>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</si>
  <si>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</si>
  <si>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</si>
  <si>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</t>
  </si>
  <si>
    <t>b0=</t>
  </si>
  <si>
    <t>b1=</t>
  </si>
  <si>
    <t>Xi=xi</t>
  </si>
  <si>
    <t>Yi=lnyi</t>
  </si>
  <si>
    <t>XiYi</t>
  </si>
  <si>
    <t>Xi^2</t>
  </si>
  <si>
    <t>Yi^2</t>
  </si>
  <si>
    <t>b=b1=</t>
  </si>
  <si>
    <t>a=e^b0=</t>
  </si>
  <si>
    <t>Xi^3</t>
  </si>
  <si>
    <t>Xi^4</t>
  </si>
  <si>
    <t>Yi=yi</t>
  </si>
  <si>
    <t>Xi^2Yi</t>
  </si>
  <si>
    <t>a=</t>
  </si>
  <si>
    <t>b=</t>
  </si>
  <si>
    <t>c=</t>
  </si>
  <si>
    <t>Исходные данные (вариант 11)</t>
  </si>
  <si>
    <t>Обратная матрица</t>
  </si>
  <si>
    <t>Коэффициенты линейного уравнения регрессии</t>
  </si>
  <si>
    <t xml:space="preserve">Замена переменных, сводящая зависимость к линейной </t>
  </si>
  <si>
    <t>X = 1/x</t>
  </si>
  <si>
    <t>Y</t>
  </si>
  <si>
    <t>X</t>
  </si>
  <si>
    <t>Y = 1/y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</si>
</sst>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3" borderId="0" xfId="0" applyFill="1"/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6" xfId="0" applyFill="1" applyBorder="1"/>
    <xf numFmtId="0" fontId="0" fillId="4" borderId="7" xfId="0" applyFill="1" applyBorder="1"/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0" fillId="6" borderId="1" xfId="0" applyFont="1" applyFill="1" applyBorder="1" applyAlignment="1">
      <alignment horizontal="center" vertic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E64D"/>
      <color rgb="FF72FAEA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116016689739134E-2"/>
          <c:y val="7.3485860859738641E-2"/>
          <c:w val="0.89974540682414694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904841376872811"/>
                  <c:y val="5.51198552824560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7603276014733652"/>
                  <c:y val="0.117490342818864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4790495939647916"/>
                  <c:y val="0.197670620036769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72FAEA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0610937890718467"/>
                  <c:y val="0.238867756376395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FFE64D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6660136043018301"/>
                  <c:y val="0.313319237340903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Лист1!$A$6:$A$11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Лист1!$B$6:$B$11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F2-4C5E-BB0C-B8DE57221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09151"/>
        <c:axId val="620709567"/>
      </c:scatterChart>
      <c:valAx>
        <c:axId val="62070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20709567"/>
        <c:crosses val="autoZero"/>
        <c:crossBetween val="midCat"/>
      </c:valAx>
      <c:valAx>
        <c:axId val="62070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20709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7.0185304648508848E-2"/>
          <c:y val="0.59737917671751417"/>
          <c:w val="0.26648596005791281"/>
          <c:h val="0.221354985879415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116016689739134E-2"/>
          <c:y val="7.3485860859738641E-2"/>
          <c:w val="0.89974540682414694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accent1"/>
                </a:solidFill>
                <a:prstDash val="sysDash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Лист1!$A$6:$A$11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Лист1!$B$6:$B$11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CE3-4897-88A8-EF716E354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09151"/>
        <c:axId val="620709567"/>
      </c:scatterChart>
      <c:valAx>
        <c:axId val="62070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20709567"/>
        <c:crosses val="autoZero"/>
        <c:crossBetween val="midCat"/>
      </c:valAx>
      <c:valAx>
        <c:axId val="62070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20709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Гиперболическая зависимость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 = b0 + b1/x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после замены на линейную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7602362204724411E-2"/>
                  <c:y val="0.16120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Лист1!$A$69:$A$74</c:f>
              <c:numCache>
                <c:formatCode>General</c:formatCode>
                <c:ptCount val="6"/>
                <c:pt idx="0">
                  <c:v>1</c:v>
                </c:pt>
                <c:pt idx="1">
                  <c:v>1.25</c:v>
                </c:pt>
                <c:pt idx="2">
                  <c:v>1.6666666666666667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</c:numCache>
            </c:numRef>
          </c:xVal>
          <c:yVal>
            <c:numRef>
              <c:f>Лист1!$B$69:$B$74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09-4DC2-BABE-B98ADBBD4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049856"/>
        <c:axId val="533050216"/>
      </c:scatterChart>
      <c:valAx>
        <c:axId val="53304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33050216"/>
        <c:crosses val="autoZero"/>
        <c:crossBetween val="midCat"/>
      </c:valAx>
      <c:valAx>
        <c:axId val="53305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3304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Гиперболическая зависимость 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 = 1 / (b0 + b1*x) 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после замены на линейную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7050306211723535E-2"/>
                  <c:y val="0.193611111111111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Лист1!$D$69:$D$74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Лист1!$E$69:$E$74</c:f>
              <c:numCache>
                <c:formatCode>General</c:formatCode>
                <c:ptCount val="6"/>
                <c:pt idx="0">
                  <c:v>0.32258064516129031</c:v>
                </c:pt>
                <c:pt idx="1">
                  <c:v>0.30303030303030304</c:v>
                </c:pt>
                <c:pt idx="2">
                  <c:v>0.30303030303030304</c:v>
                </c:pt>
                <c:pt idx="3">
                  <c:v>0.21739130434782611</c:v>
                </c:pt>
                <c:pt idx="4">
                  <c:v>0.20833333333333334</c:v>
                </c:pt>
                <c:pt idx="5">
                  <c:v>0.19607843137254904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F8-4D16-9B23-029B44FAB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045176"/>
        <c:axId val="533048056"/>
      </c:scatterChart>
      <c:valAx>
        <c:axId val="533045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33048056"/>
        <c:crosses val="autoZero"/>
        <c:crossBetween val="midCat"/>
      </c:valAx>
      <c:valAx>
        <c:axId val="53304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33045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chart" Target="../charts/chart4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59167</xdr:colOff>
      <xdr:row>19</xdr:row>
      <xdr:rowOff>57823</xdr:rowOff>
    </xdr:from>
    <xdr:to>
      <xdr:col>7</xdr:col>
      <xdr:colOff>252991</xdr:colOff>
      <xdr:row>24</xdr:row>
      <xdr:rowOff>113941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0DE2684-39C6-4CCB-9B65-9B5A66D23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7567" y="3491305"/>
          <a:ext cx="2022624" cy="961554"/>
        </a:xfrm>
        <a:prstGeom prst="rect">
          <a:avLst/>
        </a:prstGeom>
      </xdr:spPr>
    </xdr:pic>
    <xdr:clientData/>
  </xdr:twoCellAnchor>
  <xdr:twoCellAnchor>
    <xdr:from>
      <xdr:col>9</xdr:col>
      <xdr:colOff>62753</xdr:colOff>
      <xdr:row>0</xdr:row>
      <xdr:rowOff>44801</xdr:rowOff>
    </xdr:from>
    <xdr:to>
      <xdr:col>19</xdr:col>
      <xdr:colOff>457200</xdr:colOff>
      <xdr:row>37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5F055D6-5792-4321-BCC2-ABE93F0E0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511479</xdr:colOff>
      <xdr:row>55</xdr:row>
      <xdr:rowOff>31315</xdr:rowOff>
    </xdr:from>
    <xdr:to>
      <xdr:col>10</xdr:col>
      <xdr:colOff>524998</xdr:colOff>
      <xdr:row>64</xdr:row>
      <xdr:rowOff>47330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E6C6CB5-969C-4BEC-B391-80D26B6B7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8602" y="10365288"/>
          <a:ext cx="3040643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99108</xdr:colOff>
      <xdr:row>35</xdr:row>
      <xdr:rowOff>49245</xdr:rowOff>
    </xdr:from>
    <xdr:to>
      <xdr:col>8</xdr:col>
      <xdr:colOff>555245</xdr:colOff>
      <xdr:row>39</xdr:row>
      <xdr:rowOff>134903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841770E-DCA2-4986-87B9-4B6CBE77A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56708" y="6360398"/>
          <a:ext cx="1675337" cy="811799"/>
        </a:xfrm>
        <a:prstGeom prst="rect">
          <a:avLst/>
        </a:prstGeom>
      </xdr:spPr>
    </xdr:pic>
    <xdr:clientData/>
  </xdr:twoCellAnchor>
  <xdr:twoCellAnchor>
    <xdr:from>
      <xdr:col>20</xdr:col>
      <xdr:colOff>62754</xdr:colOff>
      <xdr:row>0</xdr:row>
      <xdr:rowOff>53789</xdr:rowOff>
    </xdr:from>
    <xdr:to>
      <xdr:col>26</xdr:col>
      <xdr:colOff>435429</xdr:colOff>
      <xdr:row>23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791C3F2-B786-413F-BA9C-1241BCAA4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19050</xdr:colOff>
      <xdr:row>39</xdr:row>
      <xdr:rowOff>0</xdr:rowOff>
    </xdr:from>
    <xdr:to>
      <xdr:col>19</xdr:col>
      <xdr:colOff>323850</xdr:colOff>
      <xdr:row>54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A74870D0-5E9A-7EB1-7480-7FAE92758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600075</xdr:colOff>
      <xdr:row>55</xdr:row>
      <xdr:rowOff>9525</xdr:rowOff>
    </xdr:from>
    <xdr:to>
      <xdr:col>19</xdr:col>
      <xdr:colOff>295275</xdr:colOff>
      <xdr:row>70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35372D3D-F978-0486-7073-E268A1BEE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E1FC-57C8-4262-9E5B-68AA75CA74CA}">
  <dimension ref="A1:G76"/>
  <sheetViews>
    <sheetView tabSelected="1" topLeftCell="A32" zoomScale="80" zoomScaleNormal="80" workbookViewId="0">
      <selection activeCell="H29" sqref="H29"/>
    </sheetView>
  </sheetViews>
  <sheetFormatPr defaultRowHeight="14.4" x14ac:dyDescent="0.3"/>
  <sheetData>
    <row r="1" spans="1:7" x14ac:dyDescent="0.3">
      <c r="A1" s="39" t="s">
        <v>28</v>
      </c>
      <c r="B1" s="39"/>
      <c r="C1" s="39"/>
      <c r="D1" s="39"/>
      <c r="E1" s="39"/>
      <c r="F1" s="39"/>
      <c r="G1" s="39"/>
    </row>
    <row r="2" spans="1:7" x14ac:dyDescent="0.3">
      <c r="A2" s="1" t="s">
        <v>0</v>
      </c>
      <c r="B2" s="1">
        <v>1</v>
      </c>
      <c r="C2" s="1">
        <v>0.8</v>
      </c>
      <c r="D2" s="1">
        <v>0.6</v>
      </c>
      <c r="E2" s="1">
        <v>0.4</v>
      </c>
      <c r="F2" s="1">
        <v>0.2</v>
      </c>
      <c r="G2" s="1">
        <v>0.1</v>
      </c>
    </row>
    <row r="3" spans="1:7" x14ac:dyDescent="0.3">
      <c r="A3" s="1" t="s">
        <v>1</v>
      </c>
      <c r="B3" s="1">
        <v>3.1</v>
      </c>
      <c r="C3" s="1">
        <v>3.3</v>
      </c>
      <c r="D3" s="1">
        <v>3.3</v>
      </c>
      <c r="E3" s="1">
        <v>4.5999999999999996</v>
      </c>
      <c r="F3" s="1">
        <v>4.8</v>
      </c>
      <c r="G3" s="1">
        <v>5.0999999999999996</v>
      </c>
    </row>
    <row r="5" spans="1:7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7" x14ac:dyDescent="0.3">
      <c r="A6" s="4">
        <f>B2</f>
        <v>1</v>
      </c>
      <c r="B6" s="4">
        <f>B3</f>
        <v>3.1</v>
      </c>
      <c r="C6" s="2">
        <f>A6*B6</f>
        <v>3.1</v>
      </c>
      <c r="D6" s="2">
        <f>A6^2</f>
        <v>1</v>
      </c>
      <c r="E6" s="2">
        <f>B6^2</f>
        <v>9.6100000000000012</v>
      </c>
    </row>
    <row r="7" spans="1:7" x14ac:dyDescent="0.3">
      <c r="A7" s="4">
        <f>C2</f>
        <v>0.8</v>
      </c>
      <c r="B7" s="4">
        <f>C3</f>
        <v>3.3</v>
      </c>
      <c r="C7" s="2">
        <f t="shared" ref="C7:C11" si="0">A7*B7</f>
        <v>2.64</v>
      </c>
      <c r="D7" s="2">
        <f t="shared" ref="D7:D11" si="1">A7^2</f>
        <v>0.64000000000000012</v>
      </c>
      <c r="E7" s="2">
        <f t="shared" ref="E7:E11" si="2">B7^2</f>
        <v>10.889999999999999</v>
      </c>
    </row>
    <row r="8" spans="1:7" x14ac:dyDescent="0.3">
      <c r="A8" s="4">
        <f>D2</f>
        <v>0.6</v>
      </c>
      <c r="B8" s="4">
        <f>D3</f>
        <v>3.3</v>
      </c>
      <c r="C8" s="2">
        <f t="shared" si="0"/>
        <v>1.9799999999999998</v>
      </c>
      <c r="D8" s="2">
        <f t="shared" si="1"/>
        <v>0.36</v>
      </c>
      <c r="E8" s="2">
        <f t="shared" si="2"/>
        <v>10.889999999999999</v>
      </c>
    </row>
    <row r="9" spans="1:7" x14ac:dyDescent="0.3">
      <c r="A9" s="4">
        <f>E2</f>
        <v>0.4</v>
      </c>
      <c r="B9" s="4">
        <f>E3</f>
        <v>4.5999999999999996</v>
      </c>
      <c r="C9" s="2">
        <f t="shared" si="0"/>
        <v>1.8399999999999999</v>
      </c>
      <c r="D9" s="2">
        <f t="shared" si="1"/>
        <v>0.16000000000000003</v>
      </c>
      <c r="E9" s="2">
        <f t="shared" si="2"/>
        <v>21.159999999999997</v>
      </c>
    </row>
    <row r="10" spans="1:7" x14ac:dyDescent="0.3">
      <c r="A10" s="4">
        <f>F2</f>
        <v>0.2</v>
      </c>
      <c r="B10" s="4">
        <f>F3</f>
        <v>4.8</v>
      </c>
      <c r="C10" s="2">
        <f t="shared" si="0"/>
        <v>0.96</v>
      </c>
      <c r="D10" s="2">
        <f t="shared" si="1"/>
        <v>4.0000000000000008E-2</v>
      </c>
      <c r="E10" s="2">
        <f t="shared" si="2"/>
        <v>23.04</v>
      </c>
    </row>
    <row r="11" spans="1:7" x14ac:dyDescent="0.3">
      <c r="A11" s="4">
        <f>G2</f>
        <v>0.1</v>
      </c>
      <c r="B11" s="4">
        <f>G3</f>
        <v>5.0999999999999996</v>
      </c>
      <c r="C11" s="2">
        <f t="shared" si="0"/>
        <v>0.51</v>
      </c>
      <c r="D11" s="2">
        <f t="shared" si="1"/>
        <v>1.0000000000000002E-2</v>
      </c>
      <c r="E11" s="2">
        <f t="shared" si="2"/>
        <v>26.009999999999998</v>
      </c>
    </row>
    <row r="12" spans="1:7" x14ac:dyDescent="0.3">
      <c r="A12" s="3">
        <f>SUM(A6:A11)</f>
        <v>3.1</v>
      </c>
      <c r="B12" s="3">
        <f>SUM(B6:B11)</f>
        <v>24.199999999999996</v>
      </c>
      <c r="C12" s="3">
        <f>SUM(C6:C11)</f>
        <v>11.03</v>
      </c>
      <c r="D12" s="3">
        <f>SUM(D6:D11)</f>
        <v>2.21</v>
      </c>
      <c r="E12" s="3">
        <f>SUM(E6:E11)</f>
        <v>101.6</v>
      </c>
    </row>
    <row r="13" spans="1:7" x14ac:dyDescent="0.3">
      <c r="A13" s="19" t="s">
        <v>7</v>
      </c>
      <c r="B13" s="19">
        <v>6</v>
      </c>
    </row>
    <row r="14" spans="1:7" x14ac:dyDescent="0.3">
      <c r="A14" s="13" t="s">
        <v>8</v>
      </c>
      <c r="B14" s="13">
        <f>CORREL(A6:A11,B6:B11)</f>
        <v>-0.94528425878704936</v>
      </c>
      <c r="C14" s="13" t="s">
        <v>9</v>
      </c>
      <c r="D14" s="13">
        <f>ABS(B14)*SQRT((B13-2)/(1-B14^2))</f>
        <v>5.7948839346513221</v>
      </c>
      <c r="E14" s="13" t="s">
        <v>10</v>
      </c>
      <c r="F14" s="13">
        <f>_xlfn.T.INV.2T(0.05,B13-2)</f>
        <v>2.7764451051977934</v>
      </c>
    </row>
    <row r="16" spans="1:7" ht="15" thickBot="1" x14ac:dyDescent="0.35">
      <c r="A16" t="s">
        <v>11</v>
      </c>
    </row>
    <row r="17" spans="1:7" x14ac:dyDescent="0.3">
      <c r="A17" s="9">
        <f>B13</f>
        <v>6</v>
      </c>
      <c r="B17" s="10">
        <f>A12</f>
        <v>3.1</v>
      </c>
      <c r="D17" s="14">
        <f>B12</f>
        <v>24.199999999999996</v>
      </c>
    </row>
    <row r="18" spans="1:7" ht="15" thickBot="1" x14ac:dyDescent="0.35">
      <c r="A18" s="11">
        <f>A12</f>
        <v>3.1</v>
      </c>
      <c r="B18" s="12">
        <f>D12</f>
        <v>2.21</v>
      </c>
      <c r="D18" s="15">
        <f>C12</f>
        <v>11.03</v>
      </c>
    </row>
    <row r="19" spans="1:7" ht="15" thickBot="1" x14ac:dyDescent="0.35">
      <c r="A19" s="40" t="s">
        <v>29</v>
      </c>
      <c r="B19" s="41"/>
      <c r="C19" s="42" t="s">
        <v>30</v>
      </c>
      <c r="D19" s="43"/>
      <c r="E19" s="43"/>
      <c r="F19" s="43"/>
      <c r="G19" s="43"/>
    </row>
    <row r="20" spans="1:7" x14ac:dyDescent="0.3">
      <c r="A20" s="5">
        <f t="array" ref="A20:B21">MINVERSE(A17:B18)</f>
        <v>0.6054794520547947</v>
      </c>
      <c r="B20" s="6">
        <v>-0.84931506849315086</v>
      </c>
      <c r="C20" s="16" t="s">
        <v>12</v>
      </c>
      <c r="D20" s="37">
        <f t="array" ref="D20:D21">MMULT(A20:B21,D17:D18)</f>
        <v>5.2846575342465769</v>
      </c>
    </row>
    <row r="21" spans="1:7" ht="15" thickBot="1" x14ac:dyDescent="0.35">
      <c r="A21" s="7">
        <v>-0.84931506849315097</v>
      </c>
      <c r="B21" s="8">
        <v>1.6438356164383565</v>
      </c>
      <c r="C21" s="16" t="s">
        <v>13</v>
      </c>
      <c r="D21" s="38">
        <v>-2.421917808219181</v>
      </c>
    </row>
    <row r="27" spans="1:7" x14ac:dyDescent="0.3">
      <c r="A27" s="3" t="s">
        <v>14</v>
      </c>
      <c r="B27" s="3" t="s">
        <v>15</v>
      </c>
      <c r="C27" s="3" t="s">
        <v>16</v>
      </c>
      <c r="D27" s="3" t="s">
        <v>17</v>
      </c>
      <c r="E27" s="3" t="s">
        <v>18</v>
      </c>
    </row>
    <row r="28" spans="1:7" x14ac:dyDescent="0.3">
      <c r="A28" s="2">
        <f>A6</f>
        <v>1</v>
      </c>
      <c r="B28" s="2">
        <f>LN(B6)</f>
        <v>1.1314021114911006</v>
      </c>
      <c r="C28" s="2">
        <f>A28*B28</f>
        <v>1.1314021114911006</v>
      </c>
      <c r="D28" s="2">
        <f>A28^2</f>
        <v>1</v>
      </c>
      <c r="E28" s="2">
        <f>B28^2</f>
        <v>1.2800707378865208</v>
      </c>
    </row>
    <row r="29" spans="1:7" x14ac:dyDescent="0.3">
      <c r="A29" s="2">
        <f t="shared" ref="A29:A33" si="3">A7</f>
        <v>0.8</v>
      </c>
      <c r="B29" s="2">
        <f t="shared" ref="B29:B32" si="4">LN(B7)</f>
        <v>1.1939224684724346</v>
      </c>
      <c r="C29" s="2">
        <f t="shared" ref="C29:C33" si="5">A29*B29</f>
        <v>0.95513797477794771</v>
      </c>
      <c r="D29" s="2">
        <f t="shared" ref="D29:D33" si="6">A29^2</f>
        <v>0.64000000000000012</v>
      </c>
      <c r="E29" s="2">
        <f t="shared" ref="E29:E33" si="7">B29^2</f>
        <v>1.4254508607233114</v>
      </c>
    </row>
    <row r="30" spans="1:7" x14ac:dyDescent="0.3">
      <c r="A30" s="2">
        <f t="shared" si="3"/>
        <v>0.6</v>
      </c>
      <c r="B30" s="2">
        <f t="shared" si="4"/>
        <v>1.1939224684724346</v>
      </c>
      <c r="C30" s="2">
        <f t="shared" si="5"/>
        <v>0.71635348108346075</v>
      </c>
      <c r="D30" s="2">
        <f t="shared" si="6"/>
        <v>0.36</v>
      </c>
      <c r="E30" s="2">
        <f t="shared" si="7"/>
        <v>1.4254508607233114</v>
      </c>
    </row>
    <row r="31" spans="1:7" x14ac:dyDescent="0.3">
      <c r="A31" s="2">
        <f t="shared" si="3"/>
        <v>0.4</v>
      </c>
      <c r="B31" s="2">
        <f t="shared" si="4"/>
        <v>1.5260563034950492</v>
      </c>
      <c r="C31" s="2">
        <f t="shared" si="5"/>
        <v>0.61042252139801967</v>
      </c>
      <c r="D31" s="2">
        <f t="shared" si="6"/>
        <v>0.16000000000000003</v>
      </c>
      <c r="E31" s="2">
        <f t="shared" si="7"/>
        <v>2.3288478414369735</v>
      </c>
    </row>
    <row r="32" spans="1:7" x14ac:dyDescent="0.3">
      <c r="A32" s="2">
        <f t="shared" si="3"/>
        <v>0.2</v>
      </c>
      <c r="B32" s="2">
        <f t="shared" si="4"/>
        <v>1.5686159179138452</v>
      </c>
      <c r="C32" s="2">
        <f t="shared" si="5"/>
        <v>0.31372318358276907</v>
      </c>
      <c r="D32" s="2">
        <f t="shared" si="6"/>
        <v>4.0000000000000008E-2</v>
      </c>
      <c r="E32" s="2">
        <f t="shared" si="7"/>
        <v>2.4605558979326951</v>
      </c>
    </row>
    <row r="33" spans="1:7" x14ac:dyDescent="0.3">
      <c r="A33" s="2">
        <f t="shared" si="3"/>
        <v>0.1</v>
      </c>
      <c r="B33" s="2">
        <f>LN(B11)</f>
        <v>1.62924053973028</v>
      </c>
      <c r="C33" s="2">
        <f t="shared" si="5"/>
        <v>0.162924053973028</v>
      </c>
      <c r="D33" s="2">
        <f t="shared" si="6"/>
        <v>1.0000000000000002E-2</v>
      </c>
      <c r="E33" s="2">
        <f t="shared" si="7"/>
        <v>2.6544247363006144</v>
      </c>
    </row>
    <row r="34" spans="1:7" x14ac:dyDescent="0.3">
      <c r="A34" s="3">
        <f>SUM(A28:A33)</f>
        <v>3.1</v>
      </c>
      <c r="B34" s="3">
        <f>SUM(B28:B33)</f>
        <v>8.2431598095751433</v>
      </c>
      <c r="C34" s="3">
        <f>SUM(C28:C33)</f>
        <v>3.8899633263063258</v>
      </c>
      <c r="D34" s="3">
        <f>SUM(D28:D33)</f>
        <v>2.21</v>
      </c>
      <c r="E34" s="3">
        <f>SUM(E28:E33)</f>
        <v>11.574800935003426</v>
      </c>
    </row>
    <row r="35" spans="1:7" x14ac:dyDescent="0.3">
      <c r="A35" s="19" t="s">
        <v>7</v>
      </c>
      <c r="B35" s="19">
        <v>6</v>
      </c>
    </row>
    <row r="36" spans="1:7" x14ac:dyDescent="0.3">
      <c r="A36" s="20" t="s">
        <v>8</v>
      </c>
      <c r="B36" s="20">
        <f>CORREL(A28:A33,B28:B33)</f>
        <v>-0.94648935034076953</v>
      </c>
      <c r="C36" s="20" t="s">
        <v>9</v>
      </c>
      <c r="D36" s="20">
        <f>ABS(B36)*SQRT((B35-2)/(1-B36^2))</f>
        <v>5.865426535447174</v>
      </c>
      <c r="E36" s="20" t="s">
        <v>10</v>
      </c>
      <c r="F36" s="20">
        <f>_xlfn.T.INV.2T(0.05,B35-2)</f>
        <v>2.7764451051977934</v>
      </c>
    </row>
    <row r="38" spans="1:7" ht="15" thickBot="1" x14ac:dyDescent="0.35">
      <c r="A38" t="s">
        <v>11</v>
      </c>
    </row>
    <row r="39" spans="1:7" x14ac:dyDescent="0.3">
      <c r="A39" s="21">
        <f>B35</f>
        <v>6</v>
      </c>
      <c r="B39" s="22">
        <f>A34</f>
        <v>3.1</v>
      </c>
      <c r="D39" s="25">
        <f>B34</f>
        <v>8.2431598095751433</v>
      </c>
    </row>
    <row r="40" spans="1:7" ht="15" thickBot="1" x14ac:dyDescent="0.35">
      <c r="A40" s="23">
        <f>A34</f>
        <v>3.1</v>
      </c>
      <c r="B40" s="24">
        <f>D34</f>
        <v>2.21</v>
      </c>
      <c r="D40" s="26">
        <f>C34</f>
        <v>3.8899633263063258</v>
      </c>
    </row>
    <row r="41" spans="1:7" ht="15" thickBot="1" x14ac:dyDescent="0.35"/>
    <row r="42" spans="1:7" x14ac:dyDescent="0.3">
      <c r="A42">
        <f t="array" ref="A42:B43">MINVERSE(A39:B40)</f>
        <v>0.6054794520547947</v>
      </c>
      <c r="B42">
        <v>-0.84931506849315086</v>
      </c>
      <c r="C42" s="17" t="s">
        <v>12</v>
      </c>
      <c r="D42" s="6">
        <f t="array" ref="D42:D43">MMULT(A42:B43,D39:D40)</f>
        <v>1.6872594157839615</v>
      </c>
      <c r="E42" s="27" t="s">
        <v>20</v>
      </c>
      <c r="F42" s="28">
        <f>EXP(D42)</f>
        <v>5.4046484955947518</v>
      </c>
    </row>
    <row r="43" spans="1:7" ht="15" thickBot="1" x14ac:dyDescent="0.35">
      <c r="A43">
        <v>-0.84931506849315097</v>
      </c>
      <c r="B43">
        <v>1.6438356164383565</v>
      </c>
      <c r="C43" s="18" t="s">
        <v>13</v>
      </c>
      <c r="D43" s="8">
        <v>-0.60657957584794353</v>
      </c>
      <c r="E43" s="29" t="s">
        <v>19</v>
      </c>
      <c r="F43" s="30">
        <f>D43</f>
        <v>-0.60657957584794353</v>
      </c>
    </row>
    <row r="46" spans="1:7" x14ac:dyDescent="0.3">
      <c r="A46" s="31" t="s">
        <v>14</v>
      </c>
      <c r="B46" s="31" t="s">
        <v>17</v>
      </c>
      <c r="C46" s="31" t="s">
        <v>21</v>
      </c>
      <c r="D46" s="31" t="s">
        <v>22</v>
      </c>
      <c r="E46" s="31" t="s">
        <v>23</v>
      </c>
      <c r="F46" s="31" t="s">
        <v>16</v>
      </c>
      <c r="G46" s="31" t="s">
        <v>24</v>
      </c>
    </row>
    <row r="47" spans="1:7" x14ac:dyDescent="0.3">
      <c r="A47" s="2">
        <f>A28</f>
        <v>1</v>
      </c>
      <c r="B47" s="2">
        <f>D28</f>
        <v>1</v>
      </c>
      <c r="C47" s="2">
        <f>A47^3</f>
        <v>1</v>
      </c>
      <c r="D47" s="2">
        <f>A47^4</f>
        <v>1</v>
      </c>
      <c r="E47" s="2">
        <f>B6</f>
        <v>3.1</v>
      </c>
      <c r="F47" s="2">
        <f>C6</f>
        <v>3.1</v>
      </c>
      <c r="G47" s="2">
        <f>B47*E47</f>
        <v>3.1</v>
      </c>
    </row>
    <row r="48" spans="1:7" x14ac:dyDescent="0.3">
      <c r="A48" s="2">
        <f t="shared" ref="A48:A53" si="8">A29</f>
        <v>0.8</v>
      </c>
      <c r="B48" s="2">
        <f t="shared" ref="B48:B53" si="9">D29</f>
        <v>0.64000000000000012</v>
      </c>
      <c r="C48" s="2">
        <f t="shared" ref="C48:C52" si="10">A48^3</f>
        <v>0.51200000000000012</v>
      </c>
      <c r="D48" s="2">
        <f t="shared" ref="D48:D51" si="11">A48^4</f>
        <v>0.40960000000000019</v>
      </c>
      <c r="E48" s="2">
        <f t="shared" ref="E48:E53" si="12">B7</f>
        <v>3.3</v>
      </c>
      <c r="F48" s="2">
        <f t="shared" ref="F48:F53" si="13">C7</f>
        <v>2.64</v>
      </c>
      <c r="G48" s="2">
        <f t="shared" ref="G48:G52" si="14">B48*E48</f>
        <v>2.1120000000000001</v>
      </c>
    </row>
    <row r="49" spans="1:7" x14ac:dyDescent="0.3">
      <c r="A49" s="2">
        <f t="shared" si="8"/>
        <v>0.6</v>
      </c>
      <c r="B49" s="2">
        <f t="shared" si="9"/>
        <v>0.36</v>
      </c>
      <c r="C49" s="2">
        <f t="shared" si="10"/>
        <v>0.216</v>
      </c>
      <c r="D49" s="2">
        <f t="shared" si="11"/>
        <v>0.12959999999999999</v>
      </c>
      <c r="E49" s="2">
        <f t="shared" si="12"/>
        <v>3.3</v>
      </c>
      <c r="F49" s="2">
        <f t="shared" si="13"/>
        <v>1.9799999999999998</v>
      </c>
      <c r="G49" s="2">
        <f t="shared" si="14"/>
        <v>1.1879999999999999</v>
      </c>
    </row>
    <row r="50" spans="1:7" x14ac:dyDescent="0.3">
      <c r="A50" s="2">
        <f t="shared" si="8"/>
        <v>0.4</v>
      </c>
      <c r="B50" s="2">
        <f t="shared" si="9"/>
        <v>0.16000000000000003</v>
      </c>
      <c r="C50" s="2">
        <f t="shared" si="10"/>
        <v>6.4000000000000015E-2</v>
      </c>
      <c r="D50" s="2">
        <f t="shared" si="11"/>
        <v>2.5600000000000012E-2</v>
      </c>
      <c r="E50" s="2">
        <f t="shared" si="12"/>
        <v>4.5999999999999996</v>
      </c>
      <c r="F50" s="2">
        <f t="shared" si="13"/>
        <v>1.8399999999999999</v>
      </c>
      <c r="G50" s="2">
        <f t="shared" si="14"/>
        <v>0.7360000000000001</v>
      </c>
    </row>
    <row r="51" spans="1:7" x14ac:dyDescent="0.3">
      <c r="A51" s="2">
        <f t="shared" si="8"/>
        <v>0.2</v>
      </c>
      <c r="B51" s="2">
        <f t="shared" si="9"/>
        <v>4.0000000000000008E-2</v>
      </c>
      <c r="C51" s="2">
        <f t="shared" si="10"/>
        <v>8.0000000000000019E-3</v>
      </c>
      <c r="D51" s="2">
        <f t="shared" si="11"/>
        <v>1.6000000000000007E-3</v>
      </c>
      <c r="E51" s="2">
        <f t="shared" si="12"/>
        <v>4.8</v>
      </c>
      <c r="F51" s="2">
        <f t="shared" si="13"/>
        <v>0.96</v>
      </c>
      <c r="G51" s="2">
        <f t="shared" si="14"/>
        <v>0.19200000000000003</v>
      </c>
    </row>
    <row r="52" spans="1:7" x14ac:dyDescent="0.3">
      <c r="A52" s="2">
        <f t="shared" si="8"/>
        <v>0.1</v>
      </c>
      <c r="B52" s="2">
        <f t="shared" si="9"/>
        <v>1.0000000000000002E-2</v>
      </c>
      <c r="C52" s="2">
        <f t="shared" si="10"/>
        <v>1.0000000000000002E-3</v>
      </c>
      <c r="D52" s="2">
        <f>A52^4</f>
        <v>1.0000000000000005E-4</v>
      </c>
      <c r="E52" s="2">
        <f t="shared" si="12"/>
        <v>5.0999999999999996</v>
      </c>
      <c r="F52" s="2">
        <f t="shared" si="13"/>
        <v>0.51</v>
      </c>
      <c r="G52" s="2">
        <f t="shared" si="14"/>
        <v>5.1000000000000004E-2</v>
      </c>
    </row>
    <row r="53" spans="1:7" x14ac:dyDescent="0.3">
      <c r="A53" s="31">
        <f t="shared" si="8"/>
        <v>3.1</v>
      </c>
      <c r="B53" s="31">
        <f t="shared" si="9"/>
        <v>2.21</v>
      </c>
      <c r="C53" s="31">
        <f>SUM(C47:C52)</f>
        <v>1.8009999999999999</v>
      </c>
      <c r="D53" s="31">
        <f>SUM(D47:D52)</f>
        <v>1.5665000000000002</v>
      </c>
      <c r="E53" s="31">
        <f t="shared" si="12"/>
        <v>24.199999999999996</v>
      </c>
      <c r="F53" s="31">
        <f t="shared" si="13"/>
        <v>11.03</v>
      </c>
      <c r="G53" s="31">
        <f>SUM(G47:G52)</f>
        <v>7.3789999999999996</v>
      </c>
    </row>
    <row r="54" spans="1:7" x14ac:dyDescent="0.3">
      <c r="A54" s="13" t="s">
        <v>7</v>
      </c>
      <c r="B54" s="13">
        <v>6</v>
      </c>
    </row>
    <row r="55" spans="1:7" x14ac:dyDescent="0.3">
      <c r="A55" s="19" t="s">
        <v>8</v>
      </c>
      <c r="B55" s="19">
        <f>CORREL(A47:A53,E47:E53)</f>
        <v>0.91413438944220371</v>
      </c>
      <c r="C55" s="19" t="s">
        <v>9</v>
      </c>
      <c r="D55" s="19">
        <f>ABS(B55)*SQRT((B54-2)/(1-B55^2))</f>
        <v>4.5096641407054845</v>
      </c>
      <c r="E55" s="19" t="s">
        <v>10</v>
      </c>
      <c r="F55" s="19">
        <f>_xlfn.T.INV.2T(0.05,B54-2)</f>
        <v>2.7764451051977934</v>
      </c>
    </row>
    <row r="57" spans="1:7" ht="15" thickBot="1" x14ac:dyDescent="0.35">
      <c r="A57" t="s">
        <v>11</v>
      </c>
    </row>
    <row r="58" spans="1:7" x14ac:dyDescent="0.3">
      <c r="A58" s="5">
        <f>B54</f>
        <v>6</v>
      </c>
      <c r="B58" s="32">
        <f>A53</f>
        <v>3.1</v>
      </c>
      <c r="C58" s="6">
        <f>B53</f>
        <v>2.21</v>
      </c>
      <c r="E58" s="25">
        <f>E53</f>
        <v>24.199999999999996</v>
      </c>
    </row>
    <row r="59" spans="1:7" x14ac:dyDescent="0.3">
      <c r="A59" s="33">
        <f>A53</f>
        <v>3.1</v>
      </c>
      <c r="B59">
        <f>B53</f>
        <v>2.21</v>
      </c>
      <c r="C59" s="34">
        <f>C53</f>
        <v>1.8009999999999999</v>
      </c>
      <c r="E59" s="36">
        <f>F53</f>
        <v>11.03</v>
      </c>
    </row>
    <row r="60" spans="1:7" ht="15" thickBot="1" x14ac:dyDescent="0.35">
      <c r="A60" s="7">
        <f>B53</f>
        <v>2.21</v>
      </c>
      <c r="B60" s="35">
        <f>C53</f>
        <v>1.8009999999999999</v>
      </c>
      <c r="C60" s="8">
        <f>D53</f>
        <v>1.5665000000000002</v>
      </c>
      <c r="E60" s="26">
        <f>G53</f>
        <v>7.3789999999999996</v>
      </c>
    </row>
    <row r="61" spans="1:7" ht="15" thickBot="1" x14ac:dyDescent="0.35"/>
    <row r="62" spans="1:7" x14ac:dyDescent="0.3">
      <c r="A62" s="5">
        <f t="array" ref="A62:C64">MINVERSE(A58:C60)</f>
        <v>1.5646603611349856</v>
      </c>
      <c r="B62" s="32">
        <v>-6.276440240756604</v>
      </c>
      <c r="C62" s="6">
        <v>5.0085984522785374</v>
      </c>
      <c r="D62" s="16" t="s">
        <v>27</v>
      </c>
      <c r="E62" s="25">
        <f t="array" ref="E62:E64">MMULT(A62:C64,E58:E60)</f>
        <v>5.5940928632846365</v>
      </c>
    </row>
    <row r="63" spans="1:7" x14ac:dyDescent="0.3">
      <c r="A63" s="33">
        <v>-6.2764402407566049</v>
      </c>
      <c r="B63">
        <v>32.350960160504108</v>
      </c>
      <c r="C63" s="34">
        <v>-28.339065634852091</v>
      </c>
      <c r="D63" s="16" t="s">
        <v>26</v>
      </c>
      <c r="E63" s="36">
        <v>-4.172728575523081</v>
      </c>
    </row>
    <row r="64" spans="1:7" ht="15" thickBot="1" x14ac:dyDescent="0.35">
      <c r="A64" s="7">
        <v>5.0085984522785356</v>
      </c>
      <c r="B64" s="35">
        <v>-28.339065634852087</v>
      </c>
      <c r="C64" s="8">
        <v>26.153625680710526</v>
      </c>
      <c r="D64" s="16" t="s">
        <v>25</v>
      </c>
      <c r="E64" s="26">
        <v>1.6157924906850099</v>
      </c>
    </row>
    <row r="66" spans="1:7" x14ac:dyDescent="0.3">
      <c r="A66" s="48" t="s">
        <v>31</v>
      </c>
      <c r="B66" s="48"/>
      <c r="C66" s="48"/>
      <c r="D66" s="48"/>
      <c r="E66" s="48"/>
      <c r="F66" s="45"/>
      <c r="G66" s="45"/>
    </row>
    <row r="68" spans="1:7" x14ac:dyDescent="0.3">
      <c r="A68" s="47" t="s">
        <v>32</v>
      </c>
      <c r="B68" s="47" t="s">
        <v>33</v>
      </c>
      <c r="C68" s="47"/>
      <c r="D68" s="47" t="s">
        <v>34</v>
      </c>
      <c r="E68" s="47" t="s">
        <v>35</v>
      </c>
    </row>
    <row r="69" spans="1:7" x14ac:dyDescent="0.3">
      <c r="A69" s="46">
        <f>1/A6</f>
        <v>1</v>
      </c>
      <c r="B69" s="46">
        <f>B6</f>
        <v>3.1</v>
      </c>
      <c r="C69" s="46"/>
      <c r="D69" s="46">
        <f>A6</f>
        <v>1</v>
      </c>
      <c r="E69" s="46">
        <f>1/B6</f>
        <v>0.32258064516129031</v>
      </c>
    </row>
    <row r="70" spans="1:7" x14ac:dyDescent="0.3">
      <c r="A70" s="46">
        <f t="shared" ref="A70:A76" si="15">1/A7</f>
        <v>1.25</v>
      </c>
      <c r="B70" s="46">
        <f t="shared" ref="B70:B76" si="16">B7</f>
        <v>3.3</v>
      </c>
      <c r="C70" s="46"/>
      <c r="D70" s="46">
        <f t="shared" ref="D70:D74" si="17">A7</f>
        <v>0.8</v>
      </c>
      <c r="E70" s="46">
        <f t="shared" ref="E70:E74" si="18">1/B7</f>
        <v>0.30303030303030304</v>
      </c>
    </row>
    <row r="71" spans="1:7" x14ac:dyDescent="0.3">
      <c r="A71" s="46">
        <f t="shared" si="15"/>
        <v>1.6666666666666667</v>
      </c>
      <c r="B71" s="46">
        <f t="shared" si="16"/>
        <v>3.3</v>
      </c>
      <c r="C71" s="46"/>
      <c r="D71" s="46">
        <f t="shared" si="17"/>
        <v>0.6</v>
      </c>
      <c r="E71" s="46">
        <f t="shared" si="18"/>
        <v>0.30303030303030304</v>
      </c>
    </row>
    <row r="72" spans="1:7" x14ac:dyDescent="0.3">
      <c r="A72" s="46">
        <f t="shared" si="15"/>
        <v>2.5</v>
      </c>
      <c r="B72" s="46">
        <f t="shared" si="16"/>
        <v>4.5999999999999996</v>
      </c>
      <c r="C72" s="46"/>
      <c r="D72" s="46">
        <f t="shared" si="17"/>
        <v>0.4</v>
      </c>
      <c r="E72" s="46">
        <f t="shared" si="18"/>
        <v>0.21739130434782611</v>
      </c>
    </row>
    <row r="73" spans="1:7" x14ac:dyDescent="0.3">
      <c r="A73" s="46">
        <f t="shared" si="15"/>
        <v>5</v>
      </c>
      <c r="B73" s="46">
        <f t="shared" si="16"/>
        <v>4.8</v>
      </c>
      <c r="C73" s="46"/>
      <c r="D73" s="46">
        <f t="shared" si="17"/>
        <v>0.2</v>
      </c>
      <c r="E73" s="46">
        <f t="shared" si="18"/>
        <v>0.20833333333333334</v>
      </c>
    </row>
    <row r="74" spans="1:7" x14ac:dyDescent="0.3">
      <c r="A74" s="46">
        <f t="shared" si="15"/>
        <v>10</v>
      </c>
      <c r="B74" s="46">
        <f t="shared" si="16"/>
        <v>5.0999999999999996</v>
      </c>
      <c r="C74" s="46"/>
      <c r="D74" s="46">
        <f t="shared" si="17"/>
        <v>0.1</v>
      </c>
      <c r="E74" s="46">
        <f t="shared" si="18"/>
        <v>0.19607843137254904</v>
      </c>
    </row>
    <row r="75" spans="1:7" x14ac:dyDescent="0.3">
      <c r="A75" s="44"/>
      <c r="B75" s="44"/>
      <c r="C75" s="44"/>
      <c r="D75" s="44"/>
      <c r="E75" s="44"/>
    </row>
    <row r="76" spans="1:7" x14ac:dyDescent="0.3">
      <c r="A76" s="44"/>
      <c r="B76" s="44"/>
      <c r="C76" s="44"/>
      <c r="D76" s="44"/>
      <c r="E76" s="44"/>
    </row>
  </sheetData>
  <mergeCells count="3">
    <mergeCell ref="A1:G1"/>
    <mergeCell ref="A19:B19"/>
    <mergeCell ref="C19:G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darja15042004@gmail.com</dc:creator>
  <cp:lastModifiedBy>Елизавета Козека</cp:lastModifiedBy>
  <dcterms:created xsi:type="dcterms:W3CDTF">2022-12-07T17:51:40Z</dcterms:created>
  <dcterms:modified xsi:type="dcterms:W3CDTF">2023-12-01T16:54:04Z</dcterms:modified>
</cp:coreProperties>
</file>