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6060"/>
  </bookViews>
  <sheets>
    <sheet name="Вольф" sheetId="8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8" l="1"/>
  <c r="V1" i="8"/>
  <c r="C4" i="8"/>
  <c r="V2" i="8"/>
  <c r="I6" i="8"/>
  <c r="G12" i="8"/>
  <c r="E12" i="8"/>
  <c r="D9" i="8"/>
  <c r="E9" i="8"/>
  <c r="D8" i="8"/>
  <c r="L5" i="8"/>
  <c r="F7" i="8"/>
  <c r="C7" i="8"/>
  <c r="L4" i="8"/>
  <c r="F6" i="8"/>
  <c r="C6" i="8"/>
  <c r="L3" i="8"/>
  <c r="F5" i="8"/>
  <c r="C5" i="8"/>
  <c r="L2" i="8"/>
  <c r="F4" i="8"/>
  <c r="L1" i="8"/>
  <c r="G8" i="8"/>
  <c r="D11" i="8"/>
</calcChain>
</file>

<file path=xl/sharedStrings.xml><?xml version="1.0" encoding="utf-8"?>
<sst xmlns="http://schemas.openxmlformats.org/spreadsheetml/2006/main" count="179" uniqueCount="151">
  <si>
    <t>Имя</t>
  </si>
  <si>
    <t>ТУ</t>
  </si>
  <si>
    <t>Рост</t>
  </si>
  <si>
    <t>Вес</t>
  </si>
  <si>
    <t>Возраст</t>
  </si>
  <si>
    <t>Нагрузка</t>
  </si>
  <si>
    <t>СЛ</t>
  </si>
  <si>
    <t>ЕЖ</t>
  </si>
  <si>
    <t>очки</t>
  </si>
  <si>
    <t>всего</t>
  </si>
  <si>
    <t>нач</t>
  </si>
  <si>
    <t>Легкая</t>
  </si>
  <si>
    <t>ЛВ</t>
  </si>
  <si>
    <t>Воля</t>
  </si>
  <si>
    <t>Средняя</t>
  </si>
  <si>
    <t>ИН</t>
  </si>
  <si>
    <t>Восп</t>
  </si>
  <si>
    <t>ост-сь</t>
  </si>
  <si>
    <t>Тяжелая</t>
  </si>
  <si>
    <t>ЗД</t>
  </si>
  <si>
    <t>Еус</t>
  </si>
  <si>
    <t>Св. тяж</t>
  </si>
  <si>
    <t>базовые</t>
  </si>
  <si>
    <t>Груз (БГ)</t>
  </si>
  <si>
    <t>Уклон</t>
  </si>
  <si>
    <t>Таблица скорости\Дистанции</t>
  </si>
  <si>
    <t>Таблица улучшения умений</t>
  </si>
  <si>
    <t>Скорость (БС)</t>
  </si>
  <si>
    <t>Парир.</t>
  </si>
  <si>
    <t>мод.</t>
  </si>
  <si>
    <t>мера</t>
  </si>
  <si>
    <t>Уровень</t>
  </si>
  <si>
    <t>Легкое</t>
  </si>
  <si>
    <t>Среднее</t>
  </si>
  <si>
    <t>Тяж.</t>
  </si>
  <si>
    <t>Оч. Тяж.</t>
  </si>
  <si>
    <t>Измененное</t>
  </si>
  <si>
    <t>Блок</t>
  </si>
  <si>
    <t>+2</t>
  </si>
  <si>
    <t>1м</t>
  </si>
  <si>
    <t>-3</t>
  </si>
  <si>
    <t>7м</t>
  </si>
  <si>
    <t>Атриб-3</t>
  </si>
  <si>
    <t>-</t>
  </si>
  <si>
    <t>+1</t>
  </si>
  <si>
    <t>1,5м</t>
  </si>
  <si>
    <t>-4</t>
  </si>
  <si>
    <t>10м</t>
  </si>
  <si>
    <t>Атриб-2</t>
  </si>
  <si>
    <t>Повреждения</t>
  </si>
  <si>
    <t>0</t>
  </si>
  <si>
    <t>2м</t>
  </si>
  <si>
    <t>-5</t>
  </si>
  <si>
    <t>15м</t>
  </si>
  <si>
    <t>Атриб-1</t>
  </si>
  <si>
    <t>контактное оружие</t>
  </si>
  <si>
    <t>Повр.</t>
  </si>
  <si>
    <t>Досяг.</t>
  </si>
  <si>
    <t>цена.</t>
  </si>
  <si>
    <t>вес</t>
  </si>
  <si>
    <t>-1</t>
  </si>
  <si>
    <t>3м</t>
  </si>
  <si>
    <t>-6</t>
  </si>
  <si>
    <t>20м</t>
  </si>
  <si>
    <t>Атрибут</t>
  </si>
  <si>
    <t>-2</t>
  </si>
  <si>
    <t>4,5м</t>
  </si>
  <si>
    <t>-7</t>
  </si>
  <si>
    <t>30м</t>
  </si>
  <si>
    <t>Атрибут 1</t>
  </si>
  <si>
    <t>Атрибут 2</t>
  </si>
  <si>
    <t>Атрибут 3</t>
  </si>
  <si>
    <t>Далее+1</t>
  </si>
  <si>
    <t>+4</t>
  </si>
  <si>
    <t>Дистанционное оружие</t>
  </si>
  <si>
    <t>повр.</t>
  </si>
  <si>
    <t>точность</t>
  </si>
  <si>
    <t>дальн.</t>
  </si>
  <si>
    <t>Сс</t>
  </si>
  <si>
    <t>Бзс</t>
  </si>
  <si>
    <t>Размер</t>
  </si>
  <si>
    <t>Отдача</t>
  </si>
  <si>
    <t>КЛ</t>
  </si>
  <si>
    <t>Цена</t>
  </si>
  <si>
    <t>Зоны попаданий</t>
  </si>
  <si>
    <t>Текущие эффекты на персонаже</t>
  </si>
  <si>
    <t>Торс</t>
  </si>
  <si>
    <t>Шея</t>
  </si>
  <si>
    <t>Текущее</t>
  </si>
  <si>
    <t>Причина</t>
  </si>
  <si>
    <t>Органы</t>
  </si>
  <si>
    <t>Пах</t>
  </si>
  <si>
    <t>Череп</t>
  </si>
  <si>
    <t>П.рука</t>
  </si>
  <si>
    <t>Глаза</t>
  </si>
  <si>
    <t>Л.рука</t>
  </si>
  <si>
    <t>Лицо</t>
  </si>
  <si>
    <t>Л. бедро</t>
  </si>
  <si>
    <t>Оружие</t>
  </si>
  <si>
    <t>разл.</t>
  </si>
  <si>
    <t>П.бедро</t>
  </si>
  <si>
    <t>Ступня</t>
  </si>
  <si>
    <t>П.голень</t>
  </si>
  <si>
    <t>Кисть</t>
  </si>
  <si>
    <t>Л.голень</t>
  </si>
  <si>
    <t>Воспр</t>
  </si>
  <si>
    <t>Л. Плечо</t>
  </si>
  <si>
    <t>П.плечо</t>
  </si>
  <si>
    <t>броня</t>
  </si>
  <si>
    <t>СП</t>
  </si>
  <si>
    <t>вещи</t>
  </si>
  <si>
    <t>деньги</t>
  </si>
  <si>
    <t>Преимущества и Недостатки</t>
  </si>
  <si>
    <t>стоим</t>
  </si>
  <si>
    <t>умение</t>
  </si>
  <si>
    <t>наименование</t>
  </si>
  <si>
    <t>атрибут</t>
  </si>
  <si>
    <t>уровень</t>
  </si>
  <si>
    <t>Движение (БД)</t>
  </si>
  <si>
    <t>Прямое</t>
  </si>
  <si>
    <t>Амплитуд</t>
  </si>
  <si>
    <t xml:space="preserve"> 9-10</t>
  </si>
  <si>
    <t xml:space="preserve"> 17-18</t>
  </si>
  <si>
    <t xml:space="preserve"> 3-4</t>
  </si>
  <si>
    <t xml:space="preserve"> 13-14</t>
  </si>
  <si>
    <t xml:space="preserve"> 6-7</t>
  </si>
  <si>
    <t>Нет хороших манипуляторов</t>
  </si>
  <si>
    <t>МР</t>
  </si>
  <si>
    <t>ДК для G.U.R.P.S. 1.9</t>
  </si>
  <si>
    <t>%noFineManipulators%</t>
  </si>
  <si>
    <t>%sm%</t>
  </si>
  <si>
    <t>%st%</t>
  </si>
  <si>
    <t>%hp%</t>
  </si>
  <si>
    <t>%dx%</t>
  </si>
  <si>
    <t>%will%</t>
  </si>
  <si>
    <t>%iq%</t>
  </si>
  <si>
    <t>%per%</t>
  </si>
  <si>
    <t>%ht%</t>
  </si>
  <si>
    <t>%fp%</t>
  </si>
  <si>
    <t>%parry%</t>
  </si>
  <si>
    <t>%bs%</t>
  </si>
  <si>
    <t>%block%</t>
  </si>
  <si>
    <t>%feature%</t>
  </si>
  <si>
    <t>%featureCost%</t>
  </si>
  <si>
    <t>%name%</t>
  </si>
  <si>
    <t>%growth%</t>
  </si>
  <si>
    <t>%weight%</t>
  </si>
  <si>
    <t>%tl%</t>
  </si>
  <si>
    <t>%age%</t>
  </si>
  <si>
    <t>%tlCost%</t>
  </si>
  <si>
    <t>%current%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</si>
</sst>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&quot; ф.&quot;;#&quot; фунты&quot;"/>
    <numFmt numFmtId="165" formatCode="\ [$$-409]#,##0\ ;\ [$$-409]\-#,##0\ ;\ [$$-409]&quot;- &quot;;@\ "/>
    <numFmt numFmtId="166" formatCode="[$$-409]#,##0"/>
    <numFmt numFmtId="167" formatCode="[$$-540A]#,##0"/>
  </numFmts>
  <fonts count="11" x14ac:knownFonts="1">
    <font>
      <sz val="10"/>
      <name val="Arial"/>
      <family val="2"/>
      <charset val="204"/>
    </font>
    <font>
      <sz val="10"/>
      <name val="Lohit Hindi"/>
      <family val="2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sz val="12"/>
      <color theme="6" tint="-0.249977111117893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31"/>
      </patternFill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19"/>
        <bgColor indexed="55"/>
      </patternFill>
    </fill>
    <fill>
      <patternFill patternType="solid">
        <fgColor indexed="55"/>
        <bgColor indexed="19"/>
      </patternFill>
    </fill>
    <fill>
      <patternFill patternType="solid">
        <fgColor indexed="44"/>
        <bgColor indexed="27"/>
      </patternFill>
    </fill>
    <fill>
      <patternFill patternType="solid">
        <fgColor indexed="25"/>
        <bgColor indexed="61"/>
      </patternFill>
    </fill>
    <fill>
      <patternFill patternType="solid">
        <fgColor indexed="23"/>
        <bgColor indexed="55"/>
      </patternFill>
    </fill>
    <fill>
      <patternFill patternType="solid">
        <fgColor indexed="46"/>
        <bgColor indexed="24"/>
      </patternFill>
    </fill>
    <fill>
      <patternFill patternType="solid">
        <fgColor indexed="54"/>
        <bgColor indexed="59"/>
      </patternFill>
    </fill>
    <fill>
      <patternFill patternType="solid">
        <fgColor indexed="47"/>
        <bgColor indexed="31"/>
      </patternFill>
    </fill>
    <fill>
      <patternFill patternType="solid">
        <fgColor indexed="63"/>
        <bgColor indexed="59"/>
      </patternFill>
    </fill>
    <fill>
      <patternFill patternType="solid">
        <fgColor theme="6" tint="-0.249977111117893"/>
        <bgColor indexed="26"/>
      </patternFill>
    </fill>
    <fill>
      <patternFill patternType="solid">
        <fgColor theme="6" tint="0.39997558519241921"/>
        <bgColor indexed="27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0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1" xfId="1" applyFont="1" applyBorder="1"/>
    <xf numFmtId="0" fontId="3" fillId="2" borderId="1" xfId="1" applyFont="1" applyFill="1" applyBorder="1"/>
    <xf numFmtId="0" fontId="3" fillId="3" borderId="1" xfId="1" applyFont="1" applyFill="1" applyBorder="1"/>
    <xf numFmtId="0" fontId="3" fillId="2" borderId="1" xfId="1" applyFont="1" applyFill="1" applyBorder="1" applyAlignment="1">
      <alignment horizontal="center"/>
    </xf>
    <xf numFmtId="0" fontId="5" fillId="5" borderId="1" xfId="1" applyFont="1" applyFill="1" applyBorder="1"/>
    <xf numFmtId="0" fontId="3" fillId="3" borderId="1" xfId="1" applyFont="1" applyFill="1" applyBorder="1" applyAlignment="1">
      <alignment horizontal="center"/>
    </xf>
    <xf numFmtId="1" fontId="3" fillId="7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/>
    </xf>
    <xf numFmtId="49" fontId="5" fillId="8" borderId="1" xfId="1" applyNumberFormat="1" applyFont="1" applyFill="1" applyBorder="1" applyAlignment="1">
      <alignment horizontal="center"/>
    </xf>
    <xf numFmtId="0" fontId="5" fillId="3" borderId="1" xfId="1" applyFont="1" applyFill="1" applyBorder="1"/>
    <xf numFmtId="0" fontId="5" fillId="9" borderId="1" xfId="1" applyFont="1" applyFill="1" applyBorder="1"/>
    <xf numFmtId="165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49" fontId="5" fillId="8" borderId="1" xfId="1" applyNumberFormat="1" applyFont="1" applyFill="1" applyBorder="1" applyAlignment="1">
      <alignment horizontal="center" vertical="center"/>
    </xf>
    <xf numFmtId="0" fontId="2" fillId="4" borderId="1" xfId="1" applyFont="1" applyFill="1" applyBorder="1"/>
    <xf numFmtId="0" fontId="5" fillId="10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 vertical="center"/>
    </xf>
    <xf numFmtId="164" fontId="2" fillId="9" borderId="1" xfId="1" applyNumberFormat="1" applyFont="1" applyFill="1" applyBorder="1" applyAlignment="1">
      <alignment horizontal="center"/>
    </xf>
    <xf numFmtId="0" fontId="2" fillId="11" borderId="1" xfId="1" applyFont="1" applyFill="1" applyBorder="1" applyAlignment="1">
      <alignment horizontal="center"/>
    </xf>
    <xf numFmtId="0" fontId="2" fillId="12" borderId="1" xfId="1" applyFont="1" applyFill="1" applyBorder="1" applyAlignment="1">
      <alignment horizontal="center" vertical="center"/>
    </xf>
    <xf numFmtId="0" fontId="2" fillId="13" borderId="1" xfId="1" applyFont="1" applyFill="1" applyBorder="1" applyAlignment="1">
      <alignment horizontal="center" vertical="center"/>
    </xf>
    <xf numFmtId="0" fontId="5" fillId="9" borderId="2" xfId="1" applyFont="1" applyFill="1" applyBorder="1"/>
    <xf numFmtId="0" fontId="2" fillId="4" borderId="1" xfId="1" applyFont="1" applyFill="1" applyBorder="1" applyAlignment="1">
      <alignment horizontal="center"/>
    </xf>
    <xf numFmtId="0" fontId="5" fillId="9" borderId="1" xfId="1" applyFont="1" applyFill="1" applyBorder="1" applyAlignment="1">
      <alignment horizontal="center"/>
    </xf>
    <xf numFmtId="0" fontId="5" fillId="13" borderId="1" xfId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center"/>
    </xf>
    <xf numFmtId="0" fontId="7" fillId="16" borderId="1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/>
    </xf>
    <xf numFmtId="1" fontId="8" fillId="7" borderId="1" xfId="1" applyNumberFormat="1" applyFont="1" applyFill="1" applyBorder="1" applyAlignment="1">
      <alignment horizontal="center"/>
    </xf>
    <xf numFmtId="16" fontId="2" fillId="8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66" fontId="5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7" fontId="5" fillId="3" borderId="1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center"/>
    </xf>
    <xf numFmtId="0" fontId="2" fillId="17" borderId="1" xfId="1" applyFont="1" applyFill="1" applyBorder="1" applyAlignment="1">
      <alignment horizontal="center"/>
    </xf>
    <xf numFmtId="0" fontId="2" fillId="18" borderId="1" xfId="1" applyFont="1" applyFill="1" applyBorder="1"/>
    <xf numFmtId="0" fontId="2" fillId="0" borderId="1" xfId="1" applyFont="1" applyFill="1" applyBorder="1" applyAlignment="1">
      <alignment horizontal="center"/>
    </xf>
    <xf numFmtId="0" fontId="5" fillId="12" borderId="2" xfId="1" applyFont="1" applyFill="1" applyBorder="1" applyAlignment="1"/>
    <xf numFmtId="0" fontId="5" fillId="12" borderId="8" xfId="1" applyFont="1" applyFill="1" applyBorder="1" applyAlignment="1"/>
    <xf numFmtId="0" fontId="5" fillId="12" borderId="3" xfId="1" applyFont="1" applyFill="1" applyBorder="1" applyAlignment="1"/>
    <xf numFmtId="0" fontId="5" fillId="13" borderId="2" xfId="1" applyFont="1" applyFill="1" applyBorder="1" applyAlignment="1">
      <alignment vertical="center"/>
    </xf>
    <xf numFmtId="0" fontId="5" fillId="13" borderId="3" xfId="1" applyFont="1" applyFill="1" applyBorder="1" applyAlignment="1">
      <alignment vertical="center"/>
    </xf>
    <xf numFmtId="0" fontId="2" fillId="11" borderId="2" xfId="1" applyFont="1" applyFill="1" applyBorder="1" applyAlignment="1">
      <alignment vertical="center"/>
    </xf>
    <xf numFmtId="0" fontId="2" fillId="11" borderId="8" xfId="1" applyFont="1" applyFill="1" applyBorder="1" applyAlignment="1">
      <alignment vertical="center"/>
    </xf>
    <xf numFmtId="0" fontId="2" fillId="11" borderId="3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5" fillId="9" borderId="2" xfId="1" applyFont="1" applyFill="1" applyBorder="1" applyAlignment="1">
      <alignment horizontal="center"/>
    </xf>
    <xf numFmtId="0" fontId="5" fillId="9" borderId="8" xfId="1" applyFont="1" applyFill="1" applyBorder="1" applyAlignment="1">
      <alignment horizontal="center"/>
    </xf>
    <xf numFmtId="0" fontId="5" fillId="9" borderId="3" xfId="1" applyFont="1" applyFill="1" applyBorder="1" applyAlignment="1">
      <alignment horizontal="center"/>
    </xf>
    <xf numFmtId="0" fontId="5" fillId="9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65" fontId="2" fillId="14" borderId="5" xfId="1" applyNumberFormat="1" applyFont="1" applyFill="1" applyBorder="1" applyAlignment="1">
      <alignment horizontal="center"/>
    </xf>
    <xf numFmtId="165" fontId="2" fillId="14" borderId="6" xfId="1" applyNumberFormat="1" applyFont="1" applyFill="1" applyBorder="1" applyAlignment="1">
      <alignment horizontal="center"/>
    </xf>
    <xf numFmtId="165" fontId="2" fillId="14" borderId="7" xfId="1" applyNumberFormat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 vertical="center"/>
    </xf>
    <xf numFmtId="49" fontId="5" fillId="9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9" borderId="1" xfId="1" applyFont="1" applyFill="1" applyBorder="1" applyAlignment="1">
      <alignment horizontal="center" vertical="center" textRotation="255"/>
    </xf>
    <xf numFmtId="0" fontId="3" fillId="5" borderId="1" xfId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1" fontId="3" fillId="6" borderId="1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4" fillId="15" borderId="1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textRotation="255"/>
    </xf>
    <xf numFmtId="0" fontId="5" fillId="2" borderId="9" xfId="1" applyFont="1" applyFill="1" applyBorder="1" applyAlignment="1">
      <alignment horizontal="center" vertical="center" textRotation="255"/>
    </xf>
    <xf numFmtId="0" fontId="5" fillId="2" borderId="10" xfId="1" applyFont="1" applyFill="1" applyBorder="1" applyAlignment="1">
      <alignment horizontal="center" vertical="center" textRotation="255"/>
    </xf>
    <xf numFmtId="1" fontId="8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3" fillId="3" borderId="8" xfId="1" applyFont="1" applyFill="1" applyBorder="1" applyAlignment="1">
      <alignment horizontal="center"/>
    </xf>
  </cellXfs>
  <cellStyles count="3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Обычный" xfId="0" builtinId="0"/>
    <cellStyle name="Просмотренная гиперссылка" xfId="3" builtinId="9" hidden="1"/>
    <cellStyle name="Просмотренная гиперссылка" xfId="5" builtinId="9" hidden="1"/>
    <cellStyle name="Просмотренная гиперссылка" xfId="7" builtinId="9" hidden="1"/>
    <cellStyle name="Просмотренная гиперссылка" xfId="9" builtinId="9" hidden="1"/>
    <cellStyle name="Просмотренная гиперссылка" xfId="11" builtinId="9" hidden="1"/>
    <cellStyle name="Просмотренная гиперссылка" xfId="13" builtinId="9" hidden="1"/>
    <cellStyle name="Просмотренная гиперссылка" xfId="15" builtinId="9" hidden="1"/>
    <cellStyle name="Просмотренная гиперссылка" xfId="17" builtinId="9" hidden="1"/>
    <cellStyle name="Просмотренная гиперссылка" xfId="19" builtinId="9" hidden="1"/>
    <cellStyle name="Просмотренная гиперссылка" xfId="21" builtinId="9" hidden="1"/>
    <cellStyle name="Просмотренная гиперссылка" xfId="23" builtinId="9" hidden="1"/>
    <cellStyle name="Просмотренная гиперссылка" xfId="25" builtinId="9" hidden="1"/>
    <cellStyle name="Просмотренная гиперссылка" xfId="27" builtinId="9" hidden="1"/>
    <cellStyle name="Просмотренная гиперссылка" xfId="29" builtinId="9" hidden="1"/>
    <cellStyle name="Excel Built-in Normal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7933C"/>
      <rgbColor rgb="00800080"/>
      <rgbColor rgb="00008080"/>
      <rgbColor rgb="00C3D69B"/>
      <rgbColor rgb="007F7F7F"/>
      <rgbColor rgb="009999FF"/>
      <rgbColor rgb="00953735"/>
      <rgbColor rgb="00FFFFCC"/>
      <rgbColor rgb="00B7DEE8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B3A2C7"/>
      <rgbColor rgb="00FCD5B5"/>
      <rgbColor rgb="003366FF"/>
      <rgbColor rgb="0033CCCC"/>
      <rgbColor rgb="0099CC00"/>
      <rgbColor rgb="00FFCC00"/>
      <rgbColor rgb="00FF9900"/>
      <rgbColor rgb="00E46C0A"/>
      <rgbColor rgb="004F6228"/>
      <rgbColor rgb="00948A54"/>
      <rgbColor rgb="00003366"/>
      <rgbColor rgb="00339966"/>
      <rgbColor rgb="00003300"/>
      <rgbColor rgb="00333300"/>
      <rgbColor rgb="00993300"/>
      <rgbColor rgb="00993366"/>
      <rgbColor rgb="00333399"/>
      <rgbColor rgb="00262626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I6" sqref="I6:I7"/>
    </sheetView>
  </sheetViews>
  <sheetFormatPr baseColWidth="10" defaultColWidth="10.6640625" defaultRowHeight="15" x14ac:dyDescent="0"/>
  <cols>
    <col min="1" max="1" width="10.6640625" style="1" customWidth="1"/>
    <col min="2" max="2" width="10.83203125" style="1" customWidth="1"/>
    <col min="3" max="4" width="12.5" style="1" customWidth="1"/>
    <col min="5" max="5" width="10.6640625" style="1" customWidth="1"/>
    <col min="6" max="6" width="11.1640625" style="1" customWidth="1"/>
    <col min="7" max="8" width="10.6640625" style="1" customWidth="1"/>
    <col min="9" max="9" width="16" style="1" customWidth="1"/>
    <col min="10" max="10" width="7.83203125" style="1" customWidth="1"/>
    <col min="11" max="11" width="9.5" style="1" customWidth="1"/>
    <col min="12" max="13" width="10.83203125" style="1" customWidth="1"/>
    <col min="14" max="16384" width="10.6640625" style="1"/>
  </cols>
  <sheetData>
    <row r="1" spans="1:22" ht="15.75" customHeight="1">
      <c r="A1" s="2" t="s">
        <v>0</v>
      </c>
      <c r="B1" s="90" t="s">
        <v>144</v>
      </c>
      <c r="C1" s="91"/>
      <c r="D1" s="2" t="s">
        <v>1</v>
      </c>
      <c r="E1" s="3" t="s">
        <v>147</v>
      </c>
      <c r="F1" s="3" t="s">
        <v>149</v>
      </c>
      <c r="G1" s="85" t="s">
        <v>128</v>
      </c>
      <c r="H1" s="85"/>
      <c r="I1" s="85"/>
      <c r="J1" s="85"/>
      <c r="K1" s="4" t="s">
        <v>5</v>
      </c>
      <c r="L1" s="33" t="e">
        <f>IF(P30&lt;=D8,0,IF(P30&lt;=L2,1,IF(P30&lt;=L3,2,IF(P30&lt;=L4,3,IF(P30&lt;=L5,4,IF(P30&gt;L5,(D10+3)))))))</f>
        <v>#VALUE!</v>
      </c>
      <c r="M1" s="80" t="s">
        <v>25</v>
      </c>
      <c r="N1" s="80"/>
      <c r="O1" s="80"/>
      <c r="P1" s="80"/>
      <c r="Q1" s="47" t="s">
        <v>26</v>
      </c>
      <c r="R1" s="47"/>
      <c r="S1" s="47"/>
      <c r="T1" s="47"/>
      <c r="U1" s="47"/>
      <c r="V1" s="49" t="e">
        <f>IF(D3=0,(B4-10)*10,(B4-10)*10-(((B4-10)*10)*0.4))</f>
        <v>#VALUE!</v>
      </c>
    </row>
    <row r="2" spans="1:22" ht="15.75" customHeight="1">
      <c r="A2" s="2" t="s">
        <v>2</v>
      </c>
      <c r="B2" s="3" t="s">
        <v>145</v>
      </c>
      <c r="C2" s="2" t="s">
        <v>3</v>
      </c>
      <c r="D2" s="3" t="s">
        <v>146</v>
      </c>
      <c r="E2" s="2" t="s">
        <v>4</v>
      </c>
      <c r="F2" s="3" t="s">
        <v>148</v>
      </c>
      <c r="G2" s="85"/>
      <c r="H2" s="85"/>
      <c r="I2" s="85"/>
      <c r="J2" s="85"/>
      <c r="K2" s="5" t="s">
        <v>11</v>
      </c>
      <c r="L2" s="35" t="e">
        <f>D8*2</f>
        <v>#VALUE!</v>
      </c>
      <c r="M2" s="31" t="s">
        <v>29</v>
      </c>
      <c r="N2" s="31" t="s">
        <v>30</v>
      </c>
      <c r="O2" s="31" t="s">
        <v>29</v>
      </c>
      <c r="P2" s="31" t="s">
        <v>30</v>
      </c>
      <c r="Q2" s="47" t="s">
        <v>31</v>
      </c>
      <c r="R2" s="47" t="s">
        <v>32</v>
      </c>
      <c r="S2" s="47" t="s">
        <v>33</v>
      </c>
      <c r="T2" s="47" t="s">
        <v>34</v>
      </c>
      <c r="U2" s="47" t="s">
        <v>35</v>
      </c>
      <c r="V2" s="49" t="e">
        <f>IF(D3=0,(B5-10)*10,(B5-10)*10-(((B5-10)*10)*0.4))</f>
        <v>#VALUE!</v>
      </c>
    </row>
    <row r="3" spans="1:22" ht="15.75" customHeight="1">
      <c r="A3" s="82" t="s">
        <v>126</v>
      </c>
      <c r="B3" s="83"/>
      <c r="C3" s="84"/>
      <c r="D3" s="3" t="s">
        <v>129</v>
      </c>
      <c r="E3" s="2" t="s">
        <v>127</v>
      </c>
      <c r="F3" s="3" t="s">
        <v>130</v>
      </c>
      <c r="G3" s="85"/>
      <c r="H3" s="85"/>
      <c r="I3" s="85"/>
      <c r="J3" s="85"/>
      <c r="K3" s="5" t="s">
        <v>14</v>
      </c>
      <c r="L3" s="35" t="e">
        <f>D8*3</f>
        <v>#VALUE!</v>
      </c>
      <c r="M3" s="9" t="s">
        <v>38</v>
      </c>
      <c r="N3" s="9" t="s">
        <v>39</v>
      </c>
      <c r="O3" s="9" t="s">
        <v>40</v>
      </c>
      <c r="P3" s="9" t="s">
        <v>41</v>
      </c>
      <c r="Q3" s="47" t="s">
        <v>42</v>
      </c>
      <c r="R3" s="47" t="s">
        <v>43</v>
      </c>
      <c r="S3" s="47" t="s">
        <v>43</v>
      </c>
      <c r="T3" s="47" t="s">
        <v>43</v>
      </c>
      <c r="U3" s="47">
        <v>1</v>
      </c>
    </row>
    <row r="4" spans="1:22" ht="14.25" customHeight="1">
      <c r="A4" s="30" t="s">
        <v>6</v>
      </c>
      <c r="B4" s="28" t="s">
        <v>131</v>
      </c>
      <c r="C4" s="48" t="e">
        <f>IF(F3&gt;0, IF(F3&lt;8,V1*0.1*F3,V1*0.8*F3),V1)</f>
        <v>#VALUE!</v>
      </c>
      <c r="D4" s="30" t="s">
        <v>7</v>
      </c>
      <c r="E4" s="28" t="s">
        <v>132</v>
      </c>
      <c r="F4" s="34" t="e">
        <f>IF(E4=B4,0,(E4-B4)*2)</f>
        <v>#VALUE!</v>
      </c>
      <c r="G4" s="86" t="s">
        <v>8</v>
      </c>
      <c r="H4" s="73" t="s">
        <v>9</v>
      </c>
      <c r="I4" s="89" t="e">
        <f>SUM(C4:C7,F4:F7,G31:G31,E9,F1)</f>
        <v>#VALUE!</v>
      </c>
      <c r="J4" s="73" t="s">
        <v>10</v>
      </c>
      <c r="K4" s="5" t="s">
        <v>18</v>
      </c>
      <c r="L4" s="35" t="e">
        <f>D8*6</f>
        <v>#VALUE!</v>
      </c>
      <c r="M4" s="9" t="s">
        <v>44</v>
      </c>
      <c r="N4" s="9" t="s">
        <v>45</v>
      </c>
      <c r="O4" s="9" t="s">
        <v>46</v>
      </c>
      <c r="P4" s="9" t="s">
        <v>47</v>
      </c>
      <c r="Q4" s="47" t="s">
        <v>48</v>
      </c>
      <c r="R4" s="47" t="s">
        <v>43</v>
      </c>
      <c r="S4" s="47" t="s">
        <v>43</v>
      </c>
      <c r="T4" s="47">
        <v>1</v>
      </c>
      <c r="U4" s="47">
        <v>2</v>
      </c>
    </row>
    <row r="5" spans="1:22">
      <c r="A5" s="30" t="s">
        <v>12</v>
      </c>
      <c r="B5" s="28" t="s">
        <v>133</v>
      </c>
      <c r="C5" s="34" t="e">
        <f>(B5-10)*20</f>
        <v>#VALUE!</v>
      </c>
      <c r="D5" s="30" t="s">
        <v>13</v>
      </c>
      <c r="E5" s="28" t="s">
        <v>134</v>
      </c>
      <c r="F5" s="34" t="e">
        <f>IF(B6=E5,0,(E5-B6)*5)</f>
        <v>#VALUE!</v>
      </c>
      <c r="G5" s="87"/>
      <c r="H5" s="73"/>
      <c r="I5" s="74"/>
      <c r="J5" s="73"/>
      <c r="K5" s="5" t="s">
        <v>21</v>
      </c>
      <c r="L5" s="35" t="e">
        <f>D8*10</f>
        <v>#VALUE!</v>
      </c>
      <c r="M5" s="9" t="s">
        <v>50</v>
      </c>
      <c r="N5" s="9" t="s">
        <v>51</v>
      </c>
      <c r="O5" s="9" t="s">
        <v>52</v>
      </c>
      <c r="P5" s="9" t="s">
        <v>53</v>
      </c>
      <c r="Q5" s="32" t="s">
        <v>54</v>
      </c>
      <c r="R5" s="32" t="s">
        <v>43</v>
      </c>
      <c r="S5" s="32">
        <v>1</v>
      </c>
      <c r="T5" s="32">
        <v>2</v>
      </c>
      <c r="U5" s="32">
        <v>4</v>
      </c>
    </row>
    <row r="6" spans="1:22">
      <c r="A6" s="30" t="s">
        <v>15</v>
      </c>
      <c r="B6" s="28" t="s">
        <v>135</v>
      </c>
      <c r="C6" s="34" t="e">
        <f>(B6-10)*20</f>
        <v>#VALUE!</v>
      </c>
      <c r="D6" s="30" t="s">
        <v>16</v>
      </c>
      <c r="E6" s="28" t="s">
        <v>136</v>
      </c>
      <c r="F6" s="34" t="e">
        <f>IF(B6=E6,0,(E6-B6)*5)</f>
        <v>#VALUE!</v>
      </c>
      <c r="G6" s="87"/>
      <c r="H6" s="73" t="s">
        <v>17</v>
      </c>
      <c r="I6" s="74" t="e">
        <f>J6-I4</f>
        <v>#VALUE!</v>
      </c>
      <c r="J6" s="64" t="s">
        <v>150</v>
      </c>
      <c r="M6" s="9" t="s">
        <v>60</v>
      </c>
      <c r="N6" s="9" t="s">
        <v>61</v>
      </c>
      <c r="O6" s="9" t="s">
        <v>62</v>
      </c>
      <c r="P6" s="9" t="s">
        <v>63</v>
      </c>
      <c r="Q6" s="32" t="s">
        <v>64</v>
      </c>
      <c r="R6" s="32">
        <v>1</v>
      </c>
      <c r="S6" s="32">
        <v>2</v>
      </c>
      <c r="T6" s="32">
        <v>4</v>
      </c>
      <c r="U6" s="32">
        <v>8</v>
      </c>
    </row>
    <row r="7" spans="1:22">
      <c r="A7" s="30" t="s">
        <v>19</v>
      </c>
      <c r="B7" s="28" t="s">
        <v>137</v>
      </c>
      <c r="C7" s="34" t="e">
        <f>(B7-10)*10</f>
        <v>#VALUE!</v>
      </c>
      <c r="D7" s="30" t="s">
        <v>20</v>
      </c>
      <c r="E7" s="28" t="s">
        <v>138</v>
      </c>
      <c r="F7" s="34" t="e">
        <f>IF(B7=E7,0,(E7-B7)*3)</f>
        <v>#VALUE!</v>
      </c>
      <c r="G7" s="88"/>
      <c r="H7" s="73"/>
      <c r="I7" s="74"/>
      <c r="J7" s="64"/>
      <c r="M7" s="9" t="s">
        <v>65</v>
      </c>
      <c r="N7" s="9" t="s">
        <v>66</v>
      </c>
      <c r="O7" s="9" t="s">
        <v>67</v>
      </c>
      <c r="P7" s="9" t="s">
        <v>68</v>
      </c>
      <c r="Q7" s="32" t="s">
        <v>69</v>
      </c>
      <c r="R7" s="32">
        <v>2</v>
      </c>
      <c r="S7" s="32">
        <v>4</v>
      </c>
      <c r="T7" s="32">
        <v>8</v>
      </c>
      <c r="U7" s="32">
        <v>12</v>
      </c>
    </row>
    <row r="8" spans="1:22" ht="16.5" customHeight="1">
      <c r="A8" s="78" t="s">
        <v>22</v>
      </c>
      <c r="B8" s="79" t="s">
        <v>23</v>
      </c>
      <c r="C8" s="79"/>
      <c r="D8" s="36" t="e">
        <f>B4*B4/5</f>
        <v>#VALUE!</v>
      </c>
      <c r="E8" s="6"/>
      <c r="F8" s="30" t="s">
        <v>24</v>
      </c>
      <c r="G8" s="7" t="e">
        <f>TRUNC(D10)+3-L1</f>
        <v>#VALUE!</v>
      </c>
      <c r="M8" s="9"/>
      <c r="N8" s="9"/>
      <c r="O8" s="9"/>
      <c r="P8" s="9"/>
      <c r="Q8" s="32" t="s">
        <v>70</v>
      </c>
      <c r="R8" s="32">
        <v>4</v>
      </c>
      <c r="S8" s="32">
        <v>8</v>
      </c>
      <c r="T8" s="32">
        <v>12</v>
      </c>
      <c r="U8" s="32">
        <v>16</v>
      </c>
    </row>
    <row r="9" spans="1:22">
      <c r="A9" s="78"/>
      <c r="B9" s="79" t="s">
        <v>27</v>
      </c>
      <c r="C9" s="79"/>
      <c r="D9" s="36" t="e">
        <f>(B7+B5)/4</f>
        <v>#VALUE!</v>
      </c>
      <c r="E9" s="81" t="e">
        <f>IF(D10=D9,0,(D10-D9)/0.25*5)</f>
        <v>#VALUE!</v>
      </c>
      <c r="F9" s="30" t="s">
        <v>28</v>
      </c>
      <c r="G9" s="8" t="s">
        <v>139</v>
      </c>
      <c r="M9" s="9"/>
      <c r="N9" s="9"/>
      <c r="O9" s="9"/>
      <c r="P9" s="9"/>
      <c r="Q9" s="32" t="s">
        <v>71</v>
      </c>
      <c r="R9" s="32">
        <v>8</v>
      </c>
      <c r="S9" s="32">
        <v>12</v>
      </c>
      <c r="T9" s="32">
        <v>16</v>
      </c>
      <c r="U9" s="32">
        <v>20</v>
      </c>
    </row>
    <row r="10" spans="1:22">
      <c r="A10" s="78"/>
      <c r="B10" s="79" t="s">
        <v>36</v>
      </c>
      <c r="C10" s="79"/>
      <c r="D10" s="28" t="s">
        <v>140</v>
      </c>
      <c r="E10" s="81"/>
      <c r="F10" s="30" t="s">
        <v>37</v>
      </c>
      <c r="G10" s="8" t="s">
        <v>141</v>
      </c>
      <c r="M10" s="9"/>
      <c r="N10" s="9"/>
      <c r="O10" s="9"/>
      <c r="P10" s="9"/>
      <c r="Q10" s="32" t="s">
        <v>72</v>
      </c>
      <c r="R10" s="14" t="s">
        <v>73</v>
      </c>
      <c r="S10" s="14" t="s">
        <v>73</v>
      </c>
      <c r="T10" s="14" t="s">
        <v>73</v>
      </c>
      <c r="U10" s="14" t="s">
        <v>73</v>
      </c>
    </row>
    <row r="11" spans="1:22">
      <c r="A11" s="78"/>
      <c r="B11" s="79" t="s">
        <v>118</v>
      </c>
      <c r="C11" s="79"/>
      <c r="D11" s="37" t="e">
        <f>IF(L1=0,TRUNC(D10),IF(L1=1,TRUNC(D10*0.8),IF(L1=2,TRUNC(D10*0.6),IF(L1=3,TRUNC(D10*0.4),IF(L1=4,TRUNC(D10*0.2),IF(L1=(D10+3),0))))))</f>
        <v>#VALUE!</v>
      </c>
      <c r="E11" s="6"/>
      <c r="F11" s="10"/>
      <c r="G11" s="10"/>
    </row>
    <row r="12" spans="1:22">
      <c r="A12" s="78"/>
      <c r="B12" s="79" t="s">
        <v>49</v>
      </c>
      <c r="C12" s="79"/>
      <c r="D12" s="30" t="s">
        <v>119</v>
      </c>
      <c r="E12" s="36" t="str">
        <f>IF(B4&lt;=2,"1к-6",IF(B4&lt;=4,"1к-5",IF(B4&lt;=6,"1к-4",IF(B4&lt;=8,"1к-3",IF(B4&lt;=10,"1к-2",IF(B4&lt;=12,"1к-1",IF(B4&lt;=14,"1к",IF(B4&lt;=16,"1к+1",IF(B4&lt;=18,"1к+2",IF(B4&lt;=20,"2к-1",IF(B4&lt;=22,"2к",IF(B4&lt;=24,"2к+1",IF(B4&lt;=26,"2к+2",IF(B4&lt;=28,"3к-1",IF(B4&lt;=30,"3к",IF(B4&lt;=32,"3к+1",IF(B4&lt;=34,"3к+2",IF(B4&lt;=36,"4к-1",IF(B4&lt;=38,"4к",IF(B4&lt;=44,"4к+1",IF(B4&lt;=49,"5к",IF(B4&lt;=54,"5к+2",IF(B4&lt;=59,"6к",IF(B4&lt;=64,"7к-1",IF(B4&lt;=69,"7к+1",IF(B4&lt;=74,"8к",IF(B4&lt;=79,"8к+2",IF(B4&lt;=84,"9к",IF(B4&lt;=89,"9к+2",IF(B4&lt;=94,"10к",IF(B4&lt;=99,"10к+2",IF(B4&gt;=100,"11к",0))))))))))))))))))))))))))))))))</f>
        <v>11к</v>
      </c>
      <c r="F12" s="30" t="s">
        <v>120</v>
      </c>
      <c r="G12" s="36" t="str">
        <f>IF(B4&lt;=2,"1к-5",IF(B4&lt;=4,"1к-4",IF(B4&lt;=6,"1к-3",IF(B4&lt;=8,"1к-2",IF(B4=9,"1к-1",IF(B4=10,"1к",IF(B4=11,"1к+1",IF(B4=12,"1к+2",IF(B4=13,"2к-1",IF(B4=14,"2к",IF(B4=15,"2к+1",IF(B4=16,"2к+2",IF(B4=17,"3к-1",IF(B4=18,"3к",IF(B4=19,"3к+1",IF(B4=20,"3к+2",IF(B4=21,"4к-1",IF(B4=22,"4к",IF(B4=23,"4к+1",IF(B4=24,"4к+2",IF(B4=25,"5к-1",IF(B4=26,"5к",IF(B4&lt;=28,"5к+1",IF(B4&lt;=30,"5к+2",IF(B4&lt;=32,"6к-1",IF(B4&lt;=34,"6к",IF(B4&lt;=36,"6к+1",IF(B4&lt;=38,"6к+2",IF(B4&lt;=44,"7к-1",IF(B4&lt;=49,"7к+1",IF(B4&lt;=54,"8к-1",IF(B4&lt;=59,"8к+1",IF(B4&lt;=64,"9к",IF(B4&lt;=69,"9к+2",IF(B4&lt;=74,"10к",IF(B4&lt;=79,"10к+2",IF(B4&lt;=84,"11к",IF(B4&lt;=89,"11к+2",IF(B4&lt;=94,"12к",IF(B4&lt;=99,"12к+2",IF(B4&gt;=100,"13к",0)))))))))))))))))))))))))))))))))))))))))</f>
        <v>13к</v>
      </c>
    </row>
    <row r="13" spans="1:22">
      <c r="A13" s="70" t="s">
        <v>55</v>
      </c>
      <c r="B13" s="70"/>
      <c r="C13" s="11" t="s">
        <v>56</v>
      </c>
      <c r="D13" s="27" t="s">
        <v>57</v>
      </c>
      <c r="E13" s="11" t="s">
        <v>28</v>
      </c>
      <c r="F13" s="11" t="s">
        <v>58</v>
      </c>
      <c r="G13" s="11" t="s">
        <v>59</v>
      </c>
    </row>
    <row r="14" spans="1:22">
      <c r="A14" s="77"/>
      <c r="B14" s="77"/>
      <c r="C14" s="28"/>
      <c r="D14" s="28"/>
      <c r="E14" s="28"/>
      <c r="F14" s="12"/>
      <c r="G14" s="13"/>
    </row>
    <row r="15" spans="1:22">
      <c r="A15" s="70" t="s">
        <v>74</v>
      </c>
      <c r="B15" s="70"/>
      <c r="C15" s="70"/>
      <c r="D15" s="11" t="s">
        <v>75</v>
      </c>
      <c r="E15" s="11" t="s">
        <v>76</v>
      </c>
      <c r="F15" s="11" t="s">
        <v>77</v>
      </c>
      <c r="G15" s="11" t="s">
        <v>78</v>
      </c>
      <c r="H15" s="11" t="s">
        <v>79</v>
      </c>
      <c r="I15" s="11" t="s">
        <v>6</v>
      </c>
      <c r="J15" s="11" t="s">
        <v>80</v>
      </c>
      <c r="K15" s="11" t="s">
        <v>81</v>
      </c>
      <c r="L15" s="11" t="s">
        <v>82</v>
      </c>
      <c r="M15" s="11" t="s">
        <v>83</v>
      </c>
      <c r="N15" s="11" t="s">
        <v>3</v>
      </c>
    </row>
    <row r="16" spans="1:22">
      <c r="A16" s="64"/>
      <c r="B16" s="64"/>
      <c r="C16" s="64"/>
      <c r="D16" s="41"/>
      <c r="E16" s="39"/>
      <c r="F16" s="40"/>
      <c r="G16" s="41"/>
      <c r="H16" s="41"/>
      <c r="I16" s="41"/>
      <c r="J16" s="41"/>
      <c r="K16" s="41"/>
      <c r="L16" s="41"/>
      <c r="M16" s="42"/>
      <c r="N16" s="43"/>
    </row>
    <row r="17" spans="1:19">
      <c r="A17" s="75" t="s">
        <v>84</v>
      </c>
      <c r="B17" s="75"/>
      <c r="C17" s="75"/>
      <c r="D17" s="75"/>
      <c r="E17" s="75"/>
      <c r="F17" s="75"/>
      <c r="G17" s="76" t="s">
        <v>85</v>
      </c>
      <c r="H17" s="76"/>
      <c r="I17" s="76"/>
      <c r="J17" s="76"/>
      <c r="K17" s="76"/>
      <c r="O17" s="15"/>
      <c r="P17" s="15"/>
    </row>
    <row r="18" spans="1:19">
      <c r="A18" s="32" t="s">
        <v>86</v>
      </c>
      <c r="B18" s="32">
        <v>0</v>
      </c>
      <c r="C18" s="32" t="s">
        <v>121</v>
      </c>
      <c r="D18" s="32" t="s">
        <v>87</v>
      </c>
      <c r="E18" s="32">
        <v>-5</v>
      </c>
      <c r="F18" s="32" t="s">
        <v>122</v>
      </c>
      <c r="G18" s="29" t="s">
        <v>64</v>
      </c>
      <c r="H18" s="29" t="s">
        <v>88</v>
      </c>
      <c r="I18" s="73" t="s">
        <v>89</v>
      </c>
      <c r="J18" s="73"/>
      <c r="K18" s="73"/>
      <c r="O18" s="15"/>
      <c r="P18" s="15"/>
    </row>
    <row r="19" spans="1:19">
      <c r="A19" s="32" t="s">
        <v>90</v>
      </c>
      <c r="B19" s="32">
        <v>-3</v>
      </c>
      <c r="C19" s="32"/>
      <c r="D19" s="32" t="s">
        <v>91</v>
      </c>
      <c r="E19" s="32">
        <v>-3</v>
      </c>
      <c r="F19" s="32">
        <v>11</v>
      </c>
      <c r="G19" s="16" t="s">
        <v>6</v>
      </c>
      <c r="H19" s="17"/>
      <c r="I19" s="71"/>
      <c r="J19" s="71"/>
      <c r="K19" s="71"/>
      <c r="O19" s="15"/>
      <c r="P19" s="15"/>
    </row>
    <row r="20" spans="1:19">
      <c r="A20" s="32" t="s">
        <v>92</v>
      </c>
      <c r="B20" s="32">
        <v>-7</v>
      </c>
      <c r="C20" s="32" t="s">
        <v>123</v>
      </c>
      <c r="D20" s="32" t="s">
        <v>93</v>
      </c>
      <c r="E20" s="32">
        <v>-2</v>
      </c>
      <c r="F20" s="18">
        <v>8</v>
      </c>
      <c r="G20" s="16" t="s">
        <v>12</v>
      </c>
      <c r="H20" s="17"/>
      <c r="I20" s="71"/>
      <c r="J20" s="71"/>
      <c r="K20" s="71"/>
      <c r="O20" s="15"/>
      <c r="P20" s="15"/>
    </row>
    <row r="21" spans="1:19">
      <c r="A21" s="32" t="s">
        <v>94</v>
      </c>
      <c r="B21" s="32">
        <v>-9</v>
      </c>
      <c r="C21" s="32"/>
      <c r="D21" s="32" t="s">
        <v>95</v>
      </c>
      <c r="E21" s="32">
        <v>-2</v>
      </c>
      <c r="F21" s="18">
        <v>12</v>
      </c>
      <c r="G21" s="16" t="s">
        <v>15</v>
      </c>
      <c r="H21" s="17"/>
      <c r="I21" s="71"/>
      <c r="J21" s="71"/>
      <c r="K21" s="71"/>
      <c r="O21" s="15"/>
      <c r="P21" s="15"/>
    </row>
    <row r="22" spans="1:19">
      <c r="A22" s="32" t="s">
        <v>96</v>
      </c>
      <c r="B22" s="32">
        <v>-5</v>
      </c>
      <c r="C22" s="32">
        <v>5</v>
      </c>
      <c r="D22" s="32" t="s">
        <v>97</v>
      </c>
      <c r="E22" s="32">
        <v>-2</v>
      </c>
      <c r="F22" s="38" t="s">
        <v>124</v>
      </c>
      <c r="G22" s="16" t="s">
        <v>19</v>
      </c>
      <c r="H22" s="17"/>
      <c r="I22" s="71"/>
      <c r="J22" s="71"/>
      <c r="K22" s="71"/>
      <c r="O22" s="15"/>
      <c r="P22" s="15"/>
    </row>
    <row r="23" spans="1:19">
      <c r="A23" s="32" t="s">
        <v>98</v>
      </c>
      <c r="B23" s="32" t="s">
        <v>99</v>
      </c>
      <c r="C23" s="32"/>
      <c r="D23" s="32" t="s">
        <v>100</v>
      </c>
      <c r="E23" s="32">
        <v>-2</v>
      </c>
      <c r="F23" s="18" t="s">
        <v>125</v>
      </c>
      <c r="G23" s="16" t="s">
        <v>7</v>
      </c>
      <c r="H23" s="17"/>
      <c r="I23" s="71"/>
      <c r="J23" s="71"/>
      <c r="K23" s="71"/>
      <c r="O23" s="15"/>
      <c r="P23" s="15"/>
    </row>
    <row r="24" spans="1:19">
      <c r="A24" s="32" t="s">
        <v>101</v>
      </c>
      <c r="B24" s="32">
        <v>-4</v>
      </c>
      <c r="C24" s="32">
        <v>16</v>
      </c>
      <c r="D24" s="32" t="s">
        <v>102</v>
      </c>
      <c r="E24" s="32">
        <v>-2</v>
      </c>
      <c r="F24" s="18" t="s">
        <v>125</v>
      </c>
      <c r="G24" s="16" t="s">
        <v>13</v>
      </c>
      <c r="H24" s="17"/>
      <c r="I24" s="71"/>
      <c r="J24" s="71"/>
      <c r="K24" s="71"/>
      <c r="O24" s="15"/>
      <c r="P24" s="15"/>
    </row>
    <row r="25" spans="1:19">
      <c r="A25" s="32" t="s">
        <v>103</v>
      </c>
      <c r="B25" s="32">
        <v>-4</v>
      </c>
      <c r="C25" s="32">
        <v>15</v>
      </c>
      <c r="D25" s="32" t="s">
        <v>104</v>
      </c>
      <c r="E25" s="32">
        <v>-2</v>
      </c>
      <c r="F25" s="18" t="s">
        <v>124</v>
      </c>
      <c r="G25" s="16" t="s">
        <v>105</v>
      </c>
      <c r="H25" s="17"/>
      <c r="I25" s="71"/>
      <c r="J25" s="71"/>
      <c r="K25" s="71"/>
      <c r="O25" s="15"/>
      <c r="P25" s="15"/>
    </row>
    <row r="26" spans="1:19">
      <c r="A26" s="32" t="s">
        <v>106</v>
      </c>
      <c r="B26" s="32">
        <v>-2</v>
      </c>
      <c r="C26" s="32">
        <v>12</v>
      </c>
      <c r="D26" s="32" t="s">
        <v>107</v>
      </c>
      <c r="E26" s="32">
        <v>-2</v>
      </c>
      <c r="F26" s="18">
        <v>8</v>
      </c>
      <c r="G26" s="16" t="s">
        <v>20</v>
      </c>
      <c r="H26" s="17"/>
      <c r="I26" s="71"/>
      <c r="J26" s="71"/>
      <c r="K26" s="71"/>
      <c r="O26" s="15"/>
      <c r="P26" s="15"/>
    </row>
    <row r="27" spans="1:19">
      <c r="A27" s="72" t="s">
        <v>108</v>
      </c>
      <c r="B27" s="72"/>
      <c r="C27" s="72"/>
      <c r="D27" s="72"/>
      <c r="E27" s="70" t="s">
        <v>109</v>
      </c>
      <c r="F27" s="70"/>
      <c r="G27" s="11" t="s">
        <v>83</v>
      </c>
      <c r="H27" s="11" t="s">
        <v>3</v>
      </c>
      <c r="M27" s="59"/>
      <c r="N27" s="59"/>
      <c r="O27" s="59"/>
      <c r="P27" s="50"/>
    </row>
    <row r="28" spans="1:19">
      <c r="A28" s="64"/>
      <c r="B28" s="64"/>
      <c r="C28" s="64"/>
      <c r="D28" s="64"/>
      <c r="E28" s="65"/>
      <c r="F28" s="65"/>
      <c r="G28" s="44"/>
      <c r="H28" s="45"/>
      <c r="M28" s="69"/>
      <c r="N28" s="59"/>
      <c r="O28" s="59"/>
      <c r="P28" s="50"/>
      <c r="Q28" s="24"/>
      <c r="R28" s="15"/>
      <c r="S28" s="15"/>
    </row>
    <row r="29" spans="1:19">
      <c r="A29" s="60" t="s">
        <v>112</v>
      </c>
      <c r="B29" s="61"/>
      <c r="C29" s="61"/>
      <c r="D29" s="61"/>
      <c r="E29" s="61"/>
      <c r="F29" s="61"/>
      <c r="G29" s="62"/>
      <c r="H29" s="70" t="s">
        <v>114</v>
      </c>
      <c r="I29" s="70"/>
      <c r="J29" s="70"/>
      <c r="K29" s="70"/>
      <c r="L29" s="70"/>
      <c r="M29" s="23" t="s">
        <v>111</v>
      </c>
      <c r="N29" s="66"/>
      <c r="O29" s="67"/>
      <c r="P29" s="68"/>
      <c r="Q29" s="24"/>
      <c r="R29" s="15"/>
      <c r="S29" s="15"/>
    </row>
    <row r="30" spans="1:19">
      <c r="A30" s="70" t="s">
        <v>112</v>
      </c>
      <c r="B30" s="70"/>
      <c r="C30" s="70"/>
      <c r="D30" s="70"/>
      <c r="E30" s="70"/>
      <c r="F30" s="70"/>
      <c r="G30" s="46" t="s">
        <v>113</v>
      </c>
      <c r="H30" s="70" t="s">
        <v>115</v>
      </c>
      <c r="I30" s="70"/>
      <c r="J30" s="11" t="s">
        <v>116</v>
      </c>
      <c r="K30" s="11" t="s">
        <v>117</v>
      </c>
      <c r="L30" s="11" t="s">
        <v>113</v>
      </c>
      <c r="M30" s="63" t="s">
        <v>110</v>
      </c>
      <c r="N30" s="63"/>
      <c r="O30" s="25" t="s">
        <v>59</v>
      </c>
      <c r="P30" s="19"/>
      <c r="Q30" s="24"/>
      <c r="R30" s="15"/>
      <c r="S30" s="15"/>
    </row>
    <row r="31" spans="1:19">
      <c r="A31" s="51" t="s">
        <v>142</v>
      </c>
      <c r="B31" s="52"/>
      <c r="C31" s="52"/>
      <c r="D31" s="52"/>
      <c r="E31" s="52"/>
      <c r="F31" s="53"/>
      <c r="G31" s="21" t="s">
        <v>143</v>
      </c>
      <c r="H31" s="54"/>
      <c r="I31" s="55"/>
      <c r="J31" s="26"/>
      <c r="K31" s="22"/>
      <c r="L31" s="22"/>
      <c r="M31" s="56"/>
      <c r="N31" s="57"/>
      <c r="O31" s="58"/>
      <c r="P31" s="20"/>
      <c r="Q31" s="24"/>
      <c r="R31" s="15"/>
      <c r="S31" s="15"/>
    </row>
  </sheetData>
  <sheetProtection selectLockedCells="1" selectUnlockedCells="1"/>
  <mergeCells count="45">
    <mergeCell ref="A8:A12"/>
    <mergeCell ref="B8:C8"/>
    <mergeCell ref="M1:P1"/>
    <mergeCell ref="B9:C9"/>
    <mergeCell ref="E9:E10"/>
    <mergeCell ref="B10:C10"/>
    <mergeCell ref="B11:C11"/>
    <mergeCell ref="B12:C12"/>
    <mergeCell ref="A3:C3"/>
    <mergeCell ref="G1:J3"/>
    <mergeCell ref="G4:G7"/>
    <mergeCell ref="H4:H5"/>
    <mergeCell ref="I4:I5"/>
    <mergeCell ref="B1:C1"/>
    <mergeCell ref="A16:C16"/>
    <mergeCell ref="A17:F17"/>
    <mergeCell ref="G17:K17"/>
    <mergeCell ref="A13:B13"/>
    <mergeCell ref="A14:B14"/>
    <mergeCell ref="A15:C15"/>
    <mergeCell ref="J4:J5"/>
    <mergeCell ref="H6:H7"/>
    <mergeCell ref="I23:K23"/>
    <mergeCell ref="I18:K18"/>
    <mergeCell ref="I19:K19"/>
    <mergeCell ref="I20:K20"/>
    <mergeCell ref="I21:K21"/>
    <mergeCell ref="I22:K22"/>
    <mergeCell ref="I6:I7"/>
    <mergeCell ref="J6:J7"/>
    <mergeCell ref="I24:K24"/>
    <mergeCell ref="I25:K25"/>
    <mergeCell ref="I26:K26"/>
    <mergeCell ref="A27:D27"/>
    <mergeCell ref="E27:F27"/>
    <mergeCell ref="M27:O27"/>
    <mergeCell ref="A29:G29"/>
    <mergeCell ref="M30:N30"/>
    <mergeCell ref="A28:D28"/>
    <mergeCell ref="E28:F28"/>
    <mergeCell ref="N29:P29"/>
    <mergeCell ref="M28:O28"/>
    <mergeCell ref="A30:F30"/>
    <mergeCell ref="H30:I30"/>
    <mergeCell ref="H29:L29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Вольф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</dc:creator>
  <cp:lastModifiedBy>Игорь Кутявин</cp:lastModifiedBy>
  <dcterms:created xsi:type="dcterms:W3CDTF">2011-03-27T14:36:08Z</dcterms:created>
  <dcterms:modified xsi:type="dcterms:W3CDTF">2015-03-24T20:07:02Z</dcterms:modified>
</cp:coreProperties>
</file>